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8"/>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state="hidden"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31" i="38" l="1"/>
  <c r="D1031" i="38"/>
  <c r="E1031" i="38"/>
  <c r="G1031" i="38"/>
  <c r="H1031" i="38"/>
  <c r="K1031" i="38"/>
  <c r="L1031" i="38" s="1"/>
  <c r="M1031" i="38"/>
  <c r="N1031" i="38" s="1"/>
  <c r="S1031" i="38"/>
  <c r="O1031" i="38" l="1"/>
  <c r="P1031" i="38"/>
  <c r="Z1031" i="38"/>
  <c r="F222" i="58"/>
  <c r="H222" i="58"/>
  <c r="G222" i="58"/>
  <c r="K49" i="58"/>
  <c r="H69" i="45"/>
  <c r="F69" i="45"/>
  <c r="G69" i="45"/>
  <c r="T287" i="1" l="1"/>
  <c r="A1030" i="38"/>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1" i="74"/>
  <c r="H101" i="74"/>
  <c r="G101"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1" i="131"/>
  <c r="C18" i="131"/>
  <c r="H44" i="131" l="1"/>
  <c r="Z1028" i="38"/>
  <c r="O1028" i="38"/>
  <c r="P1028" i="38"/>
  <c r="H34" i="74"/>
  <c r="H28" i="88"/>
  <c r="A1027" i="38"/>
  <c r="D1027" i="38"/>
  <c r="E1027" i="38"/>
  <c r="G1027" i="38"/>
  <c r="H1027" i="38"/>
  <c r="K1027" i="38"/>
  <c r="L1027" i="38"/>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5" i="25"/>
  <c r="H435" i="25"/>
  <c r="G435" i="25"/>
  <c r="F154" i="25"/>
  <c r="O1022" i="38" l="1"/>
  <c r="Z1022" i="38"/>
  <c r="P1022" i="38"/>
  <c r="F218" i="58"/>
  <c r="H218" i="58"/>
  <c r="G218" i="58"/>
  <c r="F60" i="58"/>
  <c r="A1021" i="38" l="1"/>
  <c r="D1021" i="38"/>
  <c r="E1021" i="38"/>
  <c r="G1021" i="38"/>
  <c r="H1021" i="38"/>
  <c r="K1021" i="38"/>
  <c r="L1021" i="38" s="1"/>
  <c r="P1021" i="38" s="1"/>
  <c r="M1021" i="38"/>
  <c r="N1021" i="38" s="1"/>
  <c r="O1021" i="38" s="1"/>
  <c r="S1021" i="38"/>
  <c r="Z1021" i="38" l="1"/>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5" i="58"/>
  <c r="H215" i="58"/>
  <c r="G215" i="58"/>
  <c r="K47" i="58"/>
  <c r="G67" i="105"/>
  <c r="K10" i="105"/>
  <c r="F61" i="69"/>
  <c r="G61" i="69"/>
  <c r="H61" i="69"/>
  <c r="O1013" i="38" l="1"/>
  <c r="P1013" i="38"/>
  <c r="Z1013" i="38"/>
  <c r="F214" i="58"/>
  <c r="H214" i="58"/>
  <c r="G214"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5" i="58"/>
  <c r="G205" i="58"/>
  <c r="H205" i="58"/>
  <c r="F204" i="58"/>
  <c r="H204" i="58"/>
  <c r="G204"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F19" i="133"/>
  <c r="H19" i="133"/>
  <c r="M85" i="133"/>
  <c r="H85" i="133"/>
  <c r="K85" i="133"/>
  <c r="M19" i="133"/>
  <c r="C19" i="133"/>
  <c r="F85" i="133"/>
  <c r="K19"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202" i="58"/>
  <c r="H202" i="58"/>
  <c r="G202" i="58"/>
  <c r="F51" i="58"/>
  <c r="G71" i="108"/>
  <c r="F71" i="108"/>
  <c r="H71" i="108"/>
  <c r="F18" i="108"/>
  <c r="F65" i="105"/>
  <c r="H65" i="105"/>
  <c r="G65" i="105"/>
  <c r="F12" i="105"/>
  <c r="C18" i="105"/>
  <c r="F95" i="88"/>
  <c r="H95" i="88"/>
  <c r="G95" i="88"/>
  <c r="F23" i="88"/>
  <c r="F201" i="58"/>
  <c r="G201" i="58"/>
  <c r="H201"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H74" i="92"/>
  <c r="F74" i="92"/>
  <c r="C74" i="92"/>
  <c r="K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M19" i="132"/>
  <c r="M85" i="132"/>
  <c r="C85" i="132"/>
  <c r="K19" i="132"/>
  <c r="F19" i="132"/>
  <c r="K85" i="132"/>
  <c r="C19" i="132"/>
  <c r="H85" i="132"/>
  <c r="F85"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K19" i="131"/>
  <c r="C19" i="131"/>
  <c r="C85" i="131"/>
  <c r="H19" i="131"/>
  <c r="K85" i="131"/>
  <c r="M19" i="131"/>
  <c r="F19" i="131"/>
  <c r="F85" i="131"/>
  <c r="M85" i="131"/>
  <c r="H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85" i="130"/>
  <c r="M85" i="130"/>
  <c r="K19" i="130"/>
  <c r="H85" i="130"/>
  <c r="M19" i="130"/>
  <c r="C19" i="130"/>
  <c r="F19" i="130"/>
  <c r="K85" i="130"/>
  <c r="H19" i="130"/>
  <c r="C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F85" i="129"/>
  <c r="K85" i="129"/>
  <c r="M85" i="129"/>
  <c r="F19" i="129"/>
  <c r="H85" i="129"/>
  <c r="M19" i="129"/>
  <c r="C85" i="129"/>
  <c r="K19" i="129"/>
  <c r="H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19" i="128"/>
  <c r="K85" i="128"/>
  <c r="F85" i="128"/>
  <c r="K19" i="128"/>
  <c r="H85" i="128"/>
  <c r="M19" i="128"/>
  <c r="M85" i="128"/>
  <c r="C85" i="128"/>
  <c r="F19" i="128"/>
  <c r="H19"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F19" i="127"/>
  <c r="K85" i="127"/>
  <c r="K19" i="127"/>
  <c r="M19" i="127"/>
  <c r="H85" i="127"/>
  <c r="F85" i="127"/>
  <c r="C19" i="127"/>
  <c r="H19"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K85" i="126"/>
  <c r="C19" i="126"/>
  <c r="F85" i="126"/>
  <c r="K19" i="126"/>
  <c r="H85" i="126"/>
  <c r="M19" i="126"/>
  <c r="C85" i="126"/>
  <c r="M85" i="126"/>
  <c r="F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M85" i="125"/>
  <c r="K85" i="125"/>
  <c r="K19" i="125"/>
  <c r="C85" i="125"/>
  <c r="M19" i="125"/>
  <c r="C19" i="125"/>
  <c r="F85" i="125"/>
  <c r="H19" i="125"/>
  <c r="F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19" i="123"/>
  <c r="H19" i="124"/>
  <c r="M19" i="124"/>
  <c r="F19" i="124"/>
  <c r="H19" i="123"/>
  <c r="K85" i="124"/>
  <c r="M19" i="123"/>
  <c r="F85" i="124"/>
  <c r="M85" i="123"/>
  <c r="C19" i="123"/>
  <c r="C85" i="124"/>
  <c r="H85" i="123"/>
  <c r="H85" i="124"/>
  <c r="C19" i="124"/>
  <c r="M85" i="124"/>
  <c r="K85" i="123"/>
  <c r="F19" i="123"/>
  <c r="F85" i="123"/>
  <c r="K19" i="124"/>
  <c r="C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C19" i="122"/>
  <c r="H19" i="122"/>
  <c r="F19" i="122"/>
  <c r="M85" i="122"/>
  <c r="K85" i="122"/>
  <c r="M19" i="122"/>
  <c r="H85" i="122"/>
  <c r="K19" i="122"/>
  <c r="F85" i="122"/>
  <c r="C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M85" i="121"/>
  <c r="C19" i="120"/>
  <c r="F19" i="120"/>
  <c r="H19" i="120"/>
  <c r="C85" i="120"/>
  <c r="H85" i="121"/>
  <c r="C19" i="121"/>
  <c r="F85" i="121"/>
  <c r="F19" i="121"/>
  <c r="H85" i="120"/>
  <c r="M19" i="120"/>
  <c r="F85" i="120"/>
  <c r="C85" i="121"/>
  <c r="M85" i="120"/>
  <c r="M19" i="121"/>
  <c r="K19" i="120"/>
  <c r="H19" i="121"/>
  <c r="K19" i="121"/>
  <c r="K85"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F19" i="119"/>
  <c r="M85" i="119"/>
  <c r="M19" i="119"/>
  <c r="K85" i="119"/>
  <c r="H19" i="119"/>
  <c r="F85" i="119"/>
  <c r="C19" i="119"/>
  <c r="K19"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C85" i="118"/>
  <c r="M85" i="118"/>
  <c r="F85" i="118"/>
  <c r="K85" i="118"/>
  <c r="M19" i="118"/>
  <c r="H85" i="118"/>
  <c r="H19" i="118"/>
  <c r="C19"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H85" i="117"/>
  <c r="M19" i="116"/>
  <c r="C85" i="117"/>
  <c r="C19" i="116"/>
  <c r="H19" i="116"/>
  <c r="K19" i="116"/>
  <c r="C19" i="117"/>
  <c r="M19" i="117"/>
  <c r="M85" i="117"/>
  <c r="H19" i="117"/>
  <c r="F19" i="116"/>
  <c r="F19" i="117"/>
  <c r="K85" i="116"/>
  <c r="F85" i="117"/>
  <c r="C85" i="116"/>
  <c r="F85" i="116"/>
  <c r="K19" i="117"/>
  <c r="H85" i="116"/>
  <c r="K85" i="117"/>
  <c r="M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H85" i="115"/>
  <c r="C85" i="115"/>
  <c r="F85" i="115"/>
  <c r="M19" i="115"/>
  <c r="H19" i="115"/>
  <c r="C19" i="115"/>
  <c r="K85" i="115"/>
  <c r="M85" i="115"/>
  <c r="F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F85" i="114"/>
  <c r="C19" i="114"/>
  <c r="M19" i="114"/>
  <c r="H85" i="114"/>
  <c r="K19" i="114"/>
  <c r="K85" i="114"/>
  <c r="C85" i="114"/>
  <c r="F19"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H85" i="112"/>
  <c r="F85" i="112"/>
  <c r="M85" i="112"/>
  <c r="C19" i="113"/>
  <c r="F19" i="112"/>
  <c r="M85" i="113"/>
  <c r="F85" i="113"/>
  <c r="F19" i="113"/>
  <c r="K85" i="113"/>
  <c r="H85" i="113"/>
  <c r="H19" i="112"/>
  <c r="M19" i="112"/>
  <c r="C19" i="112"/>
  <c r="M19" i="113"/>
  <c r="K19" i="112"/>
  <c r="K19" i="113"/>
  <c r="K85" i="112"/>
  <c r="C85" i="113"/>
  <c r="H19" i="113"/>
  <c r="C85"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1"/>
  <c r="K19" i="111"/>
  <c r="F85" i="110"/>
  <c r="K85" i="110"/>
  <c r="H19" i="110"/>
  <c r="F19" i="111"/>
  <c r="C85" i="111"/>
  <c r="H19" i="111"/>
  <c r="K85" i="111"/>
  <c r="F85" i="111"/>
  <c r="M19" i="111"/>
  <c r="M85" i="110"/>
  <c r="M19" i="110"/>
  <c r="C85" i="110"/>
  <c r="M85" i="111"/>
  <c r="F19" i="110"/>
  <c r="H85" i="110"/>
  <c r="K19" i="110"/>
  <c r="H85" i="111"/>
  <c r="C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F19" i="109"/>
  <c r="C19" i="109"/>
  <c r="C73" i="109"/>
  <c r="K19" i="109"/>
  <c r="H19" i="109"/>
  <c r="F73" i="109"/>
  <c r="K73" i="109"/>
  <c r="H73" i="109"/>
  <c r="M73"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37" i="25"/>
  <c r="H337" i="25"/>
  <c r="G337"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51" i="58"/>
  <c r="H151" i="58"/>
  <c r="G151"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102" i="108"/>
  <c r="C23" i="108"/>
  <c r="K23" i="108"/>
  <c r="H23" i="108"/>
  <c r="F23" i="108"/>
  <c r="F102" i="108"/>
  <c r="M23" i="108"/>
  <c r="K102" i="108"/>
  <c r="M102" i="108"/>
  <c r="H102"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C19" i="107"/>
  <c r="H89" i="107"/>
  <c r="F89" i="107"/>
  <c r="K19" i="107"/>
  <c r="H19" i="107"/>
  <c r="K89" i="107"/>
  <c r="M89" i="107"/>
  <c r="C89" i="107"/>
  <c r="F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F85" i="106"/>
  <c r="H85" i="106"/>
  <c r="H19" i="106"/>
  <c r="K19" i="106"/>
  <c r="C19" i="106"/>
  <c r="M85" i="106"/>
  <c r="F19" i="106"/>
  <c r="K85" i="106"/>
  <c r="C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C43" i="46"/>
  <c r="H43" i="46"/>
  <c r="C19" i="47"/>
  <c r="H19" i="47"/>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C91" i="105"/>
  <c r="H19" i="105"/>
  <c r="H91" i="105"/>
  <c r="M19" i="105"/>
  <c r="C19" i="105"/>
  <c r="F19" i="105"/>
  <c r="K91" i="105"/>
  <c r="K19" i="105"/>
  <c r="M91" i="105"/>
  <c r="F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8" i="58"/>
  <c r="F138" i="58"/>
  <c r="H138"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K19" i="104"/>
  <c r="H19" i="104"/>
  <c r="F19" i="104"/>
  <c r="M19" i="104"/>
  <c r="H85" i="104"/>
  <c r="C85" i="104"/>
  <c r="M85" i="104"/>
  <c r="C19" i="104"/>
  <c r="K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79" i="25"/>
  <c r="H279" i="25"/>
  <c r="G279" i="25"/>
  <c r="F75" i="25"/>
  <c r="F31" i="47"/>
  <c r="H31" i="47"/>
  <c r="G31" i="47"/>
  <c r="F9" i="47"/>
  <c r="F34" i="91"/>
  <c r="H34" i="91"/>
  <c r="G34" i="91"/>
  <c r="F7" i="91"/>
  <c r="F64" i="81"/>
  <c r="H64" i="81"/>
  <c r="G64" i="81"/>
  <c r="F18" i="81"/>
  <c r="F127" i="58"/>
  <c r="H127" i="58"/>
  <c r="G127"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5" i="58"/>
  <c r="H125" i="58"/>
  <c r="G125"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4" i="58"/>
  <c r="H124" i="58"/>
  <c r="G124"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3" i="58"/>
  <c r="H123" i="58"/>
  <c r="G123"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C91" i="103"/>
  <c r="M19" i="103"/>
  <c r="F91" i="103"/>
  <c r="M91" i="103"/>
  <c r="K19" i="103"/>
  <c r="K91" i="103"/>
  <c r="H19" i="103"/>
  <c r="K19" i="89"/>
  <c r="H91" i="103"/>
  <c r="C19" i="103"/>
  <c r="F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H95" i="102"/>
  <c r="F95" i="102"/>
  <c r="K95" i="102"/>
  <c r="C95" i="102"/>
  <c r="H19" i="102"/>
  <c r="K19" i="102"/>
  <c r="M19" i="102"/>
  <c r="C19" i="102"/>
  <c r="F19" i="102"/>
  <c r="M95"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F85" i="100"/>
  <c r="K22" i="101"/>
  <c r="K90" i="101"/>
  <c r="F19" i="99"/>
  <c r="H19" i="100"/>
  <c r="H85" i="100"/>
  <c r="F19" i="100"/>
  <c r="C85" i="99"/>
  <c r="M85" i="99"/>
  <c r="C85" i="100"/>
  <c r="C22" i="101"/>
  <c r="K85" i="100"/>
  <c r="C19" i="99"/>
  <c r="K19" i="100"/>
  <c r="M85" i="100"/>
  <c r="M19" i="100"/>
  <c r="K85" i="99"/>
  <c r="H19" i="99"/>
  <c r="M90" i="101"/>
  <c r="F22" i="101"/>
  <c r="F90" i="101"/>
  <c r="M22" i="101"/>
  <c r="C19" i="100"/>
  <c r="F85" i="99"/>
  <c r="M19" i="99"/>
  <c r="K19" i="99"/>
  <c r="C90" i="101"/>
  <c r="H85" i="99"/>
  <c r="H22" i="101"/>
  <c r="H90"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19" i="98"/>
  <c r="K85" i="97"/>
  <c r="H19" i="98"/>
  <c r="F85" i="98"/>
  <c r="H85" i="98"/>
  <c r="K29" i="88"/>
  <c r="K19" i="97"/>
  <c r="F85" i="97"/>
  <c r="H19" i="97"/>
  <c r="K19" i="98"/>
  <c r="C19" i="97"/>
  <c r="C85" i="97"/>
  <c r="F19" i="98"/>
  <c r="H85" i="97"/>
  <c r="M19" i="98"/>
  <c r="F19" i="97"/>
  <c r="C85" i="98"/>
  <c r="M85" i="97"/>
  <c r="M19" i="97"/>
  <c r="M85" i="98"/>
  <c r="K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7" i="58"/>
  <c r="H117" i="58"/>
  <c r="G117" i="58"/>
  <c r="K14" i="58"/>
  <c r="F116" i="58"/>
  <c r="H116" i="58"/>
  <c r="G116" i="58"/>
  <c r="K13" i="58"/>
  <c r="F106" i="96"/>
  <c r="K19" i="96"/>
  <c r="F19" i="96"/>
  <c r="K106" i="96"/>
  <c r="M19" i="96"/>
  <c r="M106" i="96"/>
  <c r="H19" i="96"/>
  <c r="H106" i="96"/>
  <c r="C19" i="96"/>
  <c r="C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5" i="58"/>
  <c r="H115" i="58"/>
  <c r="G115"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85" i="95"/>
  <c r="F85" i="95"/>
  <c r="M19" i="95"/>
  <c r="H85" i="95"/>
  <c r="C19" i="95"/>
  <c r="K19" i="95"/>
  <c r="C85" i="95"/>
  <c r="F19" i="95"/>
  <c r="K85"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85" i="94"/>
  <c r="M19" i="94"/>
  <c r="F19" i="94"/>
  <c r="C19" i="94"/>
  <c r="F85" i="94"/>
  <c r="H85" i="94"/>
  <c r="M85" i="94"/>
  <c r="K19" i="94"/>
  <c r="H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H26" i="93"/>
  <c r="F113" i="93"/>
  <c r="M113" i="93"/>
  <c r="C113" i="93"/>
  <c r="F26" i="93"/>
  <c r="H113"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K85" i="91"/>
  <c r="C19" i="91"/>
  <c r="M30" i="92"/>
  <c r="H19" i="91"/>
  <c r="K19" i="91"/>
  <c r="K30" i="92"/>
  <c r="M85" i="91"/>
  <c r="F19" i="47"/>
  <c r="F30" i="92"/>
  <c r="C85" i="91"/>
  <c r="H30" i="92"/>
  <c r="C30" i="92"/>
  <c r="H85" i="91"/>
  <c r="F19" i="91"/>
  <c r="F85" i="91"/>
  <c r="M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38" i="25"/>
  <c r="H238" i="25"/>
  <c r="G238" i="25"/>
  <c r="K38" i="25"/>
  <c r="F69" i="51"/>
  <c r="G69" i="51"/>
  <c r="H69" i="51"/>
  <c r="K117" i="74"/>
  <c r="F117" i="74"/>
  <c r="K116" i="74"/>
  <c r="F116" i="74"/>
  <c r="K115" i="74"/>
  <c r="F115" i="74"/>
  <c r="K114" i="74"/>
  <c r="F114" i="74"/>
  <c r="M113" i="74"/>
  <c r="M126" i="74" s="1"/>
  <c r="K113" i="74"/>
  <c r="F113" i="74"/>
  <c r="K112" i="74"/>
  <c r="F112" i="74"/>
  <c r="K111" i="74"/>
  <c r="F111" i="74"/>
  <c r="K110" i="74"/>
  <c r="F110" i="74"/>
  <c r="K109" i="74"/>
  <c r="F109" i="74"/>
  <c r="H156" i="74"/>
  <c r="G156" i="74"/>
  <c r="F156" i="74"/>
  <c r="H155" i="74"/>
  <c r="G155" i="74"/>
  <c r="F155"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5" i="74"/>
  <c r="G135" i="74"/>
  <c r="F135" i="74"/>
  <c r="H134" i="74"/>
  <c r="G134" i="74"/>
  <c r="F134" i="74"/>
  <c r="H133" i="74"/>
  <c r="G133" i="74"/>
  <c r="F13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M19" i="90"/>
  <c r="F19" i="90"/>
  <c r="H85" i="90"/>
  <c r="H19" i="90"/>
  <c r="F85" i="90"/>
  <c r="K85" i="90"/>
  <c r="M85" i="90"/>
  <c r="K19"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8" i="51"/>
  <c r="M85" i="89"/>
  <c r="F85" i="89"/>
  <c r="C85" i="89"/>
  <c r="M19" i="89"/>
  <c r="K85" i="89"/>
  <c r="H19" i="89"/>
  <c r="H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24" i="88"/>
  <c r="F124" i="88"/>
  <c r="H19" i="87"/>
  <c r="M85" i="87"/>
  <c r="H124" i="88"/>
  <c r="F85" i="87"/>
  <c r="F19" i="87"/>
  <c r="H85" i="87"/>
  <c r="K19" i="87"/>
  <c r="K124" i="88"/>
  <c r="F29" i="88"/>
  <c r="C19" i="87"/>
  <c r="K85" i="87"/>
  <c r="C85" i="87"/>
  <c r="M124" i="88"/>
  <c r="M29" i="88"/>
  <c r="M19"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F95" i="86"/>
  <c r="H95" i="86"/>
  <c r="M95" i="86"/>
  <c r="C25" i="86"/>
  <c r="H25" i="86"/>
  <c r="K95" i="86"/>
  <c r="M25" i="86"/>
  <c r="F25" i="86"/>
  <c r="C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M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M19" i="85"/>
  <c r="F19" i="85"/>
  <c r="M85" i="85"/>
  <c r="C85" i="85"/>
  <c r="H85" i="85"/>
  <c r="K85" i="85"/>
  <c r="C19" i="85"/>
  <c r="H19"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25" i="84"/>
  <c r="F110" i="84"/>
  <c r="C110" i="84"/>
  <c r="M19" i="83"/>
  <c r="H85" i="83"/>
  <c r="H110" i="84"/>
  <c r="C19" i="83"/>
  <c r="K85" i="83"/>
  <c r="F85" i="83"/>
  <c r="C85" i="83"/>
  <c r="F19" i="83"/>
  <c r="M85" i="83"/>
  <c r="K19" i="83"/>
  <c r="F25" i="84"/>
  <c r="H19" i="83"/>
  <c r="M25" i="84"/>
  <c r="M110" i="84"/>
  <c r="C25" i="84"/>
  <c r="K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H35" i="74"/>
  <c r="K60" i="82"/>
  <c r="C35" i="74"/>
  <c r="H60" i="82"/>
  <c r="C19" i="82"/>
  <c r="M35" i="74"/>
  <c r="H19" i="82"/>
  <c r="M19" i="82"/>
  <c r="F19" i="82"/>
  <c r="C60" i="82"/>
  <c r="M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F78" i="75"/>
  <c r="C96" i="31"/>
  <c r="F96" i="31"/>
  <c r="K96" i="31"/>
  <c r="H78" i="75"/>
  <c r="K78" i="75"/>
  <c r="C78" i="75"/>
  <c r="M78" i="75"/>
  <c r="H96" i="31"/>
  <c r="M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M85" i="64"/>
  <c r="M19" i="64"/>
  <c r="H19" i="64"/>
  <c r="K19" i="64"/>
  <c r="H85"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H110" i="81"/>
  <c r="C110" i="81"/>
  <c r="M30" i="81"/>
  <c r="H30" i="81"/>
  <c r="K110" i="81"/>
  <c r="F11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K19" i="80"/>
  <c r="H85" i="80"/>
  <c r="H19" i="80"/>
  <c r="C85" i="80"/>
  <c r="F19" i="80"/>
  <c r="M85" i="80"/>
  <c r="K85" i="80"/>
  <c r="F85"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K19" i="79"/>
  <c r="M19" i="79"/>
  <c r="H19" i="79"/>
  <c r="M65" i="79"/>
  <c r="C65" i="79"/>
  <c r="K65" i="79"/>
  <c r="F19" i="79"/>
  <c r="F65" i="79"/>
  <c r="C19" i="79"/>
  <c r="H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H19" i="78"/>
  <c r="M85" i="78"/>
  <c r="F85" i="78"/>
  <c r="F19" i="78"/>
  <c r="C19" i="78"/>
  <c r="H85" i="78"/>
  <c r="K85" i="78"/>
  <c r="M19" i="78"/>
  <c r="K19" i="78"/>
  <c r="C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H89" i="77"/>
  <c r="M19" i="77"/>
  <c r="H19" i="77"/>
  <c r="K89" i="77"/>
  <c r="F89" i="77"/>
  <c r="C19" i="77"/>
  <c r="M8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4" i="58"/>
  <c r="H84" i="58"/>
  <c r="G84"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K87" i="69"/>
  <c r="C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M19" i="76"/>
  <c r="H19" i="76"/>
  <c r="C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4" i="25"/>
  <c r="G174" i="25"/>
  <c r="H174"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K93" i="68"/>
  <c r="C93" i="68"/>
  <c r="H93" i="68"/>
  <c r="M93" i="68"/>
  <c r="F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K966" i="25"/>
  <c r="C966" i="25"/>
  <c r="F966" i="25"/>
  <c r="H966" i="25"/>
  <c r="M966" i="25"/>
  <c r="O364" i="38" l="1"/>
  <c r="Z364" i="38"/>
  <c r="N363" i="38"/>
  <c r="F965" i="25"/>
  <c r="K965" i="25"/>
  <c r="P363" i="38"/>
  <c r="O363" i="38" l="1"/>
  <c r="Z363" i="38"/>
  <c r="M702" i="25"/>
  <c r="Q10" i="25" s="1"/>
  <c r="K435" i="25" s="1"/>
  <c r="E362" i="38"/>
  <c r="H362" i="38"/>
  <c r="K362" i="38"/>
  <c r="M362" i="38"/>
  <c r="U362" i="38" s="1"/>
  <c r="S362" i="38"/>
  <c r="K433" i="25" l="1"/>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6" i="74"/>
  <c r="H126" i="74"/>
  <c r="F126" i="74"/>
  <c r="C12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1031" i="38" s="1"/>
  <c r="X1031" i="38" s="1"/>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65" i="71"/>
  <c r="M213" i="57"/>
  <c r="F23" i="17"/>
  <c r="F292" i="58"/>
  <c r="C19" i="70"/>
  <c r="C67" i="60"/>
  <c r="M19" i="55"/>
  <c r="M19" i="61"/>
  <c r="C19" i="50"/>
  <c r="F19" i="70"/>
  <c r="K19" i="34"/>
  <c r="K19" i="53"/>
  <c r="M30" i="49"/>
  <c r="C19" i="34"/>
  <c r="K69" i="58"/>
  <c r="C19" i="72"/>
  <c r="K19" i="59"/>
  <c r="H19" i="60"/>
  <c r="M67" i="60"/>
  <c r="H25" i="31"/>
  <c r="F19" i="50"/>
  <c r="M19" i="59"/>
  <c r="M55" i="50"/>
  <c r="F86" i="53"/>
  <c r="M292" i="58"/>
  <c r="K19" i="50"/>
  <c r="M19" i="50"/>
  <c r="C19" i="59"/>
  <c r="C19" i="66"/>
  <c r="K51" i="54"/>
  <c r="C19" i="52"/>
  <c r="C19" i="71"/>
  <c r="M451" i="17"/>
  <c r="C23" i="17"/>
  <c r="H69" i="58"/>
  <c r="C86" i="53"/>
  <c r="K55" i="50"/>
  <c r="F156" i="49"/>
  <c r="H100" i="34"/>
  <c r="M75" i="41"/>
  <c r="M81" i="61"/>
  <c r="H159" i="25"/>
  <c r="F19" i="63"/>
  <c r="M90" i="72"/>
  <c r="M86" i="53"/>
  <c r="C19" i="60"/>
  <c r="K19" i="41"/>
  <c r="M19" i="3"/>
  <c r="K19" i="60"/>
  <c r="C121" i="45"/>
  <c r="H19" i="62"/>
  <c r="H121" i="45"/>
  <c r="C19" i="68"/>
  <c r="K19" i="73"/>
  <c r="H86" i="53"/>
  <c r="C81" i="61"/>
  <c r="C19" i="62"/>
  <c r="C65" i="63"/>
  <c r="C213" i="57"/>
  <c r="H19" i="70"/>
  <c r="K19" i="71"/>
  <c r="K23" i="17"/>
  <c r="M63" i="66"/>
  <c r="H77" i="70"/>
  <c r="M18" i="51"/>
  <c r="H19" i="54"/>
  <c r="F67" i="60"/>
  <c r="H19" i="73"/>
  <c r="C30" i="49"/>
  <c r="F19" i="45"/>
  <c r="F75" i="41"/>
  <c r="H156" i="49"/>
  <c r="K121" i="45"/>
  <c r="C90" i="72"/>
  <c r="F19" i="53"/>
  <c r="M19" i="60"/>
  <c r="C69" i="58"/>
  <c r="F19" i="55"/>
  <c r="K23" i="57"/>
  <c r="M77" i="70"/>
  <c r="K19" i="69"/>
  <c r="M19" i="68"/>
  <c r="M19" i="66"/>
  <c r="C292" i="58"/>
  <c r="K156" i="49"/>
  <c r="K35" i="74"/>
  <c r="C25" i="31"/>
  <c r="K77" i="70"/>
  <c r="K19" i="52"/>
  <c r="F121" i="45"/>
  <c r="K90" i="72"/>
  <c r="K19" i="75"/>
  <c r="K65" i="63"/>
  <c r="M94" i="52"/>
  <c r="H19" i="61"/>
  <c r="H19" i="59"/>
  <c r="K19" i="54"/>
  <c r="F69" i="58"/>
  <c r="C19" i="63"/>
  <c r="C51" i="54"/>
  <c r="H72" i="59"/>
  <c r="H19" i="69"/>
  <c r="K19" i="62"/>
  <c r="M19" i="54"/>
  <c r="M19" i="45"/>
  <c r="C19" i="69"/>
  <c r="K72" i="59"/>
  <c r="K75" i="41"/>
  <c r="M72" i="59"/>
  <c r="C19" i="75"/>
  <c r="H19" i="55"/>
  <c r="F65" i="71"/>
  <c r="C100" i="34"/>
  <c r="K25" i="31"/>
  <c r="M19" i="72"/>
  <c r="H451" i="17"/>
  <c r="F19" i="52"/>
  <c r="F19" i="54"/>
  <c r="C75" i="41"/>
  <c r="H23" i="17"/>
  <c r="C156" i="49"/>
  <c r="F51" i="54"/>
  <c r="K451" i="17"/>
  <c r="C63" i="66"/>
  <c r="F19" i="34"/>
  <c r="H75" i="41"/>
  <c r="H19" i="52"/>
  <c r="F19" i="61"/>
  <c r="M156" i="49"/>
  <c r="H19" i="34"/>
  <c r="C85" i="64"/>
  <c r="H81" i="61"/>
  <c r="H65" i="63"/>
  <c r="C19" i="64"/>
  <c r="M69" i="58"/>
  <c r="H94" i="52"/>
  <c r="C19" i="45"/>
  <c r="F19" i="73"/>
  <c r="F19" i="3"/>
  <c r="K63" i="66"/>
  <c r="M23" i="17"/>
  <c r="H19" i="53"/>
  <c r="K19" i="63"/>
  <c r="F213" i="57"/>
  <c r="H19" i="71"/>
  <c r="H292" i="58"/>
  <c r="M19" i="75"/>
  <c r="M19" i="34"/>
  <c r="M19" i="41"/>
  <c r="K213" i="57"/>
  <c r="H19" i="75"/>
  <c r="M19" i="73"/>
  <c r="K19" i="61"/>
  <c r="F65" i="63"/>
  <c r="H63" i="66"/>
  <c r="C19" i="53"/>
  <c r="C19" i="55"/>
  <c r="M100" i="34"/>
  <c r="K81" i="61"/>
  <c r="C19" i="61"/>
  <c r="H67" i="60"/>
  <c r="K19" i="55"/>
  <c r="M19" i="70"/>
  <c r="F19" i="72"/>
  <c r="F19" i="75"/>
  <c r="F63" i="66"/>
  <c r="F19" i="41"/>
  <c r="F19" i="66"/>
  <c r="H19" i="68"/>
  <c r="C94" i="52"/>
  <c r="M65" i="63"/>
  <c r="K100" i="34"/>
  <c r="F94" i="52"/>
  <c r="F35" i="74"/>
  <c r="K94" i="52"/>
  <c r="H19" i="66"/>
  <c r="M121" i="45"/>
  <c r="F159" i="25"/>
  <c r="K67" i="60"/>
  <c r="M65" i="71"/>
  <c r="F19" i="62"/>
  <c r="C23" i="57"/>
  <c r="M19" i="69"/>
  <c r="F100" i="34"/>
  <c r="C77" i="70"/>
  <c r="H65" i="71"/>
  <c r="F19" i="59"/>
  <c r="C72" i="59"/>
  <c r="F30" i="49"/>
  <c r="F19" i="60"/>
  <c r="F19" i="69"/>
  <c r="H19" i="63"/>
  <c r="M19" i="62"/>
  <c r="F19" i="71"/>
  <c r="K65" i="71"/>
  <c r="K86" i="53"/>
  <c r="C19" i="3"/>
  <c r="K292" i="58"/>
  <c r="H51" i="54"/>
  <c r="F23" i="57"/>
  <c r="F451" i="17"/>
  <c r="M25" i="31"/>
  <c r="F72" i="59"/>
  <c r="K19" i="72"/>
  <c r="M19" i="63"/>
  <c r="H55" i="50"/>
  <c r="F55" i="50"/>
  <c r="C19" i="54"/>
  <c r="F19" i="64"/>
  <c r="K19" i="66"/>
  <c r="H19" i="41"/>
  <c r="C19" i="41"/>
  <c r="K19" i="68"/>
  <c r="H19" i="3"/>
  <c r="M19" i="71"/>
  <c r="M23" i="57"/>
  <c r="F90" i="72"/>
  <c r="M19" i="52"/>
  <c r="C19" i="73"/>
  <c r="K19" i="3"/>
  <c r="F28" i="43"/>
  <c r="K18" i="51"/>
  <c r="F18" i="51"/>
  <c r="K19" i="70"/>
  <c r="F77" i="70"/>
  <c r="H90" i="72"/>
  <c r="M19" i="53"/>
  <c r="F85" i="64"/>
  <c r="H19" i="72"/>
  <c r="H19" i="50"/>
  <c r="C451" i="17"/>
  <c r="M51" i="54"/>
  <c r="F25" i="31"/>
  <c r="C55" i="50"/>
  <c r="F81" i="61"/>
  <c r="F19" i="68"/>
  <c r="H213" i="57"/>
  <c r="V1030" i="38" l="1"/>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7" i="74"/>
  <c r="Q10"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31" i="38" l="1"/>
  <c r="Y1031" i="38" s="1"/>
  <c r="W1030" i="38"/>
  <c r="Y1030" i="38" s="1"/>
  <c r="J100" i="74"/>
  <c r="J10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3" i="58"/>
  <c r="Q10" i="58" s="1"/>
  <c r="K22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31" i="38" l="1"/>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<sst xmlns="http://schemas.openxmlformats.org/spreadsheetml/2006/main" count="9703" uniqueCount="1365">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</sst>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0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04"/>
      <tableStyleElement type="headerRow" dxfId="420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numCache>
            </c:numRef>
          </c:yVal>
          <c:smooth val="1"/>
        </c:ser>
        <c:dLbls>
          <c:showLegendKey val="0"/>
          <c:showVal val="0"/>
          <c:showCatName val="0"/>
          <c:showSerName val="0"/>
          <c:showPercent val="0"/>
          <c:showBubbleSize val="0"/>
        </c:dLbls>
        <c:axId val="151384736"/>
        <c:axId val="151385128"/>
      </c:scatterChart>
      <c:valAx>
        <c:axId val="1513847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1385128"/>
        <c:crosses val="autoZero"/>
        <c:crossBetween val="midCat"/>
      </c:valAx>
      <c:valAx>
        <c:axId val="15138512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13847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numCache>
            </c:numRef>
          </c:yVal>
          <c:smooth val="1"/>
        </c:ser>
        <c:dLbls>
          <c:showLegendKey val="0"/>
          <c:showVal val="0"/>
          <c:showCatName val="0"/>
          <c:showSerName val="0"/>
          <c:showPercent val="0"/>
          <c:showBubbleSize val="0"/>
        </c:dLbls>
        <c:axId val="151386304"/>
        <c:axId val="151385520"/>
      </c:scatterChart>
      <c:valAx>
        <c:axId val="1513863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1385520"/>
        <c:crosses val="autoZero"/>
        <c:crossBetween val="midCat"/>
      </c:valAx>
      <c:valAx>
        <c:axId val="1513855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138630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numCache>
            </c:numRef>
          </c:yVal>
          <c:smooth val="1"/>
        </c:ser>
        <c:dLbls>
          <c:showLegendKey val="0"/>
          <c:showVal val="0"/>
          <c:showCatName val="0"/>
          <c:showSerName val="0"/>
          <c:showPercent val="0"/>
          <c:showBubbleSize val="0"/>
        </c:dLbls>
        <c:axId val="151383168"/>
        <c:axId val="393871504"/>
      </c:scatterChart>
      <c:valAx>
        <c:axId val="1513831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871504"/>
        <c:crosses val="autoZero"/>
        <c:crossBetween val="midCat"/>
      </c:valAx>
      <c:valAx>
        <c:axId val="39387150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13831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numCache>
            </c:numRef>
          </c:yVal>
          <c:smooth val="1"/>
        </c:ser>
        <c:dLbls>
          <c:showLegendKey val="0"/>
          <c:showVal val="0"/>
          <c:showCatName val="0"/>
          <c:showSerName val="0"/>
          <c:showPercent val="0"/>
          <c:showBubbleSize val="0"/>
        </c:dLbls>
        <c:axId val="393867584"/>
        <c:axId val="393864840"/>
      </c:scatterChart>
      <c:valAx>
        <c:axId val="3938675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864840"/>
        <c:crosses val="autoZero"/>
        <c:crossBetween val="midCat"/>
      </c:valAx>
      <c:valAx>
        <c:axId val="39386484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8675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numCache>
            </c:numRef>
          </c:yVal>
          <c:smooth val="1"/>
        </c:ser>
        <c:dLbls>
          <c:showLegendKey val="0"/>
          <c:showVal val="0"/>
          <c:showCatName val="0"/>
          <c:showSerName val="0"/>
          <c:showPercent val="0"/>
          <c:showBubbleSize val="0"/>
        </c:dLbls>
        <c:axId val="393867976"/>
        <c:axId val="393865624"/>
      </c:scatterChart>
      <c:valAx>
        <c:axId val="3938679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865624"/>
        <c:crosses val="autoZero"/>
        <c:crossBetween val="midCat"/>
      </c:valAx>
      <c:valAx>
        <c:axId val="3938656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8679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numCache>
            </c:numRef>
          </c:yVal>
          <c:smooth val="1"/>
        </c:ser>
        <c:dLbls>
          <c:showLegendKey val="0"/>
          <c:showVal val="0"/>
          <c:showCatName val="0"/>
          <c:showSerName val="0"/>
          <c:showPercent val="0"/>
          <c:showBubbleSize val="0"/>
        </c:dLbls>
        <c:axId val="393870328"/>
        <c:axId val="393868760"/>
      </c:scatterChart>
      <c:valAx>
        <c:axId val="3938703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868760"/>
        <c:crosses val="autoZero"/>
        <c:crossBetween val="midCat"/>
      </c:valAx>
      <c:valAx>
        <c:axId val="39386876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8703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numCache>
            </c:numRef>
          </c:yVal>
          <c:smooth val="1"/>
        </c:ser>
        <c:dLbls>
          <c:showLegendKey val="0"/>
          <c:showVal val="0"/>
          <c:showCatName val="0"/>
          <c:showSerName val="0"/>
          <c:showPercent val="0"/>
          <c:showBubbleSize val="0"/>
        </c:dLbls>
        <c:axId val="393865232"/>
        <c:axId val="393870720"/>
      </c:scatterChart>
      <c:valAx>
        <c:axId val="3938652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870720"/>
        <c:crosses val="autoZero"/>
        <c:crossBetween val="midCat"/>
      </c:valAx>
      <c:valAx>
        <c:axId val="39387072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86523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numCache>
            </c:numRef>
          </c:yVal>
          <c:smooth val="1"/>
        </c:ser>
        <c:dLbls>
          <c:showLegendKey val="0"/>
          <c:showVal val="0"/>
          <c:showCatName val="0"/>
          <c:showSerName val="0"/>
          <c:showPercent val="0"/>
          <c:showBubbleSize val="0"/>
        </c:dLbls>
        <c:axId val="393871112"/>
        <c:axId val="393866016"/>
      </c:scatterChart>
      <c:valAx>
        <c:axId val="3938711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866016"/>
        <c:crosses val="autoZero"/>
        <c:crossBetween val="midCat"/>
      </c:valAx>
      <c:valAx>
        <c:axId val="3938660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8711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numCache>
            </c:numRef>
          </c:val>
          <c:smooth val="0"/>
        </c:ser>
        <c:dLbls>
          <c:showLegendKey val="0"/>
          <c:showVal val="0"/>
          <c:showCatName val="0"/>
          <c:showSerName val="0"/>
          <c:showPercent val="0"/>
          <c:showBubbleSize val="0"/>
        </c:dLbls>
        <c:smooth val="0"/>
        <c:axId val="393869936"/>
        <c:axId val="393868368"/>
      </c:lineChart>
      <c:dateAx>
        <c:axId val="393869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868368"/>
        <c:crosses val="autoZero"/>
        <c:auto val="1"/>
        <c:lblOffset val="100"/>
        <c:baseTimeUnit val="days"/>
      </c:dateAx>
      <c:valAx>
        <c:axId val="393868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869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numCache>
            </c:numRef>
          </c:val>
          <c:smooth val="0"/>
        </c:ser>
        <c:dLbls>
          <c:showLegendKey val="0"/>
          <c:showVal val="0"/>
          <c:showCatName val="0"/>
          <c:showSerName val="0"/>
          <c:showPercent val="0"/>
          <c:showBubbleSize val="0"/>
        </c:dLbls>
        <c:smooth val="0"/>
        <c:axId val="395143520"/>
        <c:axId val="395149792"/>
      </c:lineChart>
      <c:dateAx>
        <c:axId val="395143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149792"/>
        <c:crosses val="autoZero"/>
        <c:auto val="1"/>
        <c:lblOffset val="100"/>
        <c:baseTimeUnit val="days"/>
      </c:dateAx>
      <c:valAx>
        <c:axId val="395149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143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95149400"/>
        <c:axId val="395145088"/>
      </c:lineChart>
      <c:dateAx>
        <c:axId val="3951494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5145088"/>
        <c:crosses val="autoZero"/>
        <c:auto val="1"/>
        <c:lblOffset val="100"/>
        <c:baseTimeUnit val="days"/>
      </c:dateAx>
      <c:valAx>
        <c:axId val="39514508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5149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AYI!$E$36:$E$40</c:f>
              <c:numCache>
                <c:formatCode>0.00</c:formatCode>
                <c:ptCount val="5"/>
                <c:pt idx="0">
                  <c:v>127</c:v>
                </c:pt>
                <c:pt idx="1">
                  <c:v>130.97</c:v>
                </c:pt>
                <c:pt idx="2">
                  <c:v>125.99</c:v>
                </c:pt>
                <c:pt idx="3">
                  <c:v>133.21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AYI!$D$36:$D$43</c:f>
              <c:numCache>
                <c:formatCode>0.00</c:formatCode>
                <c:ptCount val="8"/>
                <c:pt idx="0">
                  <c:v>117.815</c:v>
                </c:pt>
                <c:pt idx="1">
                  <c:v>117.685</c:v>
                </c:pt>
                <c:pt idx="2">
                  <c:v>117.55500000000001</c:v>
                </c:pt>
                <c:pt idx="3">
                  <c:v>117.56</c:v>
                </c:pt>
              </c:numCache>
            </c:numRef>
          </c:val>
          <c:smooth val="0"/>
        </c:ser>
        <c:dLbls>
          <c:showLegendKey val="0"/>
          <c:showVal val="0"/>
          <c:showCatName val="0"/>
          <c:showSerName val="0"/>
          <c:showPercent val="0"/>
          <c:showBubbleSize val="0"/>
        </c:dLbls>
        <c:smooth val="0"/>
        <c:axId val="396601280"/>
        <c:axId val="396601672"/>
      </c:lineChart>
      <c:dateAx>
        <c:axId val="396601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601672"/>
        <c:crosses val="autoZero"/>
        <c:auto val="1"/>
        <c:lblOffset val="100"/>
        <c:baseTimeUnit val="days"/>
      </c:dateAx>
      <c:valAx>
        <c:axId val="396601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601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AYI!$J$36:$J$40</c:f>
              <c:numCache>
                <c:formatCode>0.00</c:formatCode>
                <c:ptCount val="5"/>
                <c:pt idx="0">
                  <c:v>2677.2499999999827</c:v>
                </c:pt>
                <c:pt idx="1">
                  <c:v>2800.2499999999823</c:v>
                </c:pt>
                <c:pt idx="2">
                  <c:v>2654.7499999999823</c:v>
                </c:pt>
                <c:pt idx="3">
                  <c:v>2871.1999999999825</c:v>
                </c:pt>
              </c:numCache>
            </c:numRef>
          </c:val>
          <c:smooth val="0"/>
        </c:ser>
        <c:dLbls>
          <c:showLegendKey val="0"/>
          <c:showVal val="0"/>
          <c:showCatName val="0"/>
          <c:showSerName val="0"/>
          <c:showPercent val="0"/>
          <c:showBubbleSize val="0"/>
        </c:dLbls>
        <c:smooth val="0"/>
        <c:axId val="396604024"/>
        <c:axId val="396605200"/>
      </c:lineChart>
      <c:dateAx>
        <c:axId val="396604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605200"/>
        <c:crosses val="autoZero"/>
        <c:auto val="1"/>
        <c:lblOffset val="100"/>
        <c:baseTimeUnit val="days"/>
      </c:dateAx>
      <c:valAx>
        <c:axId val="396605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604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numCache>
            </c:numRef>
          </c:cat>
          <c:val>
            <c:numRef>
              <c:f>CTVA!$E$25:$E$55</c:f>
              <c:numCache>
                <c:formatCode>0.00</c:formatCode>
                <c:ptCount val="31"/>
                <c:pt idx="0">
                  <c:v>29.26</c:v>
                </c:pt>
                <c:pt idx="1">
                  <c:v>29.13</c:v>
                </c:pt>
                <c:pt idx="2">
                  <c:v>28</c:v>
                </c:pt>
                <c:pt idx="3">
                  <c:v>30.12</c:v>
                </c:pt>
                <c:pt idx="4">
                  <c:v>25.92</c:v>
                </c:pt>
                <c:pt idx="5">
                  <c:v>27.08</c:v>
                </c:pt>
                <c:pt idx="6">
                  <c:v>26.05</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numCache>
            </c:numRef>
          </c:val>
          <c:smooth val="0"/>
        </c:ser>
        <c:dLbls>
          <c:showLegendKey val="0"/>
          <c:showVal val="0"/>
          <c:showCatName val="0"/>
          <c:showSerName val="0"/>
          <c:showPercent val="0"/>
          <c:showBubbleSize val="0"/>
        </c:dLbls>
        <c:smooth val="0"/>
        <c:axId val="396604416"/>
        <c:axId val="396598144"/>
      </c:lineChart>
      <c:dateAx>
        <c:axId val="396604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598144"/>
        <c:crosses val="autoZero"/>
        <c:auto val="1"/>
        <c:lblOffset val="100"/>
        <c:baseTimeUnit val="days"/>
      </c:dateAx>
      <c:valAx>
        <c:axId val="396598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604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numCache>
            </c:numRef>
          </c:val>
          <c:smooth val="0"/>
        </c:ser>
        <c:dLbls>
          <c:showLegendKey val="0"/>
          <c:showVal val="0"/>
          <c:showCatName val="0"/>
          <c:showSerName val="0"/>
          <c:showPercent val="0"/>
          <c:showBubbleSize val="0"/>
        </c:dLbls>
        <c:smooth val="0"/>
        <c:axId val="396602848"/>
        <c:axId val="396600104"/>
      </c:lineChart>
      <c:dateAx>
        <c:axId val="396602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600104"/>
        <c:crosses val="autoZero"/>
        <c:auto val="1"/>
        <c:lblOffset val="100"/>
        <c:baseTimeUnit val="days"/>
      </c:dateAx>
      <c:valAx>
        <c:axId val="396600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602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397101800"/>
        <c:axId val="397108072"/>
      </c:lineChart>
      <c:dateAx>
        <c:axId val="39710180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7108072"/>
        <c:crosses val="autoZero"/>
        <c:auto val="1"/>
        <c:lblOffset val="100"/>
        <c:baseTimeUnit val="days"/>
      </c:dateAx>
      <c:valAx>
        <c:axId val="39710807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7101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397109248"/>
        <c:axId val="397102976"/>
      </c:lineChart>
      <c:dateAx>
        <c:axId val="397109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102976"/>
        <c:crosses val="autoZero"/>
        <c:auto val="1"/>
        <c:lblOffset val="100"/>
        <c:baseTimeUnit val="days"/>
      </c:dateAx>
      <c:valAx>
        <c:axId val="3971029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1092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397103760"/>
        <c:axId val="397104544"/>
      </c:lineChart>
      <c:dateAx>
        <c:axId val="397103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104544"/>
        <c:crosses val="autoZero"/>
        <c:auto val="1"/>
        <c:lblOffset val="100"/>
        <c:baseTimeUnit val="days"/>
      </c:dateAx>
      <c:valAx>
        <c:axId val="397104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103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numCache>
            </c:numRef>
          </c:val>
          <c:smooth val="0"/>
        </c:ser>
        <c:dLbls>
          <c:showLegendKey val="0"/>
          <c:showVal val="0"/>
          <c:showCatName val="0"/>
          <c:showSerName val="0"/>
          <c:showPercent val="0"/>
          <c:showBubbleSize val="0"/>
        </c:dLbls>
        <c:smooth val="0"/>
        <c:axId val="397105328"/>
        <c:axId val="397106112"/>
      </c:lineChart>
      <c:dateAx>
        <c:axId val="397105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106112"/>
        <c:crosses val="autoZero"/>
        <c:auto val="1"/>
        <c:lblOffset val="100"/>
        <c:baseTimeUnit val="days"/>
      </c:dateAx>
      <c:valAx>
        <c:axId val="397106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10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numCache>
            </c:numRef>
          </c:val>
          <c:smooth val="0"/>
        </c:ser>
        <c:dLbls>
          <c:showLegendKey val="0"/>
          <c:showVal val="0"/>
          <c:showCatName val="0"/>
          <c:showSerName val="0"/>
          <c:showPercent val="0"/>
          <c:showBubbleSize val="0"/>
        </c:dLbls>
        <c:smooth val="0"/>
        <c:axId val="397107680"/>
        <c:axId val="396599320"/>
      </c:lineChart>
      <c:dateAx>
        <c:axId val="397107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599320"/>
        <c:crosses val="autoZero"/>
        <c:auto val="1"/>
        <c:lblOffset val="100"/>
        <c:baseTimeUnit val="days"/>
      </c:dateAx>
      <c:valAx>
        <c:axId val="396599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107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357127672"/>
        <c:axId val="357129632"/>
      </c:lineChart>
      <c:dateAx>
        <c:axId val="3571276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129632"/>
        <c:crosses val="autoZero"/>
        <c:auto val="1"/>
        <c:lblOffset val="100"/>
        <c:baseTimeUnit val="days"/>
      </c:dateAx>
      <c:valAx>
        <c:axId val="3571296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127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numCache>
            </c:numRef>
          </c:val>
          <c:smooth val="0"/>
        </c:ser>
        <c:dLbls>
          <c:showLegendKey val="0"/>
          <c:showVal val="0"/>
          <c:showCatName val="0"/>
          <c:showSerName val="0"/>
          <c:showPercent val="0"/>
          <c:showBubbleSize val="0"/>
        </c:dLbls>
        <c:smooth val="0"/>
        <c:axId val="357128064"/>
        <c:axId val="357128848"/>
      </c:lineChart>
      <c:dateAx>
        <c:axId val="357128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128848"/>
        <c:crosses val="autoZero"/>
        <c:auto val="1"/>
        <c:lblOffset val="100"/>
        <c:baseTimeUnit val="days"/>
      </c:dateAx>
      <c:valAx>
        <c:axId val="357128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128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numCache>
            </c:numRef>
          </c:val>
          <c:smooth val="0"/>
        </c:ser>
        <c:dLbls>
          <c:showLegendKey val="0"/>
          <c:showVal val="0"/>
          <c:showCatName val="0"/>
          <c:showSerName val="0"/>
          <c:showPercent val="0"/>
          <c:showBubbleSize val="0"/>
        </c:dLbls>
        <c:smooth val="0"/>
        <c:axId val="357130024"/>
        <c:axId val="401436936"/>
      </c:lineChart>
      <c:dateAx>
        <c:axId val="357130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436936"/>
        <c:crosses val="autoZero"/>
        <c:auto val="1"/>
        <c:lblOffset val="100"/>
        <c:baseTimeUnit val="days"/>
      </c:dateAx>
      <c:valAx>
        <c:axId val="401436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130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1431056"/>
        <c:axId val="401434584"/>
      </c:lineChart>
      <c:dateAx>
        <c:axId val="401431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434584"/>
        <c:crosses val="autoZero"/>
        <c:auto val="1"/>
        <c:lblOffset val="100"/>
        <c:baseTimeUnit val="days"/>
      </c:dateAx>
      <c:valAx>
        <c:axId val="40143458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43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1436544"/>
        <c:axId val="401435760"/>
      </c:lineChart>
      <c:dateAx>
        <c:axId val="401436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435760"/>
        <c:crosses val="autoZero"/>
        <c:auto val="1"/>
        <c:lblOffset val="100"/>
        <c:baseTimeUnit val="days"/>
      </c:dateAx>
      <c:valAx>
        <c:axId val="401435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436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1432232"/>
        <c:axId val="401433016"/>
      </c:lineChart>
      <c:dateAx>
        <c:axId val="401432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433016"/>
        <c:crosses val="autoZero"/>
        <c:auto val="1"/>
        <c:lblOffset val="100"/>
        <c:baseTimeUnit val="days"/>
      </c:dateAx>
      <c:valAx>
        <c:axId val="401433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432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1435368"/>
        <c:axId val="401436152"/>
      </c:lineChart>
      <c:dateAx>
        <c:axId val="401435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436152"/>
        <c:crosses val="autoZero"/>
        <c:auto val="1"/>
        <c:lblOffset val="100"/>
        <c:baseTimeUnit val="days"/>
      </c:dateAx>
      <c:valAx>
        <c:axId val="401436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435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399293152"/>
        <c:axId val="399294720"/>
      </c:lineChart>
      <c:dateAx>
        <c:axId val="39929315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94720"/>
        <c:crosses val="autoZero"/>
        <c:auto val="1"/>
        <c:lblOffset val="100"/>
        <c:baseTimeUnit val="days"/>
      </c:dateAx>
      <c:valAx>
        <c:axId val="39929472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93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399290800"/>
        <c:axId val="399291584"/>
      </c:lineChart>
      <c:dateAx>
        <c:axId val="3992908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91584"/>
        <c:crosses val="autoZero"/>
        <c:auto val="1"/>
        <c:lblOffset val="100"/>
        <c:baseTimeUnit val="days"/>
      </c:dateAx>
      <c:valAx>
        <c:axId val="39929158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90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399297464"/>
        <c:axId val="399290016"/>
      </c:lineChart>
      <c:dateAx>
        <c:axId val="3992974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90016"/>
        <c:crosses val="autoZero"/>
        <c:auto val="1"/>
        <c:lblOffset val="100"/>
        <c:baseTimeUnit val="days"/>
      </c:dateAx>
      <c:valAx>
        <c:axId val="399290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97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399295112"/>
        <c:axId val="399291192"/>
      </c:lineChart>
      <c:dateAx>
        <c:axId val="399295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91192"/>
        <c:crosses val="autoZero"/>
        <c:auto val="1"/>
        <c:lblOffset val="100"/>
        <c:baseTimeUnit val="days"/>
      </c:dateAx>
      <c:valAx>
        <c:axId val="399291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951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399295896"/>
        <c:axId val="399291976"/>
      </c:lineChart>
      <c:dateAx>
        <c:axId val="399295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91976"/>
        <c:crosses val="autoZero"/>
        <c:auto val="1"/>
        <c:lblOffset val="100"/>
        <c:baseTimeUnit val="days"/>
      </c:dateAx>
      <c:valAx>
        <c:axId val="399291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95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06017248"/>
        <c:axId val="406017640"/>
      </c:lineChart>
      <c:dateAx>
        <c:axId val="406017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17640"/>
        <c:crosses val="autoZero"/>
        <c:auto val="1"/>
        <c:lblOffset val="100"/>
        <c:baseTimeUnit val="days"/>
      </c:dateAx>
      <c:valAx>
        <c:axId val="40601764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172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06018032"/>
        <c:axId val="406019600"/>
      </c:lineChart>
      <c:dateAx>
        <c:axId val="406018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19600"/>
        <c:crosses val="autoZero"/>
        <c:auto val="1"/>
        <c:lblOffset val="100"/>
        <c:baseTimeUnit val="days"/>
      </c:dateAx>
      <c:valAx>
        <c:axId val="406019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18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numCache>
            </c:numRef>
          </c:val>
          <c:smooth val="0"/>
        </c:ser>
        <c:dLbls>
          <c:showLegendKey val="0"/>
          <c:showVal val="0"/>
          <c:showCatName val="0"/>
          <c:showSerName val="0"/>
          <c:showPercent val="0"/>
          <c:showBubbleSize val="0"/>
        </c:dLbls>
        <c:marker val="1"/>
        <c:smooth val="0"/>
        <c:axId val="406016464"/>
        <c:axId val="406016856"/>
      </c:lineChart>
      <c:dateAx>
        <c:axId val="406016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16856"/>
        <c:crosses val="autoZero"/>
        <c:auto val="1"/>
        <c:lblOffset val="100"/>
        <c:baseTimeUnit val="days"/>
      </c:dateAx>
      <c:valAx>
        <c:axId val="406016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16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numCache>
            </c:numRef>
          </c:val>
          <c:smooth val="0"/>
        </c:ser>
        <c:dLbls>
          <c:showLegendKey val="0"/>
          <c:showVal val="0"/>
          <c:showCatName val="0"/>
          <c:showSerName val="0"/>
          <c:showPercent val="0"/>
          <c:showBubbleSize val="0"/>
        </c:dLbls>
        <c:marker val="1"/>
        <c:smooth val="0"/>
        <c:axId val="407964608"/>
        <c:axId val="407963432"/>
      </c:lineChart>
      <c:dateAx>
        <c:axId val="407964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63432"/>
        <c:crosses val="autoZero"/>
        <c:auto val="1"/>
        <c:lblOffset val="100"/>
        <c:baseTimeUnit val="days"/>
      </c:dateAx>
      <c:valAx>
        <c:axId val="407963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64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07958728"/>
        <c:axId val="407959120"/>
      </c:lineChart>
      <c:dateAx>
        <c:axId val="4079587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59120"/>
        <c:crosses val="autoZero"/>
        <c:auto val="1"/>
        <c:lblOffset val="100"/>
        <c:baseTimeUnit val="days"/>
      </c:dateAx>
      <c:valAx>
        <c:axId val="40795912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5872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07962256"/>
        <c:axId val="407959512"/>
      </c:lineChart>
      <c:dateAx>
        <c:axId val="4079622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59512"/>
        <c:crosses val="autoZero"/>
        <c:auto val="1"/>
        <c:lblOffset val="100"/>
        <c:baseTimeUnit val="days"/>
      </c:dateAx>
      <c:valAx>
        <c:axId val="407959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6225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07964216"/>
        <c:axId val="407965000"/>
      </c:lineChart>
      <c:dateAx>
        <c:axId val="407964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65000"/>
        <c:crosses val="autoZero"/>
        <c:auto val="1"/>
        <c:lblOffset val="100"/>
        <c:baseTimeUnit val="days"/>
      </c:dateAx>
      <c:valAx>
        <c:axId val="40796500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642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07961472"/>
        <c:axId val="407961864"/>
      </c:lineChart>
      <c:dateAx>
        <c:axId val="407961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61864"/>
        <c:crosses val="autoZero"/>
        <c:auto val="1"/>
        <c:lblOffset val="100"/>
        <c:baseTimeUnit val="days"/>
      </c:dateAx>
      <c:valAx>
        <c:axId val="407961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61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08212240"/>
        <c:axId val="408201656"/>
      </c:lineChart>
      <c:dateAx>
        <c:axId val="4082122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201656"/>
        <c:crosses val="autoZero"/>
        <c:auto val="1"/>
        <c:lblOffset val="100"/>
        <c:baseTimeUnit val="days"/>
      </c:dateAx>
      <c:valAx>
        <c:axId val="40820165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212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numCache>
            </c:numRef>
          </c:val>
          <c:smooth val="0"/>
        </c:ser>
        <c:dLbls>
          <c:showLegendKey val="0"/>
          <c:showVal val="0"/>
          <c:showCatName val="0"/>
          <c:showSerName val="0"/>
          <c:showPercent val="0"/>
          <c:showBubbleSize val="0"/>
        </c:dLbls>
        <c:marker val="1"/>
        <c:smooth val="0"/>
        <c:axId val="408202440"/>
        <c:axId val="408206360"/>
      </c:lineChart>
      <c:dateAx>
        <c:axId val="408202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06360"/>
        <c:crosses val="autoZero"/>
        <c:auto val="1"/>
        <c:lblOffset val="100"/>
        <c:baseTimeUnit val="days"/>
      </c:dateAx>
      <c:valAx>
        <c:axId val="4082063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02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numCache>
            </c:numRef>
          </c:val>
          <c:smooth val="0"/>
        </c:ser>
        <c:dLbls>
          <c:showLegendKey val="0"/>
          <c:showVal val="0"/>
          <c:showCatName val="0"/>
          <c:showSerName val="0"/>
          <c:showPercent val="0"/>
          <c:showBubbleSize val="0"/>
        </c:dLbls>
        <c:marker val="1"/>
        <c:smooth val="0"/>
        <c:axId val="408211848"/>
        <c:axId val="408211064"/>
      </c:lineChart>
      <c:dateAx>
        <c:axId val="408211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11064"/>
        <c:crosses val="autoZero"/>
        <c:auto val="1"/>
        <c:lblOffset val="100"/>
        <c:baseTimeUnit val="days"/>
      </c:dateAx>
      <c:valAx>
        <c:axId val="408211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11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numCache>
            </c:numRef>
          </c:val>
          <c:smooth val="0"/>
        </c:ser>
        <c:dLbls>
          <c:showLegendKey val="0"/>
          <c:showVal val="0"/>
          <c:showCatName val="0"/>
          <c:showSerName val="0"/>
          <c:showPercent val="0"/>
          <c:showBubbleSize val="0"/>
        </c:dLbls>
        <c:marker val="1"/>
        <c:smooth val="0"/>
        <c:axId val="408205184"/>
        <c:axId val="408201264"/>
      </c:lineChart>
      <c:dateAx>
        <c:axId val="4082051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01264"/>
        <c:crosses val="autoZero"/>
        <c:auto val="1"/>
        <c:lblOffset val="100"/>
        <c:baseTimeUnit val="days"/>
      </c:dateAx>
      <c:valAx>
        <c:axId val="4082012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05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numCache>
            </c:numRef>
          </c:val>
          <c:smooth val="0"/>
        </c:ser>
        <c:dLbls>
          <c:showLegendKey val="0"/>
          <c:showVal val="0"/>
          <c:showCatName val="0"/>
          <c:showSerName val="0"/>
          <c:showPercent val="0"/>
          <c:showBubbleSize val="0"/>
        </c:dLbls>
        <c:marker val="1"/>
        <c:smooth val="0"/>
        <c:axId val="408202048"/>
        <c:axId val="408209496"/>
      </c:lineChart>
      <c:dateAx>
        <c:axId val="4082020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09496"/>
        <c:crosses val="autoZero"/>
        <c:auto val="1"/>
        <c:lblOffset val="100"/>
        <c:baseTimeUnit val="days"/>
      </c:dateAx>
      <c:valAx>
        <c:axId val="408209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02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08214592"/>
        <c:axId val="408213416"/>
      </c:lineChart>
      <c:catAx>
        <c:axId val="4082145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213416"/>
        <c:crosses val="autoZero"/>
        <c:auto val="1"/>
        <c:lblAlgn val="ctr"/>
        <c:lblOffset val="100"/>
        <c:noMultiLvlLbl val="0"/>
      </c:catAx>
      <c:valAx>
        <c:axId val="40821341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214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29207664"/>
        <c:axId val="429205704"/>
      </c:lineChart>
      <c:dateAx>
        <c:axId val="4292076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205704"/>
        <c:crosses val="autoZero"/>
        <c:auto val="1"/>
        <c:lblOffset val="100"/>
        <c:baseTimeUnit val="days"/>
      </c:dateAx>
      <c:valAx>
        <c:axId val="42920570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207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29200216"/>
        <c:axId val="429201000"/>
      </c:lineChart>
      <c:dateAx>
        <c:axId val="4292002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201000"/>
        <c:crosses val="autoZero"/>
        <c:auto val="1"/>
        <c:lblOffset val="100"/>
        <c:baseTimeUnit val="days"/>
      </c:dateAx>
      <c:valAx>
        <c:axId val="42920100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2002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29203744"/>
        <c:axId val="429206880"/>
      </c:lineChart>
      <c:dateAx>
        <c:axId val="429203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06880"/>
        <c:crosses val="autoZero"/>
        <c:auto val="1"/>
        <c:lblOffset val="100"/>
        <c:baseTimeUnit val="days"/>
      </c:dateAx>
      <c:valAx>
        <c:axId val="42920688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03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29205312"/>
        <c:axId val="429208448"/>
      </c:lineChart>
      <c:dateAx>
        <c:axId val="429205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08448"/>
        <c:crosses val="autoZero"/>
        <c:auto val="1"/>
        <c:lblOffset val="100"/>
        <c:baseTimeUnit val="days"/>
      </c:dateAx>
      <c:valAx>
        <c:axId val="429208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0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numCache>
            </c:numRef>
          </c:yVal>
          <c:smooth val="0"/>
        </c:ser>
        <c:dLbls>
          <c:showLegendKey val="0"/>
          <c:showVal val="0"/>
          <c:showCatName val="0"/>
          <c:showSerName val="0"/>
          <c:showPercent val="0"/>
          <c:showBubbleSize val="0"/>
        </c:dLbls>
        <c:axId val="429209624"/>
        <c:axId val="429199824"/>
      </c:scatterChart>
      <c:valAx>
        <c:axId val="4292096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199824"/>
        <c:crosses val="autoZero"/>
        <c:crossBetween val="midCat"/>
      </c:valAx>
      <c:valAx>
        <c:axId val="429199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096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numCache>
            </c:numRef>
          </c:yVal>
          <c:smooth val="0"/>
        </c:ser>
        <c:dLbls>
          <c:showLegendKey val="0"/>
          <c:showVal val="0"/>
          <c:showCatName val="0"/>
          <c:showSerName val="0"/>
          <c:showPercent val="0"/>
          <c:showBubbleSize val="0"/>
        </c:dLbls>
        <c:axId val="429214328"/>
        <c:axId val="429214720"/>
      </c:scatterChart>
      <c:valAx>
        <c:axId val="4292143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14720"/>
        <c:crosses val="autoZero"/>
        <c:crossBetween val="midCat"/>
      </c:valAx>
      <c:valAx>
        <c:axId val="429214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1432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29213544"/>
        <c:axId val="429212760"/>
      </c:lineChart>
      <c:catAx>
        <c:axId val="4292135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212760"/>
        <c:crosses val="autoZero"/>
        <c:auto val="1"/>
        <c:lblAlgn val="ctr"/>
        <c:lblOffset val="100"/>
        <c:noMultiLvlLbl val="0"/>
      </c:catAx>
      <c:valAx>
        <c:axId val="42921276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2135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82943472"/>
        <c:axId val="482939944"/>
      </c:lineChart>
      <c:catAx>
        <c:axId val="4829434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939944"/>
        <c:crosses val="autoZero"/>
        <c:auto val="1"/>
        <c:lblAlgn val="ctr"/>
        <c:lblOffset val="100"/>
        <c:noMultiLvlLbl val="0"/>
      </c:catAx>
      <c:valAx>
        <c:axId val="48293994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943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82939552"/>
        <c:axId val="482945432"/>
      </c:lineChart>
      <c:dateAx>
        <c:axId val="482939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45432"/>
        <c:crosses val="autoZero"/>
        <c:auto val="1"/>
        <c:lblOffset val="100"/>
        <c:baseTimeUnit val="days"/>
      </c:dateAx>
      <c:valAx>
        <c:axId val="482945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39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82937200"/>
        <c:axId val="482936024"/>
      </c:lineChart>
      <c:dateAx>
        <c:axId val="482937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36024"/>
        <c:crosses val="autoZero"/>
        <c:auto val="1"/>
        <c:lblOffset val="100"/>
        <c:baseTimeUnit val="days"/>
      </c:dateAx>
      <c:valAx>
        <c:axId val="482936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37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2940336"/>
        <c:axId val="482937592"/>
      </c:lineChart>
      <c:dateAx>
        <c:axId val="482940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37592"/>
        <c:crosses val="autoZero"/>
        <c:auto val="1"/>
        <c:lblOffset val="100"/>
        <c:baseTimeUnit val="days"/>
      </c:dateAx>
      <c:valAx>
        <c:axId val="48293759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40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2935240"/>
        <c:axId val="482938376"/>
      </c:lineChart>
      <c:dateAx>
        <c:axId val="482935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38376"/>
        <c:crosses val="autoZero"/>
        <c:auto val="1"/>
        <c:lblOffset val="100"/>
        <c:baseTimeUnit val="days"/>
      </c:dateAx>
      <c:valAx>
        <c:axId val="482938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35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82940728"/>
        <c:axId val="482946216"/>
      </c:lineChart>
      <c:dateAx>
        <c:axId val="4829407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946216"/>
        <c:crosses val="autoZero"/>
        <c:auto val="1"/>
        <c:lblOffset val="100"/>
        <c:baseTimeUnit val="days"/>
      </c:dateAx>
      <c:valAx>
        <c:axId val="48294621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9407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numCache>
            </c:numRef>
          </c:cat>
          <c:val>
            <c:numRef>
              <c:f>TEVA!$E$38:$E$107</c:f>
              <c:numCache>
                <c:formatCode>0.00</c:formatCode>
                <c:ptCount val="7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numCache>
            </c:numRef>
          </c:cat>
          <c:val>
            <c:numRef>
              <c:f>TEVA!$D$38:$D$107</c:f>
              <c:numCache>
                <c:formatCode>0.00</c:formatCode>
                <c:ptCount val="7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numCache>
            </c:numRef>
          </c:val>
          <c:smooth val="0"/>
        </c:ser>
        <c:dLbls>
          <c:showLegendKey val="0"/>
          <c:showVal val="0"/>
          <c:showCatName val="0"/>
          <c:showSerName val="0"/>
          <c:showPercent val="0"/>
          <c:showBubbleSize val="0"/>
        </c:dLbls>
        <c:smooth val="0"/>
        <c:axId val="482939160"/>
        <c:axId val="482943080"/>
      </c:lineChart>
      <c:dateAx>
        <c:axId val="482939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43080"/>
        <c:crosses val="autoZero"/>
        <c:auto val="1"/>
        <c:lblOffset val="100"/>
        <c:baseTimeUnit val="days"/>
      </c:dateAx>
      <c:valAx>
        <c:axId val="482943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39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numCache>
            </c:numRef>
          </c:cat>
          <c:val>
            <c:numRef>
              <c:f>TEVA!$J$38:$J$107</c:f>
              <c:numCache>
                <c:formatCode>0.00</c:formatCode>
                <c:ptCount val="7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numCache>
            </c:numRef>
          </c:val>
          <c:smooth val="0"/>
        </c:ser>
        <c:dLbls>
          <c:showLegendKey val="0"/>
          <c:showVal val="0"/>
          <c:showCatName val="0"/>
          <c:showSerName val="0"/>
          <c:showPercent val="0"/>
          <c:showBubbleSize val="0"/>
        </c:dLbls>
        <c:marker val="1"/>
        <c:smooth val="0"/>
        <c:axId val="482941120"/>
        <c:axId val="482941512"/>
      </c:lineChart>
      <c:dateAx>
        <c:axId val="482941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41512"/>
        <c:crosses val="autoZero"/>
        <c:auto val="1"/>
        <c:lblOffset val="100"/>
        <c:baseTimeUnit val="days"/>
      </c:dateAx>
      <c:valAx>
        <c:axId val="482941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41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2950528"/>
        <c:axId val="482949744"/>
      </c:lineChart>
      <c:dateAx>
        <c:axId val="482950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49744"/>
        <c:crosses val="autoZero"/>
        <c:auto val="1"/>
        <c:lblOffset val="100"/>
        <c:baseTimeUnit val="days"/>
      </c:dateAx>
      <c:valAx>
        <c:axId val="482949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50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2948568"/>
        <c:axId val="482948176"/>
      </c:lineChart>
      <c:dateAx>
        <c:axId val="482948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48176"/>
        <c:crosses val="autoZero"/>
        <c:auto val="1"/>
        <c:lblOffset val="100"/>
        <c:baseTimeUnit val="days"/>
      </c:dateAx>
      <c:valAx>
        <c:axId val="482948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48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84180040"/>
        <c:axId val="484185920"/>
      </c:lineChart>
      <c:dateAx>
        <c:axId val="48418004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85920"/>
        <c:crosses val="autoZero"/>
        <c:auto val="1"/>
        <c:lblOffset val="100"/>
        <c:baseTimeUnit val="days"/>
      </c:dateAx>
      <c:valAx>
        <c:axId val="48418592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80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4190624"/>
        <c:axId val="484191016"/>
      </c:lineChart>
      <c:dateAx>
        <c:axId val="484190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91016"/>
        <c:crosses val="autoZero"/>
        <c:auto val="1"/>
        <c:lblOffset val="100"/>
        <c:baseTimeUnit val="days"/>
      </c:dateAx>
      <c:valAx>
        <c:axId val="484191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90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4186312"/>
        <c:axId val="484188272"/>
      </c:lineChart>
      <c:dateAx>
        <c:axId val="484186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88272"/>
        <c:crosses val="autoZero"/>
        <c:auto val="1"/>
        <c:lblOffset val="100"/>
        <c:baseTimeUnit val="days"/>
      </c:dateAx>
      <c:valAx>
        <c:axId val="484188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86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numCache>
            </c:numRef>
          </c:val>
          <c:smooth val="0"/>
        </c:ser>
        <c:dLbls>
          <c:showLegendKey val="0"/>
          <c:showVal val="0"/>
          <c:showCatName val="0"/>
          <c:showSerName val="0"/>
          <c:showPercent val="0"/>
          <c:showBubbleSize val="0"/>
        </c:dLbls>
        <c:marker val="1"/>
        <c:smooth val="0"/>
        <c:axId val="484186704"/>
        <c:axId val="484181216"/>
      </c:lineChart>
      <c:dateAx>
        <c:axId val="484186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81216"/>
        <c:crosses val="autoZero"/>
        <c:auto val="1"/>
        <c:lblOffset val="100"/>
        <c:baseTimeUnit val="days"/>
      </c:dateAx>
      <c:valAx>
        <c:axId val="484181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86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numCache>
            </c:numRef>
          </c:val>
          <c:smooth val="0"/>
        </c:ser>
        <c:dLbls>
          <c:showLegendKey val="0"/>
          <c:showVal val="0"/>
          <c:showCatName val="0"/>
          <c:showSerName val="0"/>
          <c:showPercent val="0"/>
          <c:showBubbleSize val="0"/>
        </c:dLbls>
        <c:marker val="1"/>
        <c:smooth val="0"/>
        <c:axId val="484187096"/>
        <c:axId val="484187488"/>
      </c:lineChart>
      <c:dateAx>
        <c:axId val="484187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87488"/>
        <c:crosses val="autoZero"/>
        <c:auto val="1"/>
        <c:lblOffset val="100"/>
        <c:baseTimeUnit val="days"/>
      </c:dateAx>
      <c:valAx>
        <c:axId val="484187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87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numCache>
            </c:numRef>
          </c:yVal>
          <c:smooth val="0"/>
        </c:ser>
        <c:dLbls>
          <c:showLegendKey val="0"/>
          <c:showVal val="0"/>
          <c:showCatName val="0"/>
          <c:showSerName val="0"/>
          <c:showPercent val="0"/>
          <c:showBubbleSize val="0"/>
        </c:dLbls>
        <c:axId val="484181608"/>
        <c:axId val="484191408"/>
      </c:scatterChart>
      <c:valAx>
        <c:axId val="4841816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91408"/>
        <c:crosses val="autoZero"/>
        <c:crossBetween val="midCat"/>
      </c:valAx>
      <c:valAx>
        <c:axId val="484191408"/>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816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numCache>
            </c:numRef>
          </c:yVal>
          <c:smooth val="0"/>
        </c:ser>
        <c:dLbls>
          <c:showLegendKey val="0"/>
          <c:showVal val="0"/>
          <c:showCatName val="0"/>
          <c:showSerName val="0"/>
          <c:showPercent val="0"/>
          <c:showBubbleSize val="0"/>
        </c:dLbls>
        <c:axId val="484183960"/>
        <c:axId val="484189840"/>
      </c:scatterChart>
      <c:valAx>
        <c:axId val="4841839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89840"/>
        <c:crosses val="autoZero"/>
        <c:crossBetween val="midCat"/>
      </c:valAx>
      <c:valAx>
        <c:axId val="484189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839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84182784"/>
        <c:axId val="484183568"/>
      </c:lineChart>
      <c:dateAx>
        <c:axId val="4841827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183568"/>
        <c:crosses val="autoZero"/>
        <c:auto val="1"/>
        <c:lblOffset val="100"/>
        <c:baseTimeUnit val="days"/>
      </c:dateAx>
      <c:valAx>
        <c:axId val="48418356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182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84185528"/>
        <c:axId val="484195720"/>
      </c:lineChart>
      <c:dateAx>
        <c:axId val="484185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95720"/>
        <c:crosses val="autoZero"/>
        <c:auto val="1"/>
        <c:lblOffset val="100"/>
        <c:baseTimeUnit val="days"/>
      </c:dateAx>
      <c:valAx>
        <c:axId val="48419572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85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84194936"/>
        <c:axId val="484195328"/>
      </c:lineChart>
      <c:dateAx>
        <c:axId val="484194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95328"/>
        <c:crosses val="autoZero"/>
        <c:auto val="1"/>
        <c:lblOffset val="100"/>
        <c:baseTimeUnit val="days"/>
      </c:dateAx>
      <c:valAx>
        <c:axId val="484195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94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84193760"/>
        <c:axId val="489572368"/>
      </c:lineChart>
      <c:catAx>
        <c:axId val="4841937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572368"/>
        <c:crosses val="autoZero"/>
        <c:auto val="1"/>
        <c:lblAlgn val="ctr"/>
        <c:lblOffset val="100"/>
        <c:noMultiLvlLbl val="0"/>
      </c:catAx>
      <c:valAx>
        <c:axId val="48957236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193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8.xml"/><Relationship Id="rId4" Type="http://schemas.openxmlformats.org/officeDocument/2006/relationships/image" Target="../media/image13.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02" dataDxfId="4201">
  <autoFilter ref="O15:W26"/>
  <tableColumns count="9">
    <tableColumn id="1" name="Date" dataDxfId="4200"/>
    <tableColumn id="2" name="Quarter" dataDxfId="4199"/>
    <tableColumn id="3" name="Time" dataDxfId="4198"/>
    <tableColumn id="4" name="EPS estimate" dataDxfId="4197"/>
    <tableColumn id="5" name="EPS Actual" dataDxfId="4196"/>
    <tableColumn id="6" name="Sales Estiamte (B)" dataDxfId="4195"/>
    <tableColumn id="7" name="Sales Actual (B)" dataDxfId="4194"/>
    <tableColumn id="8" name="Guidance" dataDxfId="4193"/>
    <tableColumn id="9" name="Reaction" dataDxfId="419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2" activePane="bottomLeft" state="frozen"/>
      <selection activeCell="M34" sqref="M34"/>
      <selection pane="bottomLeft" activeCell="E15" sqref="E15"/>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2"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2" ht="21.95" customHeight="1" x14ac:dyDescent="0.25">
      <c r="A2" s="50"/>
      <c r="B2" s="51"/>
      <c r="C2" s="51"/>
      <c r="D2"/>
      <c r="E2" s="22" t="s">
        <v>50</v>
      </c>
      <c r="F2" s="2">
        <v>11.96</v>
      </c>
      <c r="G2" s="2">
        <v>10.807117142857136</v>
      </c>
      <c r="H2">
        <v>7000</v>
      </c>
      <c r="I2" s="2">
        <v>83720</v>
      </c>
      <c r="J2" s="2">
        <v>75649.819999999949</v>
      </c>
      <c r="K2" s="2">
        <v>8070.1800000000512</v>
      </c>
      <c r="L2" s="131">
        <v>0.10667811238678507</v>
      </c>
      <c r="M2" s="2">
        <v>22685.751000001677</v>
      </c>
      <c r="N2">
        <v>6000</v>
      </c>
      <c r="O2" t="s">
        <v>1361</v>
      </c>
      <c r="P2" s="131">
        <v>1.6722408026755852E-2</v>
      </c>
      <c r="Q2" s="131">
        <v>-2.5999999999999999E-3</v>
      </c>
      <c r="R2" s="2">
        <v>18.984126984126984</v>
      </c>
      <c r="S2" s="29">
        <v>43471</v>
      </c>
      <c r="W2" s="877"/>
      <c r="X2" s="647"/>
      <c r="Y2" s="877"/>
    </row>
    <row r="3" spans="1:32" ht="21.95" customHeight="1" x14ac:dyDescent="0.25">
      <c r="A3" s="50"/>
      <c r="B3" s="50"/>
      <c r="C3" s="51"/>
      <c r="D3"/>
      <c r="E3" s="22" t="s">
        <v>870</v>
      </c>
      <c r="F3" s="2">
        <v>30.95</v>
      </c>
      <c r="G3" s="2">
        <v>52.136949999999999</v>
      </c>
      <c r="H3">
        <v>600</v>
      </c>
      <c r="I3" s="2">
        <v>18570</v>
      </c>
      <c r="J3" s="2">
        <v>31282.17</v>
      </c>
      <c r="K3" s="2">
        <v>-12712.169999999998</v>
      </c>
      <c r="L3" s="131">
        <v>-0.4063711053293298</v>
      </c>
      <c r="M3" s="2">
        <v>-12712.169999999998</v>
      </c>
      <c r="N3">
        <v>500</v>
      </c>
      <c r="O3" t="s">
        <v>1362</v>
      </c>
      <c r="P3" s="131">
        <v>8.0775444264943458E-2</v>
      </c>
      <c r="Q3" s="131">
        <v>0.13439999999999999</v>
      </c>
      <c r="R3" s="2">
        <v>11.01423487544484</v>
      </c>
      <c r="S3" s="29">
        <v>43471</v>
      </c>
      <c r="T3" s="48"/>
      <c r="W3" s="877"/>
      <c r="X3" s="647"/>
      <c r="Y3" s="877"/>
      <c r="Z3" s="647"/>
    </row>
    <row r="4" spans="1:32" ht="21.95" customHeight="1" x14ac:dyDescent="0.25">
      <c r="A4" s="50"/>
      <c r="B4" s="51"/>
      <c r="C4" s="51"/>
      <c r="D4"/>
      <c r="E4" s="22" t="s">
        <v>311</v>
      </c>
      <c r="F4" s="2">
        <v>10.26</v>
      </c>
      <c r="G4" s="2">
        <v>12.162016666666677</v>
      </c>
      <c r="H4">
        <v>1800</v>
      </c>
      <c r="I4" s="2">
        <v>18468</v>
      </c>
      <c r="J4" s="2">
        <v>21891.630000000019</v>
      </c>
      <c r="K4" s="2">
        <v>-3423.6300000000192</v>
      </c>
      <c r="L4" s="131">
        <v>-0.15638990792371404</v>
      </c>
      <c r="M4" s="2">
        <v>-3138.6600000000144</v>
      </c>
      <c r="N4">
        <v>1500</v>
      </c>
      <c r="O4" t="s">
        <v>1363</v>
      </c>
      <c r="P4" s="131">
        <v>0</v>
      </c>
      <c r="Q4" s="131">
        <v>-4.8999999999999998E-3</v>
      </c>
      <c r="R4" s="2">
        <v>4.1877551020408159</v>
      </c>
      <c r="S4" s="29">
        <v>43345</v>
      </c>
      <c r="W4" s="877"/>
      <c r="X4" s="647"/>
      <c r="Y4" s="877"/>
    </row>
    <row r="5" spans="1:32" ht="21.95" customHeight="1" x14ac:dyDescent="0.25">
      <c r="A5" s="50"/>
      <c r="B5" s="50"/>
      <c r="C5" s="51"/>
      <c r="D5"/>
      <c r="E5" s="22" t="s">
        <v>1344</v>
      </c>
      <c r="F5" s="2">
        <v>20.37</v>
      </c>
      <c r="G5" s="2">
        <v>22.748000000000001</v>
      </c>
      <c r="H5">
        <v>800</v>
      </c>
      <c r="I5" s="2">
        <v>16296</v>
      </c>
      <c r="J5" s="2">
        <v>18198.400000000001</v>
      </c>
      <c r="K5" s="2">
        <v>-1902.4000000000015</v>
      </c>
      <c r="L5" s="131">
        <v>-0.10453666256374186</v>
      </c>
      <c r="M5" s="2">
        <v>-1902.4000000000015</v>
      </c>
      <c r="N5">
        <v>600</v>
      </c>
      <c r="Q5" s="131">
        <v>-5.1999999999999998E-3</v>
      </c>
      <c r="W5" s="877"/>
      <c r="X5" s="647"/>
      <c r="Y5" s="877"/>
    </row>
    <row r="6" spans="1:32" ht="21.95" customHeight="1" x14ac:dyDescent="0.25">
      <c r="A6" s="50"/>
      <c r="B6" s="50"/>
      <c r="C6" s="51"/>
      <c r="D6"/>
      <c r="E6" s="22" t="s">
        <v>219</v>
      </c>
      <c r="F6" s="2">
        <v>18.989999999999998</v>
      </c>
      <c r="G6" s="2">
        <v>12.151999999999971</v>
      </c>
      <c r="H6">
        <v>800</v>
      </c>
      <c r="I6" s="2">
        <v>15191.999999999998</v>
      </c>
      <c r="J6" s="2">
        <v>9721.5999999999767</v>
      </c>
      <c r="K6" s="2">
        <v>5470.4000000000215</v>
      </c>
      <c r="L6" s="131">
        <v>0.56270572745227487</v>
      </c>
      <c r="M6" s="2">
        <v>6922.6600000000199</v>
      </c>
      <c r="N6">
        <v>200</v>
      </c>
      <c r="O6" t="s">
        <v>1364</v>
      </c>
      <c r="P6" s="131">
        <v>5.2659294365455514E-3</v>
      </c>
      <c r="Q6" s="131">
        <v>-1.49E-2</v>
      </c>
      <c r="R6" s="2">
        <v>10.851428571428571</v>
      </c>
      <c r="S6" s="29">
        <v>43421</v>
      </c>
      <c r="W6" s="877"/>
      <c r="X6" s="647"/>
      <c r="Y6" s="877"/>
    </row>
    <row r="7" spans="1:32" ht="21.95" customHeight="1" x14ac:dyDescent="0.25">
      <c r="A7" s="51"/>
      <c r="B7" s="51"/>
      <c r="C7" s="51"/>
      <c r="D7"/>
      <c r="E7" s="22" t="s">
        <v>1190</v>
      </c>
      <c r="F7" s="2">
        <v>40.4</v>
      </c>
      <c r="G7" s="2">
        <v>44.17983333333337</v>
      </c>
      <c r="H7">
        <v>300</v>
      </c>
      <c r="I7" s="2">
        <v>12120</v>
      </c>
      <c r="J7" s="2">
        <v>13253.950000000012</v>
      </c>
      <c r="K7" s="2">
        <v>-1133.9500000000116</v>
      </c>
      <c r="L7" s="131">
        <v>-8.5555626813139524E-2</v>
      </c>
      <c r="M7" s="2">
        <v>-1133.9500000000116</v>
      </c>
      <c r="N7">
        <v>300</v>
      </c>
      <c r="O7" t="s">
        <v>1363</v>
      </c>
      <c r="P7" s="131">
        <v>4.5049504950495055E-2</v>
      </c>
      <c r="Q7" s="131">
        <v>-7.7000000000000002E-3</v>
      </c>
      <c r="R7" s="2">
        <v>8.7826086956521738</v>
      </c>
      <c r="S7" s="29">
        <v>43423</v>
      </c>
      <c r="W7" s="877"/>
      <c r="X7" s="647"/>
      <c r="Y7" s="877"/>
    </row>
    <row r="8" spans="1:32" ht="21.95" customHeight="1" x14ac:dyDescent="0.25">
      <c r="A8" s="50"/>
      <c r="B8" s="51"/>
      <c r="C8" s="51"/>
      <c r="D8"/>
      <c r="E8" s="22" t="s">
        <v>1339</v>
      </c>
      <c r="F8" s="2">
        <v>192.22</v>
      </c>
      <c r="G8" s="2">
        <v>229.60275000000001</v>
      </c>
      <c r="H8">
        <v>40</v>
      </c>
      <c r="I8" s="2">
        <v>7688.8</v>
      </c>
      <c r="J8" s="2">
        <v>9184.11</v>
      </c>
      <c r="K8" s="2">
        <v>-1495.3100000000004</v>
      </c>
      <c r="L8" s="131">
        <v>-0.16281512307670529</v>
      </c>
      <c r="M8" s="2">
        <v>-1495.3100000000004</v>
      </c>
      <c r="N8">
        <v>40</v>
      </c>
      <c r="Q8" s="131">
        <v>0.14199999999999999</v>
      </c>
      <c r="S8" s="29">
        <v>43631</v>
      </c>
      <c r="T8" s="48"/>
      <c r="W8" s="877"/>
      <c r="X8" s="647"/>
      <c r="Y8" s="877"/>
    </row>
    <row r="9" spans="1:32" ht="21.95" customHeight="1" x14ac:dyDescent="0.25">
      <c r="A9" s="50"/>
      <c r="B9" s="50"/>
      <c r="C9" s="51"/>
      <c r="D9"/>
      <c r="E9" s="22" t="s">
        <v>663</v>
      </c>
      <c r="F9" s="2">
        <v>69.08</v>
      </c>
      <c r="G9" s="2">
        <v>51.96220000000001</v>
      </c>
      <c r="H9">
        <v>100</v>
      </c>
      <c r="I9" s="2">
        <v>6908</v>
      </c>
      <c r="J9" s="2">
        <v>5196.2200000000012</v>
      </c>
      <c r="K9" s="2">
        <v>1711.7799999999988</v>
      </c>
      <c r="L9" s="131">
        <v>0.32942793030318163</v>
      </c>
      <c r="M9" s="2">
        <v>2752.4999999999927</v>
      </c>
      <c r="N9">
        <v>100</v>
      </c>
      <c r="O9" t="s">
        <v>1342</v>
      </c>
      <c r="P9" s="131">
        <v>0</v>
      </c>
      <c r="Q9" s="131">
        <v>-3.3999999999999998E-3</v>
      </c>
      <c r="R9" s="2">
        <v>20.198830409356724</v>
      </c>
      <c r="W9" s="877"/>
      <c r="X9" s="647"/>
      <c r="Y9" s="877"/>
    </row>
    <row r="10" spans="1:32" ht="21.95" customHeight="1" x14ac:dyDescent="0.25">
      <c r="A10" s="50"/>
      <c r="B10" s="50"/>
      <c r="C10" s="51"/>
      <c r="D10"/>
      <c r="E10" s="22" t="s">
        <v>1347</v>
      </c>
      <c r="F10" s="2">
        <v>64.86</v>
      </c>
      <c r="G10" s="2">
        <v>77.882700000000014</v>
      </c>
      <c r="H10">
        <v>100</v>
      </c>
      <c r="I10" s="2">
        <v>6486</v>
      </c>
      <c r="J10" s="2">
        <v>7788.2700000000013</v>
      </c>
      <c r="K10" s="2">
        <v>-1302.2700000000004</v>
      </c>
      <c r="L10" s="131">
        <v>-0.16720914914351984</v>
      </c>
      <c r="M10" s="2">
        <v>-1302.2700000000004</v>
      </c>
      <c r="N10">
        <v>100</v>
      </c>
      <c r="P10" s="131">
        <v>0</v>
      </c>
      <c r="Q10" s="131">
        <v>4.8999999999999998E-3</v>
      </c>
      <c r="S10" s="29">
        <v>43436</v>
      </c>
      <c r="V10" s="2"/>
      <c r="W10" s="877"/>
      <c r="X10" s="647"/>
      <c r="Y10" s="877"/>
    </row>
    <row r="11" spans="1:32" ht="21.95" customHeight="1" x14ac:dyDescent="0.25">
      <c r="A11" s="50"/>
      <c r="B11" s="50"/>
      <c r="C11" s="51"/>
      <c r="D11"/>
      <c r="E11" s="22" t="s">
        <v>753</v>
      </c>
      <c r="F11" s="2">
        <v>19.45</v>
      </c>
      <c r="G11" s="2">
        <v>27.149733333333327</v>
      </c>
      <c r="H11">
        <v>300</v>
      </c>
      <c r="I11" s="2">
        <v>5835</v>
      </c>
      <c r="J11" s="2">
        <v>8144.9199999999983</v>
      </c>
      <c r="K11" s="2">
        <v>-2309.9199999999983</v>
      </c>
      <c r="L11" s="131">
        <v>-0.28360253998811513</v>
      </c>
      <c r="M11" s="2">
        <v>-2309.9199999999983</v>
      </c>
      <c r="N11">
        <v>300</v>
      </c>
      <c r="O11" t="s">
        <v>1345</v>
      </c>
      <c r="P11" s="131">
        <v>5.3470437017994865E-2</v>
      </c>
      <c r="Q11" s="131">
        <v>-1.83E-2</v>
      </c>
      <c r="R11" s="2">
        <v>11.441176470588236</v>
      </c>
      <c r="S11" s="29">
        <v>43324</v>
      </c>
      <c r="T11" s="48"/>
      <c r="W11" s="877"/>
      <c r="X11" s="647"/>
      <c r="Y11" s="877"/>
      <c r="Z11" s="877"/>
    </row>
    <row r="12" spans="1:32" ht="21.95" customHeight="1" x14ac:dyDescent="0.25">
      <c r="A12" s="50"/>
      <c r="B12" s="50"/>
      <c r="C12" s="51"/>
      <c r="D12"/>
      <c r="E12" s="22" t="s">
        <v>14</v>
      </c>
      <c r="F12" s="2">
        <v>50.6</v>
      </c>
      <c r="G12" s="2">
        <v>47.352299999999957</v>
      </c>
      <c r="H12">
        <v>100</v>
      </c>
      <c r="I12" s="2">
        <v>5060</v>
      </c>
      <c r="J12" s="2">
        <v>4735.2299999999959</v>
      </c>
      <c r="K12" s="2">
        <v>324.77000000000407</v>
      </c>
      <c r="L12" s="131">
        <v>6.8585897622714151E-2</v>
      </c>
      <c r="M12" s="2">
        <v>324.77000000000407</v>
      </c>
      <c r="N12">
        <v>100</v>
      </c>
      <c r="O12" t="s">
        <v>1354</v>
      </c>
      <c r="P12" s="131">
        <v>5.5335968379446633E-2</v>
      </c>
      <c r="Q12" s="131">
        <v>-2.5499999999999998E-2</v>
      </c>
      <c r="R12" s="2">
        <v>12.697616060225846</v>
      </c>
      <c r="S12" s="29">
        <v>43426</v>
      </c>
      <c r="T12" s="48"/>
      <c r="W12" s="877"/>
      <c r="X12" s="647"/>
      <c r="Y12" s="877"/>
    </row>
    <row r="13" spans="1:32" ht="21.95" customHeight="1" x14ac:dyDescent="0.25">
      <c r="A13" s="50"/>
      <c r="B13" s="51"/>
      <c r="C13" s="51"/>
      <c r="D13"/>
      <c r="E13" s="22" t="s">
        <v>170</v>
      </c>
      <c r="F13" s="2">
        <v>53.62</v>
      </c>
      <c r="G13" s="2">
        <v>38.685000000000002</v>
      </c>
      <c r="H13">
        <v>80</v>
      </c>
      <c r="I13" s="2">
        <v>4289.5999999999995</v>
      </c>
      <c r="J13" s="2">
        <v>3094.8</v>
      </c>
      <c r="K13" s="2">
        <v>1194.7999999999965</v>
      </c>
      <c r="L13" s="131">
        <v>0.38606695101460498</v>
      </c>
      <c r="M13" s="2">
        <v>2799.3799999999983</v>
      </c>
      <c r="N13">
        <v>80</v>
      </c>
      <c r="P13" s="131">
        <v>3.2077582991421112E-2</v>
      </c>
      <c r="Q13" s="131">
        <v>-7.7000000000000002E-3</v>
      </c>
      <c r="R13" s="2">
        <v>11.86283185840708</v>
      </c>
      <c r="W13" s="877"/>
      <c r="X13" s="647"/>
      <c r="Y13" s="877"/>
    </row>
    <row r="14" spans="1:32" ht="21.95" customHeight="1" x14ac:dyDescent="0.25">
      <c r="A14" s="50"/>
      <c r="B14" s="50"/>
      <c r="C14" s="51"/>
      <c r="D14"/>
      <c r="E14" s="22" t="s">
        <v>847</v>
      </c>
      <c r="F14" s="2">
        <v>130.66999999999999</v>
      </c>
      <c r="G14" s="2">
        <v>117.55499999999999</v>
      </c>
      <c r="H14">
        <v>30</v>
      </c>
      <c r="I14" s="2">
        <v>3920.0999999999995</v>
      </c>
      <c r="J14" s="2">
        <v>3526.6499999999996</v>
      </c>
      <c r="K14" s="2">
        <v>393.44999999999982</v>
      </c>
      <c r="L14" s="131">
        <v>0.11156479945557399</v>
      </c>
      <c r="M14" s="2">
        <v>2795.1499999999824</v>
      </c>
      <c r="N14">
        <v>30</v>
      </c>
      <c r="O14" t="s">
        <v>1340</v>
      </c>
      <c r="P14" s="131">
        <v>3.9794903191245129E-3</v>
      </c>
      <c r="Q14" s="131">
        <v>-2.9899999999999999E-2</v>
      </c>
      <c r="R14" s="2">
        <v>15.158932714617169</v>
      </c>
      <c r="S14" s="29">
        <v>43324</v>
      </c>
      <c r="W14" s="877"/>
      <c r="X14" s="647"/>
      <c r="Y14" s="877"/>
    </row>
    <row r="15" spans="1:32" ht="21.95" customHeight="1" x14ac:dyDescent="0.25">
      <c r="A15" s="50"/>
      <c r="B15" s="50"/>
      <c r="C15" s="51"/>
      <c r="D15"/>
      <c r="E15" s="22" t="s">
        <v>1346</v>
      </c>
      <c r="F15" s="2">
        <v>25.18</v>
      </c>
      <c r="G15" s="2">
        <v>29.122014925373136</v>
      </c>
      <c r="H15">
        <v>134</v>
      </c>
      <c r="I15" s="2">
        <v>3374.12</v>
      </c>
      <c r="J15" s="2">
        <v>3902.3500000000004</v>
      </c>
      <c r="K15" s="2">
        <v>-528.23000000000047</v>
      </c>
      <c r="L15" s="131">
        <v>-0.13536202544620557</v>
      </c>
      <c r="M15" s="2">
        <v>-528.23000000000047</v>
      </c>
      <c r="N15">
        <v>134</v>
      </c>
      <c r="P15" s="131">
        <v>2.0651310563939637E-2</v>
      </c>
      <c r="Q15" s="131">
        <v>-0.04</v>
      </c>
      <c r="T15" s="48"/>
      <c r="W15" s="877"/>
      <c r="X15" s="647"/>
      <c r="Y15" s="877"/>
    </row>
    <row r="16" spans="1:32" ht="21.95" customHeight="1" x14ac:dyDescent="0.25">
      <c r="A16" s="50"/>
      <c r="B16" s="50"/>
      <c r="C16" s="51"/>
      <c r="D16"/>
      <c r="E16" s="22" t="s">
        <v>1335</v>
      </c>
      <c r="F16" s="2">
        <v>53.16</v>
      </c>
      <c r="G16" s="2">
        <v>51.841400000000014</v>
      </c>
      <c r="H16">
        <v>50</v>
      </c>
      <c r="I16" s="2">
        <v>2658</v>
      </c>
      <c r="J16" s="2">
        <v>2592.0700000000006</v>
      </c>
      <c r="K16" s="2">
        <v>65.929999999999382</v>
      </c>
      <c r="L16" s="131">
        <v>2.5435269880828486E-2</v>
      </c>
      <c r="M16" s="2">
        <v>65.929999999999382</v>
      </c>
      <c r="N16">
        <v>50</v>
      </c>
      <c r="Q16" s="131">
        <v>-1.06E-2</v>
      </c>
      <c r="T16" s="48"/>
      <c r="W16" s="877"/>
      <c r="X16" s="647"/>
      <c r="Y16" s="877"/>
    </row>
    <row r="17" spans="1:33" ht="21.95" customHeight="1" x14ac:dyDescent="0.25">
      <c r="A17" s="50"/>
      <c r="B17" s="50"/>
      <c r="C17" s="51"/>
      <c r="D17"/>
      <c r="E17" s="22" t="s">
        <v>197</v>
      </c>
      <c r="F17" s="2">
        <v>218.72</v>
      </c>
      <c r="G17" s="2">
        <v>218.72</v>
      </c>
      <c r="H17">
        <v>0</v>
      </c>
      <c r="I17" s="2">
        <v>0</v>
      </c>
      <c r="J17" s="2">
        <v>0</v>
      </c>
      <c r="K17" s="2">
        <v>0</v>
      </c>
      <c r="L17" s="131">
        <v>0</v>
      </c>
      <c r="M17" s="2">
        <v>363.09999999999945</v>
      </c>
      <c r="N17">
        <v>0</v>
      </c>
      <c r="P17" s="131">
        <v>0</v>
      </c>
      <c r="Q17" s="131">
        <v>9.7000000000000003E-3</v>
      </c>
      <c r="W17" s="877"/>
      <c r="X17" s="647"/>
      <c r="Y17" s="877"/>
    </row>
    <row r="18" spans="1:33" ht="21.95" customHeight="1" x14ac:dyDescent="0.25">
      <c r="A18" s="50"/>
      <c r="B18" s="50"/>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W18" s="877"/>
      <c r="X18" s="647"/>
      <c r="Y18" s="877"/>
    </row>
    <row r="19" spans="1:33" ht="21.95" customHeight="1" x14ac:dyDescent="0.25">
      <c r="A19" s="50"/>
      <c r="B19" s="50"/>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T19" s="48"/>
      <c r="W19" s="877"/>
      <c r="X19" s="647"/>
      <c r="Y19" s="877"/>
    </row>
    <row r="20" spans="1:33" ht="21.95" customHeight="1" x14ac:dyDescent="0.25">
      <c r="A20" s="50"/>
      <c r="B20" s="50"/>
      <c r="C20" s="50"/>
      <c r="D20"/>
      <c r="E20" s="22" t="s">
        <v>218</v>
      </c>
      <c r="F20" s="2">
        <v>118.24</v>
      </c>
      <c r="G20" s="2">
        <v>118.24</v>
      </c>
      <c r="H20">
        <v>0</v>
      </c>
      <c r="I20" s="2">
        <v>0</v>
      </c>
      <c r="J20" s="2">
        <v>0</v>
      </c>
      <c r="K20" s="2">
        <v>0</v>
      </c>
      <c r="L20" s="131">
        <v>0</v>
      </c>
      <c r="M20" s="2">
        <v>231.53999999999996</v>
      </c>
      <c r="N20">
        <v>0</v>
      </c>
      <c r="P20" s="131">
        <v>1.6199999999999999E-2</v>
      </c>
      <c r="Q20" s="131">
        <v>9.4999999999999998E-3</v>
      </c>
      <c r="T20" s="48"/>
      <c r="W20" s="877"/>
      <c r="X20" s="647"/>
      <c r="Y20" s="877"/>
      <c r="Z20" s="877"/>
    </row>
    <row r="21" spans="1:33" ht="21.95" customHeight="1" x14ac:dyDescent="0.25">
      <c r="A21" s="50"/>
      <c r="B21" s="51"/>
      <c r="C21" s="51"/>
      <c r="D21"/>
      <c r="E21" s="22" t="s">
        <v>258</v>
      </c>
      <c r="F21" s="2">
        <v>158.71</v>
      </c>
      <c r="G21" s="2">
        <v>158.71</v>
      </c>
      <c r="H21">
        <v>0</v>
      </c>
      <c r="I21" s="2">
        <v>0</v>
      </c>
      <c r="J21" s="2">
        <v>0</v>
      </c>
      <c r="K21" s="2">
        <v>0</v>
      </c>
      <c r="L21" s="131">
        <v>0</v>
      </c>
      <c r="M21" s="2">
        <v>1857.7799999999988</v>
      </c>
      <c r="N21">
        <v>0</v>
      </c>
      <c r="P21" s="131">
        <v>1.49E-2</v>
      </c>
      <c r="Q21" s="131">
        <v>9.4000000000000004E-3</v>
      </c>
      <c r="W21" s="877"/>
      <c r="X21" s="647"/>
      <c r="Y21" s="877"/>
      <c r="Z21" s="877"/>
    </row>
    <row r="22" spans="1:33" ht="21.95" customHeight="1" x14ac:dyDescent="0.25">
      <c r="A22" s="50"/>
      <c r="B22" s="51"/>
      <c r="C22" s="51"/>
      <c r="D22"/>
      <c r="E22" s="22" t="s">
        <v>23</v>
      </c>
      <c r="F22" s="2">
        <v>34.630000000000003</v>
      </c>
      <c r="G22" s="2">
        <v>34.630000000000003</v>
      </c>
      <c r="H22">
        <v>0</v>
      </c>
      <c r="I22" s="2">
        <v>0</v>
      </c>
      <c r="J22" s="2">
        <v>0</v>
      </c>
      <c r="K22" s="2">
        <v>0</v>
      </c>
      <c r="L22" s="131">
        <v>0</v>
      </c>
      <c r="M22" s="2">
        <v>171.89999999999964</v>
      </c>
      <c r="N22">
        <v>0</v>
      </c>
      <c r="P22" s="131">
        <v>0</v>
      </c>
      <c r="Q22" s="131">
        <v>1.14E-2</v>
      </c>
      <c r="T22" s="48"/>
      <c r="W22" s="877"/>
      <c r="X22" s="647"/>
      <c r="Y22" s="877"/>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W23" s="877"/>
      <c r="X23" s="647"/>
      <c r="Y23" s="877"/>
      <c r="Z23" s="647"/>
      <c r="AC23"/>
      <c r="AD23"/>
      <c r="AE23"/>
      <c r="AF23"/>
      <c r="AG23"/>
    </row>
    <row r="24" spans="1:33" ht="21.95" customHeight="1" x14ac:dyDescent="0.25">
      <c r="A24" s="50"/>
      <c r="B24" s="51"/>
      <c r="C24" s="51"/>
      <c r="D24"/>
      <c r="E24" s="22" t="s">
        <v>1300</v>
      </c>
      <c r="F24" s="2">
        <v>55.93</v>
      </c>
      <c r="G24" s="2">
        <v>55.93</v>
      </c>
      <c r="H24">
        <v>0</v>
      </c>
      <c r="I24" s="2">
        <v>0</v>
      </c>
      <c r="J24" s="2">
        <v>0</v>
      </c>
      <c r="K24" s="2">
        <v>0</v>
      </c>
      <c r="L24" s="131">
        <v>0</v>
      </c>
      <c r="M24" s="2">
        <v>264.92000000000007</v>
      </c>
      <c r="N24">
        <v>0</v>
      </c>
      <c r="P24" s="131">
        <v>3.4200000000000001E-2</v>
      </c>
      <c r="Q24" s="131">
        <v>0</v>
      </c>
      <c r="T24" s="48"/>
      <c r="W24" s="877"/>
      <c r="X24" s="647"/>
      <c r="Y24" s="877"/>
    </row>
    <row r="25" spans="1:33" ht="21.95" customHeight="1" x14ac:dyDescent="0.25">
      <c r="A25" s="50"/>
      <c r="B25" s="50"/>
      <c r="C25" s="51"/>
      <c r="D25"/>
      <c r="E25" s="22" t="s">
        <v>284</v>
      </c>
      <c r="F25" s="2">
        <v>50.52</v>
      </c>
      <c r="G25" s="2">
        <v>50.52</v>
      </c>
      <c r="H25">
        <v>0</v>
      </c>
      <c r="I25" s="2">
        <v>0</v>
      </c>
      <c r="J25" s="2">
        <v>0</v>
      </c>
      <c r="K25" s="2">
        <v>0</v>
      </c>
      <c r="L25" s="131">
        <v>0</v>
      </c>
      <c r="M25" s="2">
        <v>910.79999999999927</v>
      </c>
      <c r="N25">
        <v>0</v>
      </c>
      <c r="P25" s="131">
        <v>2.87E-2</v>
      </c>
      <c r="Q25" s="131">
        <v>2.0400000000000001E-2</v>
      </c>
      <c r="W25" s="877"/>
      <c r="X25" s="647"/>
      <c r="Y25" s="877"/>
    </row>
    <row r="26" spans="1:33" ht="21.95" customHeight="1" x14ac:dyDescent="0.25">
      <c r="A26" s="51"/>
      <c r="B26" s="51"/>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T26" s="48"/>
      <c r="W26" s="877"/>
      <c r="X26" s="647"/>
      <c r="Y26" s="877"/>
      <c r="AC26"/>
      <c r="AD26"/>
      <c r="AE26"/>
      <c r="AF26"/>
      <c r="AG26"/>
    </row>
    <row r="27" spans="1:33" ht="21.95" customHeight="1" x14ac:dyDescent="0.25">
      <c r="A27" s="50"/>
      <c r="B27" s="51"/>
      <c r="C27" s="51"/>
      <c r="D27"/>
      <c r="E27" s="22" t="s">
        <v>240</v>
      </c>
      <c r="F27" s="2">
        <v>89.61</v>
      </c>
      <c r="G27" s="2">
        <v>89.61</v>
      </c>
      <c r="H27">
        <v>0</v>
      </c>
      <c r="I27" s="2">
        <v>0</v>
      </c>
      <c r="J27" s="2">
        <v>0</v>
      </c>
      <c r="K27" s="2">
        <v>0</v>
      </c>
      <c r="L27" s="131">
        <v>0</v>
      </c>
      <c r="M27" s="2">
        <v>329.74000000000069</v>
      </c>
      <c r="N27">
        <v>0</v>
      </c>
      <c r="P27" s="131">
        <v>0</v>
      </c>
      <c r="Q27" s="131">
        <v>5.0000000000000001E-4</v>
      </c>
      <c r="T27" s="48"/>
      <c r="W27" s="877"/>
      <c r="X27" s="647"/>
      <c r="Y27" s="877"/>
    </row>
    <row r="28" spans="1:33" ht="21.95" customHeight="1" x14ac:dyDescent="0.25">
      <c r="A28" s="149"/>
      <c r="B28" s="50"/>
      <c r="C28" s="51"/>
      <c r="D28"/>
      <c r="E28" s="22" t="s">
        <v>604</v>
      </c>
      <c r="F28" s="2">
        <v>26.77</v>
      </c>
      <c r="G28" s="2">
        <v>26.77</v>
      </c>
      <c r="H28">
        <v>0</v>
      </c>
      <c r="I28" s="2">
        <v>0</v>
      </c>
      <c r="J28" s="2">
        <v>0</v>
      </c>
      <c r="K28" s="2">
        <v>0</v>
      </c>
      <c r="L28" s="131">
        <v>0</v>
      </c>
      <c r="M28" s="2">
        <v>309.26000000000022</v>
      </c>
      <c r="N28">
        <v>0</v>
      </c>
      <c r="P28" s="131">
        <v>8.8000000000000005E-3</v>
      </c>
      <c r="Q28" s="131">
        <v>6.0000000000000001E-3</v>
      </c>
      <c r="W28" s="877"/>
      <c r="X28" s="647"/>
      <c r="Y28" s="877"/>
    </row>
    <row r="29" spans="1:33" ht="21.95" customHeight="1" x14ac:dyDescent="0.25">
      <c r="A29" s="51"/>
      <c r="B29" s="51"/>
      <c r="C29" s="51"/>
      <c r="D29"/>
      <c r="E29" s="22" t="s">
        <v>62</v>
      </c>
      <c r="F29" s="2">
        <v>239.96</v>
      </c>
      <c r="G29" s="2">
        <v>239.96</v>
      </c>
      <c r="H29">
        <v>0</v>
      </c>
      <c r="I29" s="2">
        <v>0</v>
      </c>
      <c r="J29" s="2">
        <v>0</v>
      </c>
      <c r="K29" s="2">
        <v>0</v>
      </c>
      <c r="L29" s="131">
        <v>0</v>
      </c>
      <c r="M29" s="2">
        <v>1659.3600000000079</v>
      </c>
      <c r="N29">
        <v>0</v>
      </c>
      <c r="P29" s="131">
        <v>0</v>
      </c>
      <c r="T29" s="48"/>
      <c r="W29" s="877"/>
      <c r="X29" s="647"/>
      <c r="Y29" s="877"/>
    </row>
    <row r="30" spans="1:33" ht="21.95" customHeight="1" x14ac:dyDescent="0.25">
      <c r="A30" s="50"/>
      <c r="B30" s="50"/>
      <c r="C30" s="51"/>
      <c r="D30"/>
      <c r="E30" s="22" t="s">
        <v>1325</v>
      </c>
      <c r="F30" s="2">
        <v>32.79</v>
      </c>
      <c r="G30" s="2">
        <v>32.79</v>
      </c>
      <c r="H30">
        <v>0</v>
      </c>
      <c r="I30" s="2">
        <v>0</v>
      </c>
      <c r="J30" s="2">
        <v>0</v>
      </c>
      <c r="K30" s="2">
        <v>0</v>
      </c>
      <c r="L30" s="131">
        <v>0</v>
      </c>
      <c r="M30" s="2">
        <v>937.36999999999534</v>
      </c>
      <c r="N30">
        <v>0</v>
      </c>
      <c r="P30" s="131">
        <v>0</v>
      </c>
      <c r="Q30" s="131">
        <v>1.9099999999999999E-2</v>
      </c>
      <c r="T30" s="48"/>
      <c r="W30" s="877"/>
      <c r="X30" s="647"/>
      <c r="Y30" s="877"/>
      <c r="Z30" s="877"/>
    </row>
    <row r="31" spans="1:33" ht="21.95" customHeight="1" x14ac:dyDescent="0.25">
      <c r="A31" s="50"/>
      <c r="B31" s="51"/>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W31" s="877"/>
      <c r="X31" s="647"/>
      <c r="Y31" s="877"/>
    </row>
    <row r="32" spans="1:33" ht="21.95" customHeight="1" x14ac:dyDescent="0.25">
      <c r="A32" s="50"/>
      <c r="B32" s="50"/>
      <c r="C32" s="50"/>
      <c r="D32"/>
      <c r="E32" s="22" t="s">
        <v>10</v>
      </c>
      <c r="F32" s="2">
        <v>21.3</v>
      </c>
      <c r="G32" s="2">
        <v>21.3</v>
      </c>
      <c r="H32">
        <v>0</v>
      </c>
      <c r="I32" s="2">
        <v>0</v>
      </c>
      <c r="J32" s="2">
        <v>0</v>
      </c>
      <c r="K32" s="2">
        <v>0</v>
      </c>
      <c r="L32" s="131">
        <v>0</v>
      </c>
      <c r="M32" s="2">
        <v>1128.3800000000047</v>
      </c>
      <c r="N32">
        <v>0</v>
      </c>
      <c r="P32" s="131">
        <v>1.2500000000000001E-2</v>
      </c>
      <c r="Q32" s="131">
        <v>-8.0000000000000004E-4</v>
      </c>
      <c r="T32" s="48"/>
      <c r="W32" s="877"/>
      <c r="X32" s="647"/>
      <c r="Y32" s="877"/>
      <c r="Z32" s="647"/>
    </row>
    <row r="33" spans="1:33" ht="21.95" customHeight="1" x14ac:dyDescent="0.25">
      <c r="A33" s="50"/>
      <c r="B33" s="50"/>
      <c r="C33" s="51"/>
      <c r="D33"/>
      <c r="E33" s="22" t="s">
        <v>666</v>
      </c>
      <c r="F33" s="2">
        <v>277.44</v>
      </c>
      <c r="G33" s="2">
        <v>277.44</v>
      </c>
      <c r="H33">
        <v>0</v>
      </c>
      <c r="I33" s="2">
        <v>0</v>
      </c>
      <c r="J33" s="2">
        <v>0</v>
      </c>
      <c r="K33" s="2">
        <v>0</v>
      </c>
      <c r="L33" s="131">
        <v>0</v>
      </c>
      <c r="M33" s="2">
        <v>843.18000000000029</v>
      </c>
      <c r="N33">
        <v>0</v>
      </c>
      <c r="P33" s="131">
        <v>2.8E-3</v>
      </c>
      <c r="Q33" s="131">
        <v>1.3899999999999999E-2</v>
      </c>
      <c r="W33" s="877"/>
      <c r="X33" s="647"/>
      <c r="Y33" s="877"/>
      <c r="Z33" s="877"/>
    </row>
    <row r="34" spans="1:33" ht="21.95" customHeight="1" x14ac:dyDescent="0.25">
      <c r="A34" s="50"/>
      <c r="B34" s="50"/>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W34" s="877"/>
      <c r="X34" s="647"/>
      <c r="Y34" s="877"/>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T35" s="48"/>
      <c r="W35" s="877"/>
      <c r="X35" s="647"/>
      <c r="Y35" s="877"/>
    </row>
    <row r="36" spans="1:33" ht="21.95" customHeight="1" x14ac:dyDescent="0.25">
      <c r="A36" s="50"/>
      <c r="B36" s="50"/>
      <c r="C36" s="51"/>
      <c r="D36"/>
      <c r="E36" s="22" t="s">
        <v>664</v>
      </c>
      <c r="F36" s="2">
        <v>1147.26</v>
      </c>
      <c r="G36" s="2">
        <v>1147.26</v>
      </c>
      <c r="H36">
        <v>0</v>
      </c>
      <c r="I36" s="2">
        <v>0</v>
      </c>
      <c r="J36" s="2">
        <v>0</v>
      </c>
      <c r="K36" s="2">
        <v>0</v>
      </c>
      <c r="L36" s="131">
        <v>0</v>
      </c>
      <c r="M36" s="2">
        <v>559.89000000000033</v>
      </c>
      <c r="N36">
        <v>0</v>
      </c>
      <c r="P36" s="131">
        <v>0</v>
      </c>
      <c r="Q36" s="131">
        <v>-8.0000000000000004E-4</v>
      </c>
      <c r="T36" s="48"/>
      <c r="V36" s="2"/>
      <c r="W36" s="877"/>
      <c r="X36" s="647"/>
      <c r="Y36" s="877"/>
    </row>
    <row r="37" spans="1:33" ht="21.95" customHeight="1" x14ac:dyDescent="0.25">
      <c r="A37" s="50"/>
      <c r="B37" s="50"/>
      <c r="C37" s="51"/>
      <c r="D37"/>
      <c r="E37" s="22" t="s">
        <v>752</v>
      </c>
      <c r="F37" s="2">
        <v>843.29</v>
      </c>
      <c r="G37" s="2">
        <v>843.29</v>
      </c>
      <c r="H37">
        <v>0</v>
      </c>
      <c r="I37" s="2">
        <v>0</v>
      </c>
      <c r="J37" s="2">
        <v>0</v>
      </c>
      <c r="K37" s="2">
        <v>0</v>
      </c>
      <c r="L37" s="131">
        <v>0</v>
      </c>
      <c r="M37" s="2">
        <v>1264.8599999999997</v>
      </c>
      <c r="N37">
        <v>0</v>
      </c>
      <c r="P37" s="131">
        <v>0</v>
      </c>
      <c r="Q37" s="131">
        <v>1.7899999999999999E-2</v>
      </c>
      <c r="W37" s="877"/>
      <c r="X37" s="647"/>
      <c r="Y37" s="877"/>
    </row>
    <row r="38" spans="1:33" ht="21.95" customHeight="1" x14ac:dyDescent="0.25">
      <c r="A38" s="50"/>
      <c r="B38" s="51"/>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W38" s="877"/>
      <c r="X38" s="647"/>
      <c r="Y38" s="877"/>
    </row>
    <row r="39" spans="1:33" ht="21.95" customHeight="1" x14ac:dyDescent="0.25">
      <c r="A39" s="50"/>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T39" s="48"/>
      <c r="W39" s="877"/>
      <c r="X39" s="647"/>
      <c r="Y39" s="877"/>
    </row>
    <row r="40" spans="1:33" ht="21.95" customHeight="1" x14ac:dyDescent="0.25">
      <c r="A40" s="51"/>
      <c r="B40" s="51"/>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T40" s="48"/>
      <c r="W40" s="877"/>
      <c r="X40" s="647"/>
      <c r="Y40" s="877"/>
    </row>
    <row r="41" spans="1:33" ht="21.95" customHeight="1" x14ac:dyDescent="0.25">
      <c r="A41" s="50"/>
      <c r="B41" s="51"/>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W41" s="877"/>
      <c r="X41" s="647"/>
      <c r="Y41" s="877"/>
    </row>
    <row r="42" spans="1:33" ht="21.95" customHeight="1" x14ac:dyDescent="0.25">
      <c r="A42" s="51"/>
      <c r="B42" s="51"/>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647"/>
      <c r="Y42" s="877"/>
      <c r="Z42" s="647"/>
    </row>
    <row r="43" spans="1:33" ht="21.95" customHeight="1" x14ac:dyDescent="0.25">
      <c r="A43" s="50"/>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T43" s="48"/>
      <c r="W43" s="877"/>
      <c r="X43" s="647"/>
      <c r="Y43" s="877"/>
    </row>
    <row r="44" spans="1:33" ht="21.95" customHeight="1" x14ac:dyDescent="0.25">
      <c r="A44" s="51"/>
      <c r="B44" s="149"/>
      <c r="C44" s="268"/>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T44" s="48"/>
      <c r="W44" s="877"/>
      <c r="X44" s="647"/>
      <c r="Y44" s="877"/>
      <c r="Z44" s="877"/>
      <c r="AC44"/>
      <c r="AD44"/>
      <c r="AE44" s="2"/>
      <c r="AF44"/>
      <c r="AG44"/>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7"/>
      <c r="X45" s="647"/>
      <c r="Y45" s="877"/>
      <c r="Z45" s="647"/>
    </row>
    <row r="46" spans="1:33" ht="21.95" customHeight="1" x14ac:dyDescent="0.25">
      <c r="A46" s="51"/>
      <c r="B46" s="149"/>
      <c r="C46" s="268"/>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647"/>
      <c r="Y46" s="877"/>
      <c r="AC46"/>
      <c r="AD46"/>
      <c r="AE46"/>
      <c r="AF46"/>
      <c r="AG46"/>
    </row>
    <row r="47" spans="1:33" ht="21.95" customHeight="1" x14ac:dyDescent="0.25">
      <c r="A47" s="50"/>
      <c r="B47" s="51"/>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T47" s="48"/>
      <c r="W47" s="877"/>
      <c r="X47" s="647"/>
      <c r="Y47" s="877"/>
    </row>
    <row r="48" spans="1:33" ht="21.95" customHeight="1" x14ac:dyDescent="0.25">
      <c r="A48" s="50"/>
      <c r="B48" s="50"/>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T48" s="48"/>
      <c r="W48" s="877"/>
      <c r="X48" s="647"/>
      <c r="Y48" s="877"/>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W49" s="877"/>
      <c r="X49" s="647"/>
      <c r="Y49" s="877"/>
      <c r="AC49"/>
      <c r="AD49"/>
      <c r="AE49"/>
      <c r="AF49"/>
      <c r="AG49"/>
    </row>
    <row r="50" spans="1:33" ht="21.95" customHeight="1" x14ac:dyDescent="0.25">
      <c r="A50" s="50"/>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W50" s="877"/>
      <c r="X50" s="647"/>
      <c r="Y50" s="877"/>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W51" s="877"/>
      <c r="X51" s="647"/>
      <c r="Y51" s="877"/>
    </row>
    <row r="52" spans="1:33" ht="21.95" customHeight="1" x14ac:dyDescent="0.25">
      <c r="A52" s="50"/>
      <c r="B52" s="51"/>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647"/>
      <c r="Y52" s="877"/>
      <c r="Z52" s="877"/>
    </row>
    <row r="53" spans="1:33" ht="21.95" customHeight="1" x14ac:dyDescent="0.25">
      <c r="A53" s="50"/>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W53" s="877"/>
      <c r="X53" s="647"/>
      <c r="Y53" s="877"/>
    </row>
    <row r="54" spans="1:33" ht="21.95" customHeight="1" x14ac:dyDescent="0.25">
      <c r="A54" s="51"/>
      <c r="B54" s="51"/>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T55" s="48"/>
      <c r="W55" s="877"/>
      <c r="X55" s="647"/>
      <c r="Y55" s="877"/>
      <c r="AC55"/>
      <c r="AD55"/>
      <c r="AE55"/>
      <c r="AF55"/>
      <c r="AG55"/>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W56" s="877"/>
      <c r="X56" s="647"/>
      <c r="Y56" s="877"/>
    </row>
    <row r="57" spans="1:33" ht="21.95" customHeight="1" x14ac:dyDescent="0.25">
      <c r="A57" s="50"/>
      <c r="B57" s="51"/>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T57" s="48"/>
      <c r="W57" s="877"/>
      <c r="X57" s="647"/>
      <c r="Y57" s="877"/>
    </row>
    <row r="58" spans="1:33" ht="21.95" customHeight="1" x14ac:dyDescent="0.25">
      <c r="A58" s="50"/>
      <c r="B58" s="50"/>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7"/>
      <c r="X58" s="647"/>
      <c r="Y58" s="877"/>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T59" s="48"/>
      <c r="W59" s="877"/>
      <c r="X59" s="647"/>
      <c r="Y59" s="877"/>
    </row>
    <row r="60" spans="1:33" ht="21.95" customHeight="1" x14ac:dyDescent="0.25">
      <c r="A60" s="51"/>
      <c r="B60" s="51"/>
      <c r="C60" s="51"/>
      <c r="D60"/>
      <c r="E60" s="22" t="s">
        <v>622</v>
      </c>
      <c r="F60" s="2">
        <v>55.19</v>
      </c>
      <c r="G60" s="2">
        <v>55.19</v>
      </c>
      <c r="H60">
        <v>0</v>
      </c>
      <c r="I60" s="2">
        <v>0</v>
      </c>
      <c r="J60" s="2">
        <v>0</v>
      </c>
      <c r="K60" s="2">
        <v>0</v>
      </c>
      <c r="L60" s="131">
        <v>0</v>
      </c>
      <c r="M60" s="2">
        <v>329.55999999999949</v>
      </c>
      <c r="N60">
        <v>0</v>
      </c>
      <c r="P60" s="131">
        <v>1.78E-2</v>
      </c>
      <c r="Q60" s="131">
        <v>2.1499999999999998E-2</v>
      </c>
      <c r="W60" s="877"/>
      <c r="X60" s="647"/>
      <c r="Y60" s="877"/>
      <c r="Z60" s="877"/>
    </row>
    <row r="61" spans="1:33" ht="21.95" customHeight="1" x14ac:dyDescent="0.25">
      <c r="A61" s="50"/>
      <c r="B61" s="51"/>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c r="Z61" s="877"/>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T62" s="48"/>
      <c r="W62" s="877"/>
      <c r="X62" s="647"/>
      <c r="Y62" s="877"/>
    </row>
    <row r="63" spans="1:33" ht="21.95" customHeight="1" x14ac:dyDescent="0.25">
      <c r="A63" s="50"/>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W63" s="877"/>
      <c r="X63" s="647"/>
      <c r="Y63" s="877"/>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7"/>
      <c r="X64" s="647"/>
      <c r="Y64" s="877"/>
      <c r="Z64" s="647"/>
    </row>
    <row r="65" spans="1:33" ht="21.95" customHeight="1" x14ac:dyDescent="0.25">
      <c r="A65" s="50"/>
      <c r="B65" s="51"/>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W65" s="877"/>
      <c r="X65" s="647"/>
      <c r="Y65" s="877"/>
      <c r="Z65" s="647"/>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7"/>
      <c r="X66" s="647"/>
      <c r="Y66" s="877"/>
      <c r="AC66"/>
      <c r="AD66"/>
      <c r="AE66"/>
      <c r="AF66"/>
      <c r="AG66"/>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W67" s="877"/>
      <c r="X67" s="647"/>
      <c r="Y67" s="877"/>
      <c r="Z67" s="647"/>
      <c r="AC67"/>
      <c r="AD67"/>
      <c r="AE67"/>
      <c r="AF67"/>
      <c r="AG67"/>
    </row>
    <row r="68" spans="1:33" ht="21.95" customHeight="1" x14ac:dyDescent="0.25">
      <c r="A68" s="50"/>
      <c r="B68" s="51"/>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T68" s="48"/>
      <c r="W68" s="877"/>
      <c r="X68" s="647"/>
      <c r="Y68" s="877"/>
      <c r="Z68" s="877"/>
    </row>
    <row r="69" spans="1:33" ht="21.95" customHeight="1" x14ac:dyDescent="0.25">
      <c r="A69" s="51"/>
      <c r="B69" s="51"/>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7"/>
      <c r="X69" s="647"/>
      <c r="Y69" s="877"/>
      <c r="Z69" s="647"/>
    </row>
    <row r="70" spans="1:33" ht="21.95" customHeight="1" x14ac:dyDescent="0.25">
      <c r="A70" s="50"/>
      <c r="B70" s="50"/>
      <c r="C70" s="50"/>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T70" s="48"/>
      <c r="W70" s="877"/>
      <c r="X70" s="647"/>
      <c r="Y70" s="877"/>
      <c r="Z70" s="647"/>
    </row>
    <row r="71" spans="1:33" ht="21.95" customHeight="1" x14ac:dyDescent="0.25">
      <c r="A71" s="51"/>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W71" s="877"/>
      <c r="X71" s="647"/>
      <c r="Y71" s="877"/>
    </row>
    <row r="72" spans="1:33"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T72" s="277"/>
      <c r="W72" s="877"/>
      <c r="X72" s="647"/>
      <c r="Y72" s="877"/>
      <c r="Z72" s="877"/>
    </row>
    <row r="73" spans="1:33" ht="21.95" customHeight="1" x14ac:dyDescent="0.25">
      <c r="A73" s="50"/>
      <c r="B73" s="51"/>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647"/>
      <c r="Y73" s="877"/>
      <c r="Z73" s="877"/>
      <c r="AC73"/>
      <c r="AD73"/>
      <c r="AE73"/>
      <c r="AF73"/>
      <c r="AG73"/>
    </row>
    <row r="74" spans="1:33" ht="21.95" customHeight="1" x14ac:dyDescent="0.25">
      <c r="A74" s="50"/>
      <c r="B74" s="51"/>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T74" s="48"/>
      <c r="W74" s="877"/>
      <c r="X74" s="647"/>
      <c r="Y74" s="877"/>
    </row>
    <row r="75" spans="1:33" ht="21.95" customHeight="1" x14ac:dyDescent="0.25">
      <c r="A75" s="51"/>
      <c r="B75" s="50"/>
      <c r="C75" s="51"/>
      <c r="D75"/>
      <c r="E75" s="22" t="s">
        <v>36</v>
      </c>
      <c r="F75" s="2">
        <v>54.48</v>
      </c>
      <c r="G75" s="2">
        <v>54.48</v>
      </c>
      <c r="H75">
        <v>0</v>
      </c>
      <c r="I75" s="2">
        <v>0</v>
      </c>
      <c r="J75" s="2">
        <v>0</v>
      </c>
      <c r="K75" s="2">
        <v>0</v>
      </c>
      <c r="L75" s="131">
        <v>0</v>
      </c>
      <c r="M75" s="2">
        <v>117.73999999999978</v>
      </c>
      <c r="N75">
        <v>0</v>
      </c>
      <c r="P75" s="131">
        <v>0</v>
      </c>
      <c r="Q75" s="131">
        <v>-6.7999999999999996E-3</v>
      </c>
      <c r="T75" s="48"/>
      <c r="W75" s="877"/>
      <c r="X75" s="647"/>
      <c r="Y75" s="877"/>
    </row>
    <row r="76" spans="1:33" ht="21.95" customHeight="1" x14ac:dyDescent="0.25">
      <c r="A76" s="50"/>
      <c r="B76" s="51"/>
      <c r="C76" s="51"/>
      <c r="D76"/>
      <c r="E76" s="22" t="s">
        <v>198</v>
      </c>
      <c r="F76" s="2">
        <v>20.86</v>
      </c>
      <c r="G76" s="2">
        <v>20.86</v>
      </c>
      <c r="H76">
        <v>0</v>
      </c>
      <c r="I76" s="2">
        <v>0</v>
      </c>
      <c r="J76" s="2">
        <v>0</v>
      </c>
      <c r="K76" s="2">
        <v>0</v>
      </c>
      <c r="L76" s="131">
        <v>0</v>
      </c>
      <c r="M76" s="2">
        <v>555.54</v>
      </c>
      <c r="N76">
        <v>0</v>
      </c>
      <c r="P76" s="131">
        <v>0</v>
      </c>
      <c r="Q76" s="131">
        <v>4.7999999999999996E-3</v>
      </c>
      <c r="T76" s="48"/>
      <c r="W76" s="877"/>
      <c r="X76" s="647"/>
      <c r="Y76" s="877"/>
      <c r="Z76" s="647"/>
    </row>
    <row r="77" spans="1:33" ht="21.95" customHeight="1" x14ac:dyDescent="0.25">
      <c r="A77" s="50"/>
      <c r="B77" s="50"/>
      <c r="C77" s="51"/>
      <c r="D77"/>
      <c r="E77" s="22" t="s">
        <v>217</v>
      </c>
      <c r="F77" s="2">
        <v>54.08</v>
      </c>
      <c r="G77" s="2">
        <v>54.08</v>
      </c>
      <c r="H77">
        <v>0</v>
      </c>
      <c r="I77" s="2">
        <v>0</v>
      </c>
      <c r="J77" s="2">
        <v>0</v>
      </c>
      <c r="K77" s="2">
        <v>0</v>
      </c>
      <c r="L77" s="131">
        <v>0</v>
      </c>
      <c r="M77" s="2">
        <v>257.64999999999964</v>
      </c>
      <c r="N77">
        <v>0</v>
      </c>
      <c r="P77" s="131">
        <v>0</v>
      </c>
      <c r="Q77" s="131">
        <v>4.4999999999999997E-3</v>
      </c>
      <c r="W77" s="877"/>
      <c r="X77" s="647"/>
      <c r="Y77" s="877"/>
    </row>
    <row r="78" spans="1:33" ht="21.95" customHeight="1" x14ac:dyDescent="0.25">
      <c r="A78" s="50"/>
      <c r="B78" s="50"/>
      <c r="C78" s="51"/>
      <c r="D78"/>
      <c r="E78" s="22" t="s">
        <v>34</v>
      </c>
      <c r="F78" s="2">
        <v>49.6</v>
      </c>
      <c r="G78" s="2">
        <v>49.6</v>
      </c>
      <c r="H78">
        <v>0</v>
      </c>
      <c r="I78" s="2">
        <v>0</v>
      </c>
      <c r="J78" s="2">
        <v>0</v>
      </c>
      <c r="K78" s="2">
        <v>0</v>
      </c>
      <c r="L78" s="131">
        <v>0</v>
      </c>
      <c r="M78" s="2">
        <v>21137.586999999941</v>
      </c>
      <c r="N78">
        <v>0</v>
      </c>
      <c r="P78" s="131">
        <v>0</v>
      </c>
      <c r="Q78" s="131">
        <v>5.1000000000000004E-3</v>
      </c>
      <c r="T78" s="48"/>
      <c r="W78" s="877"/>
      <c r="X78" s="647"/>
      <c r="Y78" s="877"/>
      <c r="Z78" s="647"/>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T79" s="48"/>
      <c r="W79" s="877"/>
      <c r="X79" s="647"/>
      <c r="Y79" s="877"/>
    </row>
    <row r="80" spans="1:33" ht="21.95" customHeight="1" x14ac:dyDescent="0.25">
      <c r="A80" s="50"/>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T80" s="48"/>
      <c r="W80" s="877"/>
      <c r="X80" s="647"/>
      <c r="Y80" s="877"/>
    </row>
    <row r="81" spans="1:33"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T81" s="48"/>
      <c r="W81" s="877"/>
      <c r="X81" s="647"/>
      <c r="Y81" s="877"/>
    </row>
    <row r="82" spans="1:33"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W82" s="877"/>
      <c r="X82" s="877"/>
      <c r="Y82" s="647"/>
      <c r="AC82"/>
      <c r="AD82"/>
      <c r="AE82"/>
      <c r="AF82"/>
      <c r="AG82"/>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W83" s="877"/>
      <c r="X83" s="647"/>
      <c r="Y83" s="87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W84" s="877"/>
      <c r="X84" s="647"/>
      <c r="Y84" s="877"/>
      <c r="Z84" s="647"/>
      <c r="AC84"/>
      <c r="AD84"/>
      <c r="AE84" s="2"/>
      <c r="AF84"/>
      <c r="AG84"/>
    </row>
    <row r="85" spans="1:33" ht="21.95" customHeight="1" x14ac:dyDescent="0.25">
      <c r="A85" s="149"/>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W85" s="877"/>
      <c r="X85" s="647"/>
      <c r="Y85" s="877"/>
      <c r="Z85" s="877"/>
      <c r="AC85"/>
      <c r="AD85"/>
      <c r="AE85"/>
      <c r="AF85"/>
      <c r="AG85"/>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T86" s="48"/>
      <c r="W86" s="877"/>
      <c r="X86" s="647"/>
      <c r="Y86" s="877"/>
    </row>
    <row r="87" spans="1:33" ht="21.95" customHeight="1" x14ac:dyDescent="0.25">
      <c r="A87" s="57"/>
      <c r="B87" s="58"/>
      <c r="C87" s="57"/>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c r="Z87" s="647"/>
    </row>
    <row r="88" spans="1:33" ht="21.95" customHeight="1" x14ac:dyDescent="0.25">
      <c r="A88" s="50"/>
      <c r="B88" s="50"/>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W88" s="877"/>
      <c r="X88" s="647"/>
      <c r="Y88" s="877"/>
    </row>
    <row r="89" spans="1:33" ht="21.95" customHeight="1" x14ac:dyDescent="0.25">
      <c r="A89" s="50"/>
      <c r="B89" s="50"/>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V89" s="2"/>
      <c r="W89" s="2"/>
      <c r="X89" s="647"/>
      <c r="Y89" s="877"/>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T90" s="48"/>
      <c r="W90" s="877"/>
      <c r="X90" s="647"/>
      <c r="Y90" s="877"/>
      <c r="AC90"/>
      <c r="AD90"/>
      <c r="AE90"/>
      <c r="AF90"/>
      <c r="AG90"/>
    </row>
    <row r="91" spans="1:33" ht="21.95" customHeight="1" x14ac:dyDescent="0.25">
      <c r="A91" s="50"/>
      <c r="B91" s="50"/>
      <c r="C91" s="51"/>
      <c r="D91" s="695"/>
      <c r="E91" s="22" t="s">
        <v>45</v>
      </c>
      <c r="F91" s="2">
        <v>108.41</v>
      </c>
      <c r="G91" s="2">
        <v>108.41</v>
      </c>
      <c r="H91">
        <v>0</v>
      </c>
      <c r="I91" s="2">
        <v>0</v>
      </c>
      <c r="J91" s="2">
        <v>0</v>
      </c>
      <c r="K91" s="2">
        <v>0</v>
      </c>
      <c r="L91" s="131">
        <v>0</v>
      </c>
      <c r="M91" s="2">
        <v>523.61999999999898</v>
      </c>
      <c r="N91">
        <v>0</v>
      </c>
      <c r="P91" s="131">
        <v>1.67E-2</v>
      </c>
      <c r="Q91" s="131">
        <v>7.4000000000000003E-3</v>
      </c>
      <c r="T91" s="48"/>
      <c r="W91" s="877"/>
      <c r="X91" s="647"/>
      <c r="Y91" s="877"/>
    </row>
    <row r="92" spans="1:33" ht="21.95" customHeight="1" x14ac:dyDescent="0.25">
      <c r="A92" s="50"/>
      <c r="B92" s="50"/>
      <c r="C92" s="51"/>
      <c r="D92"/>
      <c r="E92" s="22" t="s">
        <v>47</v>
      </c>
      <c r="F92" s="2">
        <v>179.51</v>
      </c>
      <c r="G92" s="2">
        <v>179.51</v>
      </c>
      <c r="H92">
        <v>0</v>
      </c>
      <c r="I92" s="2">
        <v>0</v>
      </c>
      <c r="J92" s="2">
        <v>0</v>
      </c>
      <c r="K92" s="2">
        <v>0</v>
      </c>
      <c r="L92" s="131">
        <v>0</v>
      </c>
      <c r="M92" s="2">
        <v>-168.6200000000008</v>
      </c>
      <c r="N92">
        <v>0</v>
      </c>
      <c r="P92" s="131">
        <v>0</v>
      </c>
      <c r="Q92" s="131">
        <v>1.04E-2</v>
      </c>
      <c r="T92" s="48"/>
      <c r="V92" s="882"/>
      <c r="W92" s="884"/>
      <c r="X92" s="883"/>
      <c r="Y92" s="884"/>
      <c r="Z92" s="882"/>
      <c r="AA92" s="882"/>
      <c r="AB92" s="882"/>
      <c r="AC92" s="882"/>
      <c r="AD92" s="882"/>
    </row>
    <row r="93" spans="1:33" ht="21.95" customHeight="1" x14ac:dyDescent="0.25">
      <c r="A93" s="50"/>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W93" s="877"/>
      <c r="X93" s="647"/>
      <c r="Y93" s="877"/>
      <c r="Z93" s="647"/>
    </row>
    <row r="94" spans="1:33" ht="21.95" customHeight="1" x14ac:dyDescent="0.25">
      <c r="A94" s="50"/>
      <c r="B94" s="50"/>
      <c r="C94" s="51"/>
      <c r="D94"/>
      <c r="E94" s="22" t="s">
        <v>13</v>
      </c>
      <c r="F94" s="2">
        <v>88.21</v>
      </c>
      <c r="G94" s="2">
        <v>88.21</v>
      </c>
      <c r="H94">
        <v>0</v>
      </c>
      <c r="I94" s="2">
        <v>0</v>
      </c>
      <c r="J94" s="2">
        <v>0</v>
      </c>
      <c r="K94" s="2">
        <v>0</v>
      </c>
      <c r="L94" s="131">
        <v>0</v>
      </c>
      <c r="M94" s="2">
        <v>1461.5600000000013</v>
      </c>
      <c r="N94">
        <v>0</v>
      </c>
      <c r="P94" s="131">
        <v>0</v>
      </c>
      <c r="Q94" s="131">
        <v>6.7000000000000002E-3</v>
      </c>
      <c r="W94" s="877"/>
      <c r="X94" s="647"/>
      <c r="Y94" s="877"/>
      <c r="Z94" s="877"/>
    </row>
    <row r="95" spans="1:33" ht="21.95" customHeight="1" x14ac:dyDescent="0.25">
      <c r="A95" s="50"/>
      <c r="B95" s="51"/>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T95" s="48"/>
      <c r="W95" s="877"/>
      <c r="X95" s="647"/>
      <c r="Y95" s="877"/>
    </row>
    <row r="96" spans="1:33" ht="21.95" customHeight="1" x14ac:dyDescent="0.25">
      <c r="A96" s="51"/>
      <c r="B96" s="51"/>
      <c r="C96" s="51"/>
      <c r="D96" s="695"/>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W96" s="877"/>
      <c r="X96" s="647"/>
      <c r="Y96" s="877"/>
    </row>
    <row r="97" spans="1:33" ht="21.95" customHeight="1" x14ac:dyDescent="0.25">
      <c r="A97" s="50"/>
      <c r="B97" s="51"/>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V97" s="2"/>
      <c r="W97" s="877"/>
      <c r="X97" s="647"/>
      <c r="Y97" s="877"/>
    </row>
    <row r="98" spans="1:33" ht="21.95" customHeight="1" x14ac:dyDescent="0.25">
      <c r="A98" s="50"/>
      <c r="B98" s="50"/>
      <c r="C98" s="51"/>
      <c r="D98"/>
      <c r="E98" s="22" t="s">
        <v>63</v>
      </c>
      <c r="F98" s="2">
        <v>132.46</v>
      </c>
      <c r="G98" s="2">
        <v>132.46</v>
      </c>
      <c r="H98">
        <v>0</v>
      </c>
      <c r="I98" s="2">
        <v>0</v>
      </c>
      <c r="J98" s="2">
        <v>0</v>
      </c>
      <c r="K98" s="2">
        <v>0</v>
      </c>
      <c r="L98" s="131">
        <v>0</v>
      </c>
      <c r="M98" s="2">
        <v>257.30999999999949</v>
      </c>
      <c r="N98">
        <v>0</v>
      </c>
      <c r="P98" s="131">
        <v>1.38E-2</v>
      </c>
      <c r="Q98" s="131">
        <v>2.1899999999999999E-2</v>
      </c>
      <c r="T98" s="48"/>
      <c r="W98" s="877"/>
      <c r="X98" s="647"/>
      <c r="Y98" s="877"/>
      <c r="AC98"/>
      <c r="AD98"/>
      <c r="AE98"/>
      <c r="AF98"/>
      <c r="AG98"/>
    </row>
    <row r="99" spans="1:33" ht="21.95" customHeight="1" x14ac:dyDescent="0.25">
      <c r="A99" s="50"/>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7"/>
      <c r="X99" s="647"/>
      <c r="Y99" s="877"/>
      <c r="Z99" s="877"/>
    </row>
    <row r="100" spans="1:33" ht="21.95" customHeight="1" x14ac:dyDescent="0.25">
      <c r="A100" s="50"/>
      <c r="B100" s="51"/>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T100" s="48"/>
      <c r="W100" s="877"/>
      <c r="X100" s="647"/>
      <c r="Y100" s="877"/>
      <c r="Z100" s="647"/>
    </row>
    <row r="101" spans="1:33" ht="21.95" customHeight="1" x14ac:dyDescent="0.25">
      <c r="A101" s="51"/>
      <c r="B101" s="51"/>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W101" s="877"/>
      <c r="X101" s="647"/>
      <c r="Y101" s="877"/>
      <c r="Z101" s="877"/>
      <c r="AC101"/>
      <c r="AD101"/>
      <c r="AE101"/>
      <c r="AF101"/>
      <c r="AG101"/>
    </row>
    <row r="102" spans="1:33" ht="21.95" customHeight="1" x14ac:dyDescent="0.25">
      <c r="A102" s="50"/>
      <c r="B102" s="50"/>
      <c r="C102" s="50"/>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7"/>
      <c r="X102" s="647"/>
      <c r="Y102" s="877"/>
      <c r="Z102" s="647"/>
      <c r="AC102"/>
      <c r="AD102"/>
      <c r="AE102"/>
      <c r="AF102"/>
      <c r="AG102"/>
    </row>
    <row r="103" spans="1:33" ht="21.95" customHeight="1" x14ac:dyDescent="0.25">
      <c r="A103" s="50"/>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7"/>
      <c r="X103" s="647"/>
      <c r="Y103" s="877"/>
      <c r="Z103" s="647"/>
    </row>
    <row r="104" spans="1:33" ht="21.95" customHeight="1" x14ac:dyDescent="0.25">
      <c r="A104" s="51"/>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7"/>
      <c r="X104" s="647"/>
      <c r="Y104" s="877"/>
      <c r="Z104" s="647"/>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7"/>
      <c r="X106" s="647"/>
      <c r="Y106" s="877"/>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7"/>
      <c r="X107" s="647"/>
      <c r="Y107" s="87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8"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4"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2" location="MO!A1" display="MO"/>
    <hyperlink ref="E74" location="HES!A1" display="HES"/>
    <hyperlink ref="E75" location="LUV!A1" display="LUV"/>
    <hyperlink ref="E6"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1"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7"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31"/>
  <sheetViews>
    <sheetView zoomScaleNormal="100" workbookViewId="0">
      <pane ySplit="1" topLeftCell="A1020" activePane="bottomLeft" state="frozen"/>
      <selection activeCell="M34" sqref="M34"/>
      <selection pane="bottomLeft" activeCell="R1032" sqref="R1032"/>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100908.87</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1554</v>
      </c>
      <c r="B1022" s="795">
        <v>43787</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0.11643369693532815</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0.79114362309428399</v>
      </c>
      <c r="Y1022" s="801">
        <f t="shared" ref="Y1022" si="2672">O1022/W1022</f>
        <v>0.4799369902526846</v>
      </c>
      <c r="Z1022" s="807">
        <f t="shared" ref="Z1022" si="2673">-(E1022-N1022)</f>
        <v>1.0425574573352692E-2</v>
      </c>
    </row>
    <row r="1023" spans="1:26" ht="20.100000000000001" customHeight="1" x14ac:dyDescent="0.2">
      <c r="A1023" s="776">
        <f t="shared" ref="A1023" si="2674">B1023-$B$2</f>
        <v>1555</v>
      </c>
      <c r="B1023" s="795">
        <v>43788</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0.11334284148713827</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0.78958252279984253</v>
      </c>
      <c r="Y1023" s="801">
        <f t="shared" ref="Y1023" si="2687">O1023/W1023</f>
        <v>0.46734569258318504</v>
      </c>
      <c r="Z1023" s="807">
        <f t="shared" ref="Z1023" si="2688">-(E1023-N1023)</f>
        <v>-1.5345954405355799E-3</v>
      </c>
    </row>
    <row r="1024" spans="1:26" ht="20.100000000000001" customHeight="1" x14ac:dyDescent="0.2">
      <c r="A1024" s="776">
        <f t="shared" ref="A1024:A1025" si="2689">B1024-$B$2</f>
        <v>1556</v>
      </c>
      <c r="B1024" s="795">
        <v>43789</v>
      </c>
      <c r="C1024" s="820">
        <v>3108.46</v>
      </c>
      <c r="D1024" s="792">
        <f t="shared" ref="D1024" si="2690">(C1024-C1023)/C1023</f>
        <v>-3.7561935529359844E-3</v>
      </c>
      <c r="E1024" s="819">
        <f t="shared" ref="E1024" si="2691">(C1024-$C$2)/$C$2</f>
        <v>0.47850117006906256</v>
      </c>
      <c r="F1024" s="816">
        <v>8526.73</v>
      </c>
      <c r="G1024" s="792">
        <f t="shared" ref="G1024" si="2692">(F1024-F1023)/F1023</f>
        <v>-5.1244654722804074E-3</v>
      </c>
      <c r="H1024" s="797">
        <f t="shared" ref="H1024" si="2693">(F1024-F$2)/F$2</f>
        <v>0.67463322662372094</v>
      </c>
      <c r="I1024" s="841">
        <v>297016.03000000003</v>
      </c>
      <c r="J1024" s="800">
        <v>200000</v>
      </c>
      <c r="K1024" s="800">
        <f t="shared" ref="K1024" si="2694">I1024-I1023-J1024+J1023</f>
        <v>507.82000000000698</v>
      </c>
      <c r="L1024" s="792">
        <f t="shared" ref="L1024" si="2695">K1024/I1023</f>
        <v>1.7126675851572776E-3</v>
      </c>
      <c r="M1024" s="817">
        <f t="shared" ref="M1024" si="2696">I1024-J1024</f>
        <v>97016.030000000028</v>
      </c>
      <c r="N1024" s="802">
        <f t="shared" ref="N1024" si="2697">M1024/J1024</f>
        <v>0.48508015000000015</v>
      </c>
      <c r="O1024" s="786">
        <f t="shared" ref="O1024" si="2698">N1024/(A1024/365.25)</f>
        <v>0.11386601850096403</v>
      </c>
      <c r="P1024" s="817" t="b">
        <f t="shared" ref="P1024" si="2699">L1024&gt;D1024</f>
        <v>1</v>
      </c>
      <c r="Q1024" s="802">
        <f>COUNTIF(P$2:P1024, TRUE)/(COUNTIF(P$2:P1024,FALSE) + COUNTIF(P$2:P1024, TRUE))</f>
        <v>0.48289345063538613</v>
      </c>
      <c r="R1024" s="844">
        <v>218193.12</v>
      </c>
      <c r="S1024" s="846">
        <f t="shared" ref="S1024" si="2700">I1024-R1024</f>
        <v>78822.910000000033</v>
      </c>
      <c r="T1024" s="800"/>
      <c r="U1024" s="800"/>
      <c r="V1024" s="802">
        <f>STDEV(D$2:D1024)*SQRT(252)</f>
        <v>0.1439487816801294</v>
      </c>
      <c r="W1024" s="802">
        <f>STDEV(L$2:L1024)*SQRT(252)</f>
        <v>0.24240665867555655</v>
      </c>
      <c r="X1024" s="801">
        <f t="shared" ref="X1024" si="2701">E1024/(A1024/365.25)/V1024</f>
        <v>0.78028928374418827</v>
      </c>
      <c r="Y1024" s="801">
        <f t="shared" ref="Y1024" si="2702">O1024/W1024</f>
        <v>0.4697313973266935</v>
      </c>
      <c r="Z1024" s="807">
        <f t="shared" ref="Z1024" si="2703">-(E1024-N1024)</f>
        <v>6.5789799309375896E-3</v>
      </c>
    </row>
    <row r="1025" spans="1:26" ht="20.100000000000001" customHeight="1" x14ac:dyDescent="0.2">
      <c r="A1025" s="776">
        <f t="shared" si="2689"/>
        <v>1557</v>
      </c>
      <c r="B1025" s="795">
        <v>43790</v>
      </c>
      <c r="C1025" s="820">
        <v>3103.54</v>
      </c>
      <c r="D1025" s="792">
        <f t="shared" ref="D1025" si="2704">(C1025-C1024)/C1024</f>
        <v>-1.5827773238195353E-3</v>
      </c>
      <c r="E1025" s="819">
        <f t="shared" ref="E1025" si="2705">(C1025-$C$2)/$C$2</f>
        <v>0.47616103194383663</v>
      </c>
      <c r="F1025" s="816">
        <v>8506.2099999999991</v>
      </c>
      <c r="G1025" s="792">
        <f t="shared" ref="G1025" si="2706">(F1025-F1024)/F1024</f>
        <v>-2.4065497558853673E-3</v>
      </c>
      <c r="H1025" s="797">
        <f t="shared" ref="H1025" si="2707">(F1025-F$2)/F$2</f>
        <v>0.67060313844099206</v>
      </c>
      <c r="I1025" s="841">
        <v>297885.84999999998</v>
      </c>
      <c r="J1025" s="800">
        <v>200000</v>
      </c>
      <c r="K1025" s="800">
        <f t="shared" ref="K1025" si="2708">I1025-I1024-J1025+J1024</f>
        <v>869.81999999994878</v>
      </c>
      <c r="L1025" s="792">
        <f t="shared" ref="L1025" si="2709">K1025/I1024</f>
        <v>2.9285288070140482E-3</v>
      </c>
      <c r="M1025" s="817">
        <f t="shared" ref="M1025" si="2710">I1025-J1025</f>
        <v>97885.849999999977</v>
      </c>
      <c r="N1025" s="802">
        <f t="shared" ref="N1025" si="2711">M1025/J1025</f>
        <v>0.48942924999999987</v>
      </c>
      <c r="O1025" s="786">
        <f t="shared" ref="O1025" si="2712">N1025/(A1025/365.25)</f>
        <v>0.11481312367533715</v>
      </c>
      <c r="P1025" s="817" t="b">
        <f t="shared" ref="P1025" si="2713">L1025&gt;D1025</f>
        <v>1</v>
      </c>
      <c r="Q1025" s="802">
        <f>COUNTIF(P$2:P1025, TRUE)/(COUNTIF(P$2:P1025,FALSE) + COUNTIF(P$2:P1025, TRUE))</f>
        <v>0.4833984375</v>
      </c>
      <c r="R1025" s="844">
        <v>218194.12</v>
      </c>
      <c r="S1025" s="846">
        <f t="shared" ref="S1025" si="2714">I1025-R1025</f>
        <v>79691.729999999981</v>
      </c>
      <c r="T1025" s="800"/>
      <c r="U1025" s="800"/>
      <c r="V1025" s="802">
        <f>STDEV(D$2:D1025)*SQRT(252)</f>
        <v>0.143881786090789</v>
      </c>
      <c r="W1025" s="802">
        <f>STDEV(L$2:L1025)*SQRT(252)</f>
        <v>0.24229118328664698</v>
      </c>
      <c r="X1025" s="801">
        <f t="shared" ref="X1025" si="2715">E1025/(A1025/365.25)/V1025</f>
        <v>0.77633585136090055</v>
      </c>
      <c r="Y1025" s="801">
        <f t="shared" ref="Y1025" si="2716">O1025/W1025</f>
        <v>0.47386422451660326</v>
      </c>
      <c r="Z1025" s="807">
        <f t="shared" ref="Z1025" si="2717">-(E1025-N1025)</f>
        <v>1.3268218056163239E-2</v>
      </c>
    </row>
    <row r="1026" spans="1:26" ht="20.100000000000001" customHeight="1" x14ac:dyDescent="0.2">
      <c r="A1026" s="776">
        <f t="shared" ref="A1026" si="2718">B1026-$B$2</f>
        <v>1558</v>
      </c>
      <c r="B1026" s="795">
        <v>43791</v>
      </c>
      <c r="C1026" s="820">
        <v>3110.29</v>
      </c>
      <c r="D1026" s="792">
        <f t="shared" ref="D1026" si="2719">(C1026-C1025)/C1025</f>
        <v>2.1749357185665403E-3</v>
      </c>
      <c r="E1026" s="819">
        <f t="shared" ref="E1026" si="2720">(C1026-$C$2)/$C$2</f>
        <v>0.47937158729856733</v>
      </c>
      <c r="F1026" s="816">
        <v>8519.8799999999992</v>
      </c>
      <c r="G1026" s="792">
        <f t="shared" ref="G1026" si="2721">(F1026-F1025)/F1025</f>
        <v>1.607061194115837E-3</v>
      </c>
      <c r="H1026" s="797">
        <f t="shared" ref="H1026" si="2722">(F1026-F$2)/F$2</f>
        <v>0.67328789991554872</v>
      </c>
      <c r="I1026" s="841">
        <v>300725.86</v>
      </c>
      <c r="J1026" s="800">
        <v>200000</v>
      </c>
      <c r="K1026" s="800">
        <f t="shared" ref="K1026" si="2723">I1026-I1025-J1026+J1025</f>
        <v>2840.0100000000093</v>
      </c>
      <c r="L1026" s="792">
        <f t="shared" ref="L1026" si="2724">K1026/I1025</f>
        <v>9.5338868898942643E-3</v>
      </c>
      <c r="M1026" s="817">
        <f t="shared" ref="M1026" si="2725">I1026-J1026</f>
        <v>100725.85999999999</v>
      </c>
      <c r="N1026" s="802">
        <f t="shared" ref="N1026" si="2726">M1026/J1026</f>
        <v>0.50362929999999995</v>
      </c>
      <c r="O1026" s="786">
        <f t="shared" ref="O1026" si="2727">N1026/(A1026/365.25)</f>
        <v>0.11806842222400511</v>
      </c>
      <c r="P1026" s="817" t="b">
        <f t="shared" ref="P1026" si="2728">L1026&gt;D1026</f>
        <v>1</v>
      </c>
      <c r="Q1026" s="802">
        <f>COUNTIF(P$2:P1026, TRUE)/(COUNTIF(P$2:P1026,FALSE) + COUNTIF(P$2:P1026, TRUE))</f>
        <v>0.48390243902439023</v>
      </c>
      <c r="R1026" s="844">
        <v>221786.44</v>
      </c>
      <c r="S1026" s="846">
        <f t="shared" ref="S1026" si="2729">I1026-R1026</f>
        <v>78939.419999999984</v>
      </c>
      <c r="T1026" s="800"/>
      <c r="U1026" s="800"/>
      <c r="V1026" s="802">
        <f>STDEV(D$2:D1026)*SQRT(252)</f>
        <v>0.14381407504568225</v>
      </c>
      <c r="W1026" s="802">
        <f>STDEV(L$2:L1026)*SQRT(252)</f>
        <v>0.24221472452368475</v>
      </c>
      <c r="X1026" s="801">
        <f t="shared" ref="X1026" si="2730">E1026/(A1026/365.25)/V1026</f>
        <v>0.7814364561139594</v>
      </c>
      <c r="Y1026" s="801">
        <f t="shared" ref="Y1026" si="2731">O1026/W1026</f>
        <v>0.48745352891401073</v>
      </c>
      <c r="Z1026" s="807">
        <f t="shared" ref="Z1026" si="2732">-(E1026-N1026)</f>
        <v>2.4257712701432621E-2</v>
      </c>
    </row>
    <row r="1027" spans="1:26" ht="20.100000000000001" customHeight="1" x14ac:dyDescent="0.2">
      <c r="A1027" s="776">
        <f t="shared" ref="A1027" si="2733">B1027-$B$2</f>
        <v>1561</v>
      </c>
      <c r="B1027" s="795">
        <v>43794</v>
      </c>
      <c r="C1027" s="820">
        <v>3133.64</v>
      </c>
      <c r="D1027" s="792">
        <f t="shared" ref="D1027" si="2734">(C1027-C1026)/C1026</f>
        <v>7.5073385439942608E-3</v>
      </c>
      <c r="E1027" s="819">
        <f t="shared" ref="E1027" si="2735">(C1027-$C$2)/$C$2</f>
        <v>0.49047773063678385</v>
      </c>
      <c r="F1027" s="816">
        <v>8632.48</v>
      </c>
      <c r="G1027" s="792">
        <f t="shared" ref="G1027" si="2736">(F1027-F1026)/F1026</f>
        <v>1.3216148584252404E-2</v>
      </c>
      <c r="H1027" s="797">
        <f t="shared" ref="H1027" si="2737">(F1027-F$2)/F$2</f>
        <v>0.69540232142506431</v>
      </c>
      <c r="I1027" s="841">
        <v>302961.64</v>
      </c>
      <c r="J1027" s="800">
        <v>200000</v>
      </c>
      <c r="K1027" s="800">
        <f t="shared" ref="K1027" si="2738">I1027-I1026-J1027+J1026</f>
        <v>2235.7800000000279</v>
      </c>
      <c r="L1027" s="792">
        <f t="shared" ref="L1027" si="2739">K1027/I1026</f>
        <v>7.4346117091494161E-3</v>
      </c>
      <c r="M1027" s="817">
        <f t="shared" ref="M1027" si="2740">I1027-J1027</f>
        <v>102961.64000000001</v>
      </c>
      <c r="N1027" s="802">
        <f>M1027/J1027</f>
        <v>0.51480820000000005</v>
      </c>
      <c r="O1027" s="786">
        <f>N1027/(A1027/365.25)</f>
        <v>0.1204572037475977</v>
      </c>
      <c r="P1027" s="817" t="b">
        <f t="shared" ref="P1027" si="2741">L1027&gt;D1027</f>
        <v>0</v>
      </c>
      <c r="Q1027" s="802">
        <f>COUNTIF(P$2:P1027, TRUE)/(COUNTIF(P$2:P1027,FALSE) + COUNTIF(P$2:P1027, TRUE))</f>
        <v>0.48343079922027288</v>
      </c>
      <c r="R1027" s="844">
        <v>214475.32</v>
      </c>
      <c r="S1027" s="846">
        <f t="shared" ref="S1027" si="2742">I1027-R1027</f>
        <v>88486.32</v>
      </c>
      <c r="T1027" s="800"/>
      <c r="U1027" s="800"/>
      <c r="V1027" s="802">
        <f>STDEV(D$2:D1027)*SQRT(252)</f>
        <v>0.14378674286300017</v>
      </c>
      <c r="W1027" s="802">
        <f>STDEV(L$2:L1027)*SQRT(252)</f>
        <v>0.24212118660105708</v>
      </c>
      <c r="X1027" s="801">
        <f t="shared" ref="X1027" si="2743">E1027/(A1027/365.25)/V1027</f>
        <v>0.79815597534658589</v>
      </c>
      <c r="Y1027" s="801">
        <f t="shared" ref="Y1027" si="2744">O1027/W1027</f>
        <v>0.4975079027102034</v>
      </c>
      <c r="Z1027" s="807">
        <f t="shared" ref="Z1027" si="2745">-(E1027-N1027)</f>
        <v>2.4330469363216201E-2</v>
      </c>
    </row>
    <row r="1028" spans="1:26" ht="20.100000000000001" customHeight="1" x14ac:dyDescent="0.2">
      <c r="A1028" s="776">
        <f t="shared" ref="A1028" si="2746">B1028-$B$2</f>
        <v>1562</v>
      </c>
      <c r="B1028" s="795">
        <v>43795</v>
      </c>
      <c r="C1028" s="820">
        <v>3140.52</v>
      </c>
      <c r="D1028" s="792">
        <f t="shared" ref="D1028" si="2747">(C1028-C1027)/C1027</f>
        <v>2.1955297992111759E-3</v>
      </c>
      <c r="E1028" s="819">
        <f t="shared" ref="E1028" si="2748">(C1028-$C$2)/$C$2</f>
        <v>0.49375011890945752</v>
      </c>
      <c r="F1028" s="816">
        <v>8647.93</v>
      </c>
      <c r="G1028" s="792">
        <f t="shared" ref="G1028" si="2749">(F1028-F1027)/F1027</f>
        <v>1.7897521917225095E-3</v>
      </c>
      <c r="H1028" s="797">
        <f t="shared" ref="H1028" si="2750">(F1028-F$2)/F$2</f>
        <v>0.69843667144568622</v>
      </c>
      <c r="I1028" s="841">
        <v>299211.64</v>
      </c>
      <c r="J1028" s="800">
        <v>200000</v>
      </c>
      <c r="K1028" s="800">
        <f t="shared" ref="K1028" si="2751">I1028-I1027-J1028+J1027</f>
        <v>-3750</v>
      </c>
      <c r="L1028" s="792">
        <f t="shared" ref="L1028" si="2752">K1028/I1027</f>
        <v>-1.2377804662002754E-2</v>
      </c>
      <c r="M1028" s="817">
        <f t="shared" ref="M1028" si="2753">I1028-J1028</f>
        <v>99211.640000000014</v>
      </c>
      <c r="N1028" s="802">
        <f>M1028/J1028</f>
        <v>0.49605820000000006</v>
      </c>
      <c r="O1028" s="786">
        <f>N1028/(A1028/365.25)</f>
        <v>0.11599568345070424</v>
      </c>
      <c r="P1028" s="817" t="b">
        <f t="shared" ref="P1028" si="2754">L1028&gt;D1028</f>
        <v>0</v>
      </c>
      <c r="Q1028" s="802">
        <f>COUNTIF(P$2:P1028, TRUE)/(COUNTIF(P$2:P1028,FALSE) + COUNTIF(P$2:P1028, TRUE))</f>
        <v>0.48296007789678674</v>
      </c>
      <c r="R1028" s="844">
        <v>212800.32</v>
      </c>
      <c r="S1028" s="846">
        <f t="shared" ref="S1028" si="2755">I1028-R1028</f>
        <v>86411.32</v>
      </c>
      <c r="T1028" s="800"/>
      <c r="U1028" s="800"/>
      <c r="V1028" s="802">
        <f>STDEV(D$2:D1028)*SQRT(252)</f>
        <v>0.14371924806975861</v>
      </c>
      <c r="W1028" s="802">
        <f>STDEV(L$2:L1028)*SQRT(252)</f>
        <v>0.2420866461543712</v>
      </c>
      <c r="X1028" s="801">
        <f t="shared" ref="X1028" si="2756">E1028/(A1028/365.25)/V1028</f>
        <v>0.8033438475257062</v>
      </c>
      <c r="Y1028" s="801">
        <f t="shared" ref="Y1028" si="2757">O1028/W1028</f>
        <v>0.47914945038619505</v>
      </c>
      <c r="Z1028" s="807">
        <f t="shared" ref="Z1028" si="2758">-(E1028-N1028)</f>
        <v>2.3080810905425353E-3</v>
      </c>
    </row>
    <row r="1029" spans="1:26" ht="20.100000000000001" customHeight="1" x14ac:dyDescent="0.2">
      <c r="A1029" s="776">
        <f t="shared" ref="A1029" si="2759">B1029-$B$2</f>
        <v>1563</v>
      </c>
      <c r="B1029" s="795">
        <v>43796</v>
      </c>
      <c r="C1029" s="820">
        <v>3153.63</v>
      </c>
      <c r="D1029" s="792">
        <f t="shared" ref="D1029" si="2760">(C1029-C1028)/C1028</f>
        <v>4.1744679225096887E-3</v>
      </c>
      <c r="E1029" s="819">
        <f t="shared" ref="E1029" si="2761">(C1029-$C$2)/$C$2</f>
        <v>0.49998573086509007</v>
      </c>
      <c r="F1029" s="816">
        <v>8705.17</v>
      </c>
      <c r="G1029" s="792">
        <f t="shared" ref="G1029" si="2762">(F1029-F1028)/F1028</f>
        <v>6.6189249912984704E-3</v>
      </c>
      <c r="H1029" s="797">
        <f t="shared" ref="H1029" si="2763">(F1029-F$2)/F$2</f>
        <v>0.70967849637645586</v>
      </c>
      <c r="I1029" s="841">
        <v>301307.12</v>
      </c>
      <c r="J1029" s="800">
        <v>200000</v>
      </c>
      <c r="K1029" s="800">
        <f t="shared" ref="K1029" si="2764">I1029-I1028-J1029+J1028</f>
        <v>2095.4799999999814</v>
      </c>
      <c r="L1029" s="792">
        <f t="shared" ref="L1029" si="2765">K1029/I1028</f>
        <v>7.0033371696367874E-3</v>
      </c>
      <c r="M1029" s="817">
        <f t="shared" ref="M1029" si="2766">I1029-J1029</f>
        <v>101307.12</v>
      </c>
      <c r="N1029" s="802">
        <f>M1029/J1029</f>
        <v>0.50653559999999997</v>
      </c>
      <c r="O1029" s="786">
        <f>N1029/(A1029/365.25)</f>
        <v>0.11836988349328215</v>
      </c>
      <c r="P1029" s="817" t="b">
        <f t="shared" ref="P1029" si="2767">L1029&gt;D1029</f>
        <v>1</v>
      </c>
      <c r="Q1029" s="802">
        <f>COUNTIF(P$2:P1029, TRUE)/(COUNTIF(P$2:P1029,FALSE) + COUNTIF(P$2:P1029, TRUE))</f>
        <v>0.48346303501945526</v>
      </c>
      <c r="R1029" s="844">
        <v>214895.8</v>
      </c>
      <c r="S1029" s="846">
        <f t="shared" ref="S1029" si="2768">I1029-R1029</f>
        <v>86411.32</v>
      </c>
      <c r="T1029" s="800"/>
      <c r="U1029" s="800"/>
      <c r="V1029" s="802">
        <f>STDEV(D$2:D1029)*SQRT(252)</f>
        <v>0.14366115303441751</v>
      </c>
      <c r="W1029" s="802">
        <f>STDEV(L$2:L1029)*SQRT(252)</f>
        <v>0.24199044453178148</v>
      </c>
      <c r="X1029" s="801">
        <f t="shared" ref="X1029" si="2769">E1029/(A1029/365.25)/V1029</f>
        <v>0.81329763412625944</v>
      </c>
      <c r="Y1029" s="801">
        <f t="shared" ref="Y1029" si="2770">O1029/W1029</f>
        <v>0.48915106430054184</v>
      </c>
      <c r="Z1029" s="807">
        <f t="shared" ref="Z1029" si="2771">-(E1029-N1029)</f>
        <v>6.5498691349099025E-3</v>
      </c>
    </row>
    <row r="1030" spans="1:26" ht="20.100000000000001" customHeight="1" x14ac:dyDescent="0.2">
      <c r="A1030" s="776">
        <f t="shared" ref="A1030" si="2772">B1030-$B$2</f>
        <v>1564</v>
      </c>
      <c r="B1030" s="795">
        <v>43797</v>
      </c>
      <c r="C1030" s="820">
        <v>3140.98</v>
      </c>
      <c r="D1030" s="792">
        <f t="shared" ref="D1030" si="2773">(C1030-C1029)/C1029</f>
        <v>-4.0112505271703057E-3</v>
      </c>
      <c r="E1030" s="819">
        <f t="shared" ref="E1030" si="2774">(C1030-$C$2)/$C$2</f>
        <v>0.49396891231140955</v>
      </c>
      <c r="F1030" s="816">
        <v>8665.4699999999993</v>
      </c>
      <c r="G1030" s="792">
        <f t="shared" ref="G1030" si="2775">(F1030-F1029)/F1029</f>
        <v>-4.5605082956450852E-3</v>
      </c>
      <c r="H1030" s="797">
        <f t="shared" ref="H1030" si="2776">(F1030-F$2)/F$2</f>
        <v>0.70188149341084505</v>
      </c>
      <c r="I1030" s="841">
        <v>298919.11</v>
      </c>
      <c r="J1030" s="800">
        <v>200000</v>
      </c>
      <c r="K1030" s="800">
        <f t="shared" ref="K1030" si="2777">I1030-I1029-J1030+J1029</f>
        <v>-2388.0100000000093</v>
      </c>
      <c r="L1030" s="792">
        <f t="shared" ref="L1030" si="2778">K1030/I1029</f>
        <v>-7.9255013953869035E-3</v>
      </c>
      <c r="M1030" s="817">
        <f t="shared" ref="M1030" si="2779">I1030-J1030</f>
        <v>98919.109999999986</v>
      </c>
      <c r="N1030" s="802">
        <f>M1030/J1030</f>
        <v>0.49459554999999994</v>
      </c>
      <c r="O1030" s="786">
        <f>N1030/(A1030/365.25)</f>
        <v>0.11550577022858055</v>
      </c>
      <c r="P1030" s="817" t="b">
        <f t="shared" ref="P1030" si="2780">L1030&gt;D1030</f>
        <v>0</v>
      </c>
      <c r="Q1030" s="802">
        <f>COUNTIF(P$2:P1030, TRUE)/(COUNTIF(P$2:P1030,FALSE) + COUNTIF(P$2:P1030, TRUE))</f>
        <v>0.48299319727891155</v>
      </c>
      <c r="R1030" s="844">
        <v>212504.58</v>
      </c>
      <c r="S1030" s="846">
        <f t="shared" ref="S1030" si="2781">I1030-R1030</f>
        <v>86414.53</v>
      </c>
      <c r="T1030" s="800"/>
      <c r="U1030" s="800"/>
      <c r="V1030" s="802">
        <f>STDEV(D$2:D1030)*SQRT(252)</f>
        <v>0.14360807381785332</v>
      </c>
      <c r="W1030" s="802">
        <f>STDEV(L$2:L1030)*SQRT(252)</f>
        <v>0.24190816434834644</v>
      </c>
      <c r="X1030" s="801">
        <f t="shared" ref="X1030" si="2782">E1030/(A1030/365.25)/V1030</f>
        <v>0.80329346967954485</v>
      </c>
      <c r="Y1030" s="801">
        <f t="shared" ref="Y1030" si="2783">O1030/W1030</f>
        <v>0.47747776739875908</v>
      </c>
      <c r="Z1030" s="807">
        <f t="shared" ref="Z1030" si="2784">-(E1030-N1030)</f>
        <v>6.2663768859039237E-4</v>
      </c>
    </row>
    <row r="1031" spans="1:26" ht="20.100000000000001" customHeight="1" x14ac:dyDescent="0.2">
      <c r="A1031" s="776">
        <f t="shared" ref="A1031" si="2785">B1031-$B$2</f>
        <v>1568</v>
      </c>
      <c r="B1031" s="795">
        <v>43801</v>
      </c>
      <c r="C1031" s="820">
        <v>3113.87</v>
      </c>
      <c r="D1031" s="792">
        <f t="shared" ref="D1031" si="2786">(C1031-C1030)/C1030</f>
        <v>-8.6310641901572518E-3</v>
      </c>
      <c r="E1031" s="819">
        <f t="shared" ref="E1031" si="2787">(C1031-$C$2)/$C$2</f>
        <v>0.48107437073115039</v>
      </c>
      <c r="F1031" s="816">
        <v>8567.98</v>
      </c>
      <c r="G1031" s="792">
        <f t="shared" ref="G1031" si="2788">(F1031-F1030)/F1030</f>
        <v>-1.1250399574402749E-2</v>
      </c>
      <c r="H1031" s="797">
        <f t="shared" ref="H1031" si="2789">(F1031-F$2)/F$2</f>
        <v>0.6827346465816917</v>
      </c>
      <c r="I1031" s="841">
        <v>300908.87</v>
      </c>
      <c r="J1031" s="800">
        <v>200000</v>
      </c>
      <c r="K1031" s="800">
        <f t="shared" ref="K1031" si="2790">I1031-I1030-J1031+J1030</f>
        <v>1989.7600000000093</v>
      </c>
      <c r="L1031" s="792">
        <f t="shared" ref="L1031" si="2791">K1031/I1030</f>
        <v>6.6565165405450639E-3</v>
      </c>
      <c r="M1031" s="817">
        <f t="shared" ref="M1031" si="2792">I1031-J1031</f>
        <v>100908.87</v>
      </c>
      <c r="N1031" s="802">
        <f>M1031/J1031</f>
        <v>0.50454434999999997</v>
      </c>
      <c r="O1031" s="786">
        <f>N1031/(A1031/365.25)</f>
        <v>0.11752858663105867</v>
      </c>
      <c r="P1031" s="817" t="b">
        <f t="shared" ref="P1031" si="2793">L1031&gt;D1031</f>
        <v>1</v>
      </c>
      <c r="Q1031" s="802">
        <f>COUNTIF(P$2:P1031, TRUE)/(COUNTIF(P$2:P1031,FALSE) + COUNTIF(P$2:P1031, TRUE))</f>
        <v>0.48349514563106794</v>
      </c>
      <c r="R1031" s="844">
        <v>210585.62</v>
      </c>
      <c r="S1031" s="846">
        <f t="shared" ref="S1031" si="2794">I1031-R1031</f>
        <v>90323.25</v>
      </c>
      <c r="T1031" s="800"/>
      <c r="U1031" s="800"/>
      <c r="V1031" s="802">
        <f>STDEV(D$2:D1031)*SQRT(252)</f>
        <v>0.14360825447016315</v>
      </c>
      <c r="W1031" s="802">
        <f>STDEV(L$2:L1031)*SQRT(252)</f>
        <v>0.24181002149892358</v>
      </c>
      <c r="X1031" s="801">
        <f t="shared" ref="X1031" si="2795">E1031/(A1031/365.25)/V1031</f>
        <v>0.7803276272396128</v>
      </c>
      <c r="Y1031" s="801">
        <f t="shared" ref="Y1031" si="2796">O1031/W1031</f>
        <v>0.48603687267602286</v>
      </c>
      <c r="Z1031" s="807">
        <f t="shared" ref="Z1031" si="2797">-(E1031-N1031)</f>
        <v>2.3469979268849583E-2</v>
      </c>
    </row>
  </sheetData>
  <conditionalFormatting sqref="L1:L2 L103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31">
    <cfRule type="colorScale" priority="1002">
      <colorScale>
        <cfvo type="min"/>
        <cfvo type="num" val="0"/>
        <cfvo type="max"/>
        <color rgb="FFF8696B"/>
        <color rgb="FFFFEB84"/>
        <color rgb="FF63BE7B"/>
      </colorScale>
    </cfRule>
  </conditionalFormatting>
  <conditionalFormatting sqref="G3:G1031">
    <cfRule type="colorScale" priority="1004">
      <colorScale>
        <cfvo type="min"/>
        <cfvo type="num" val="0"/>
        <cfvo type="max"/>
        <color rgb="FFF8696B"/>
        <color rgb="FFFFEB84"/>
        <color rgb="FF63BE7B"/>
      </colorScale>
    </cfRule>
  </conditionalFormatting>
  <conditionalFormatting sqref="L3:L103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W281" sqref="W28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1414.39</v>
      </c>
      <c r="Q268" s="278"/>
      <c r="R268" s="356"/>
      <c r="S268" s="374">
        <v>43613</v>
      </c>
      <c r="T268" s="335">
        <v>11.74</v>
      </c>
    </row>
    <row r="269" spans="1:21" ht="18" customHeight="1" x14ac:dyDescent="0.25">
      <c r="M269" s="25" t="s">
        <v>129</v>
      </c>
      <c r="N269" s="137">
        <f>SUM(ACTIVE!M:M)</f>
        <v>130523.60800000168</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100908.86800000163</v>
      </c>
      <c r="Q271" s="278"/>
      <c r="R271" s="356"/>
      <c r="S271" s="374"/>
      <c r="T271" s="335">
        <v>17.93</v>
      </c>
      <c r="U271" s="24" t="s">
        <v>1348</v>
      </c>
    </row>
    <row r="272" spans="1:21" ht="18" customHeight="1" x14ac:dyDescent="0.25">
      <c r="M272" s="25" t="s">
        <v>141</v>
      </c>
      <c r="N272" s="137">
        <f>Balance!AA2</f>
        <v>100908.87</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-1.9999983633169904E-3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SUM(T207:T282)</f>
        <v>1414.39</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191" priority="7">
      <formula>#REF!&gt;0</formula>
    </cfRule>
    <cfRule type="expression" dxfId="419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89" priority="35">
      <formula>N19&gt;0</formula>
    </cfRule>
    <cfRule type="expression" dxfId="418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87" priority="21">
      <formula>F25&gt;0</formula>
    </cfRule>
    <cfRule type="expression" dxfId="4186" priority="22">
      <formula>F25&lt;0</formula>
    </cfRule>
  </conditionalFormatting>
  <conditionalFormatting sqref="H25:H47">
    <cfRule type="expression" dxfId="4185" priority="19">
      <formula>H25&gt;0</formula>
    </cfRule>
    <cfRule type="expression" dxfId="4184" priority="20">
      <formula>H25&lt;0</formula>
    </cfRule>
  </conditionalFormatting>
  <conditionalFormatting sqref="I25:I27">
    <cfRule type="expression" dxfId="4183" priority="15">
      <formula>I25&gt;0</formula>
    </cfRule>
    <cfRule type="expression" dxfId="4182" priority="16">
      <formula>I25&lt;0</formula>
    </cfRule>
  </conditionalFormatting>
  <conditionalFormatting sqref="Q7">
    <cfRule type="expression" dxfId="4181" priority="5">
      <formula>Q7&gt;0</formula>
    </cfRule>
    <cfRule type="expression" dxfId="4180" priority="6">
      <formula>Q7&lt;0</formula>
    </cfRule>
  </conditionalFormatting>
  <conditionalFormatting sqref="Q8">
    <cfRule type="expression" dxfId="4179" priority="3">
      <formula>Q8&gt;0</formula>
    </cfRule>
    <cfRule type="expression" dxfId="417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77" priority="31">
      <formula>F7&gt;0</formula>
    </cfRule>
    <cfRule type="expression" dxfId="4176" priority="32">
      <formula>F7&lt;0</formula>
    </cfRule>
  </conditionalFormatting>
  <conditionalFormatting sqref="Q8">
    <cfRule type="expression" dxfId="4175" priority="29">
      <formula>Q8&gt;0</formula>
    </cfRule>
    <cfRule type="expression" dxfId="4174" priority="30">
      <formula>Q8&lt;0</formula>
    </cfRule>
  </conditionalFormatting>
  <conditionalFormatting sqref="Q10">
    <cfRule type="expression" dxfId="4173" priority="23">
      <formula>Q10&gt;0</formula>
    </cfRule>
    <cfRule type="expression" dxfId="4172" priority="24">
      <formula>Q10&lt;0</formula>
    </cfRule>
  </conditionalFormatting>
  <conditionalFormatting sqref="J25:J38">
    <cfRule type="expression" dxfId="4171" priority="21">
      <formula>J25&gt;0</formula>
    </cfRule>
    <cfRule type="expression" dxfId="4170" priority="22">
      <formula>J25&lt;0</formula>
    </cfRule>
  </conditionalFormatting>
  <conditionalFormatting sqref="L25:L38">
    <cfRule type="expression" dxfId="4169" priority="17">
      <formula>L25&gt;0</formula>
    </cfRule>
    <cfRule type="expression" dxfId="4168" priority="18">
      <formula>L25&lt;0</formula>
    </cfRule>
  </conditionalFormatting>
  <conditionalFormatting sqref="F93:F114">
    <cfRule type="expression" dxfId="4167" priority="15">
      <formula>F93&gt;0</formula>
    </cfRule>
    <cfRule type="expression" dxfId="4166" priority="16">
      <formula>F93&lt;0</formula>
    </cfRule>
  </conditionalFormatting>
  <conditionalFormatting sqref="H93:H114">
    <cfRule type="expression" dxfId="4165" priority="13">
      <formula>H93&gt;0</formula>
    </cfRule>
    <cfRule type="expression" dxfId="4164" priority="14">
      <formula>H93&lt;0</formula>
    </cfRule>
  </conditionalFormatting>
  <conditionalFormatting sqref="J93:J106">
    <cfRule type="expression" dxfId="4163" priority="11">
      <formula>J93&gt;0</formula>
    </cfRule>
    <cfRule type="expression" dxfId="4162" priority="12">
      <formula>J93&lt;0</formula>
    </cfRule>
  </conditionalFormatting>
  <conditionalFormatting sqref="K93:K106">
    <cfRule type="expression" dxfId="4161" priority="9">
      <formula>K93&gt;0</formula>
    </cfRule>
    <cfRule type="expression" dxfId="4160" priority="10">
      <formula>K93&lt;0</formula>
    </cfRule>
  </conditionalFormatting>
  <conditionalFormatting sqref="L93:L106">
    <cfRule type="expression" dxfId="4159" priority="7">
      <formula>L93&gt;0</formula>
    </cfRule>
    <cfRule type="expression" dxfId="4158" priority="8">
      <formula>L93&lt;0</formula>
    </cfRule>
  </conditionalFormatting>
  <conditionalFormatting sqref="F25:F32">
    <cfRule type="expression" dxfId="4157" priority="5">
      <formula>F25&gt;0</formula>
    </cfRule>
    <cfRule type="expression" dxfId="4156" priority="6">
      <formula>F25&lt;0</formula>
    </cfRule>
  </conditionalFormatting>
  <conditionalFormatting sqref="H25:H32">
    <cfRule type="expression" dxfId="4155" priority="3">
      <formula>H25&gt;0</formula>
    </cfRule>
    <cfRule type="expression" dxfId="4154" priority="4">
      <formula>H25&lt;0</formula>
    </cfRule>
  </conditionalFormatting>
  <conditionalFormatting sqref="H60:H63 F60:F63">
    <cfRule type="expression" dxfId="4153" priority="1">
      <formula>F60&gt;0</formula>
    </cfRule>
    <cfRule type="expression" dxfId="4152"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51" priority="64">
      <formula>N23&gt;0</formula>
    </cfRule>
    <cfRule type="expression" dxfId="415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49" priority="58">
      <formula>F79&gt;0</formula>
    </cfRule>
    <cfRule type="expression" dxfId="4148" priority="59">
      <formula>F79&lt;0</formula>
    </cfRule>
  </conditionalFormatting>
  <conditionalFormatting sqref="H79:H97 H101:H118">
    <cfRule type="expression" dxfId="4147" priority="56">
      <formula>H79&gt;0</formula>
    </cfRule>
    <cfRule type="expression" dxfId="4146" priority="57">
      <formula>H79&lt;0</formula>
    </cfRule>
  </conditionalFormatting>
  <conditionalFormatting sqref="I75:I97 I100:I118">
    <cfRule type="expression" dxfId="4145" priority="54">
      <formula>I75&gt;0</formula>
    </cfRule>
    <cfRule type="expression" dxfId="4144" priority="55">
      <formula>I75&lt;0</formula>
    </cfRule>
  </conditionalFormatting>
  <conditionalFormatting sqref="Q7">
    <cfRule type="expression" dxfId="4143" priority="52">
      <formula>Q7&gt;0</formula>
    </cfRule>
    <cfRule type="expression" dxfId="4142" priority="53">
      <formula>Q7&lt;0</formula>
    </cfRule>
  </conditionalFormatting>
  <conditionalFormatting sqref="Q8">
    <cfRule type="expression" dxfId="4141" priority="50">
      <formula>Q8&gt;0</formula>
    </cfRule>
    <cfRule type="expression" dxfId="4140" priority="51">
      <formula>Q8&lt;0</formula>
    </cfRule>
  </conditionalFormatting>
  <conditionalFormatting sqref="F75:F78">
    <cfRule type="expression" dxfId="4139" priority="48">
      <formula>F75&gt;0</formula>
    </cfRule>
    <cfRule type="expression" dxfId="4138" priority="49">
      <formula>F75&lt;0</formula>
    </cfRule>
  </conditionalFormatting>
  <conditionalFormatting sqref="H75:H78">
    <cfRule type="expression" dxfId="4137" priority="46">
      <formula>H75&gt;0</formula>
    </cfRule>
    <cfRule type="expression" dxfId="4136" priority="47">
      <formula>H75&lt;0</formula>
    </cfRule>
  </conditionalFormatting>
  <conditionalFormatting sqref="F100:F114">
    <cfRule type="expression" dxfId="4135" priority="40">
      <formula>F100&gt;0</formula>
    </cfRule>
    <cfRule type="expression" dxfId="4134" priority="41">
      <formula>F100&lt;0</formula>
    </cfRule>
  </conditionalFormatting>
  <conditionalFormatting sqref="H100:H114">
    <cfRule type="expression" dxfId="4133" priority="38">
      <formula>H100&gt;0</formula>
    </cfRule>
    <cfRule type="expression" dxfId="4132" priority="39">
      <formula>H100&lt;0</formula>
    </cfRule>
  </conditionalFormatting>
  <conditionalFormatting sqref="F29:F67">
    <cfRule type="expression" dxfId="4131" priority="36">
      <formula>F29&gt;0</formula>
    </cfRule>
    <cfRule type="expression" dxfId="4130" priority="37">
      <formula>F29&lt;0</formula>
    </cfRule>
  </conditionalFormatting>
  <conditionalFormatting sqref="H29:H63">
    <cfRule type="expression" dxfId="4129" priority="34">
      <formula>H29&gt;0</formula>
    </cfRule>
    <cfRule type="expression" dxfId="4128" priority="35">
      <formula>H29&lt;0</formula>
    </cfRule>
  </conditionalFormatting>
  <conditionalFormatting sqref="J38:J68">
    <cfRule type="expression" dxfId="4127" priority="32">
      <formula>J38&gt;0</formula>
    </cfRule>
    <cfRule type="expression" dxfId="4126" priority="33">
      <formula>J38&lt;0</formula>
    </cfRule>
  </conditionalFormatting>
  <conditionalFormatting sqref="J43">
    <cfRule type="expression" dxfId="4125" priority="30">
      <formula>J43&gt;0</formula>
    </cfRule>
    <cfRule type="expression" dxfId="4124" priority="31">
      <formula>J43&lt;0</formula>
    </cfRule>
  </conditionalFormatting>
  <conditionalFormatting sqref="Q9">
    <cfRule type="expression" dxfId="4123" priority="24">
      <formula>Q9&gt;0</formula>
    </cfRule>
    <cfRule type="expression" dxfId="4122" priority="25">
      <formula>Q9&lt;0</formula>
    </cfRule>
  </conditionalFormatting>
  <conditionalFormatting sqref="R4">
    <cfRule type="expression" dxfId="4121" priority="26">
      <formula>R4&gt;0</formula>
    </cfRule>
    <cfRule type="expression" dxfId="412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19" priority="21">
      <formula>F120&gt;0</formula>
    </cfRule>
    <cfRule type="expression" dxfId="4118" priority="22">
      <formula>F120&lt;0</formula>
    </cfRule>
  </conditionalFormatting>
  <conditionalFormatting sqref="H120:H160">
    <cfRule type="expression" dxfId="4117" priority="19">
      <formula>H120&gt;0</formula>
    </cfRule>
    <cfRule type="expression" dxfId="4116" priority="20">
      <formula>H120&lt;0</formula>
    </cfRule>
  </conditionalFormatting>
  <conditionalFormatting sqref="J129:J160">
    <cfRule type="expression" dxfId="4115" priority="17">
      <formula>J129&gt;0</formula>
    </cfRule>
    <cfRule type="expression" dxfId="4114" priority="18">
      <formula>J129&lt;0</formula>
    </cfRule>
  </conditionalFormatting>
  <conditionalFormatting sqref="J134">
    <cfRule type="expression" dxfId="4113" priority="15">
      <formula>J134&gt;0</formula>
    </cfRule>
    <cfRule type="expression" dxfId="4112" priority="16">
      <formula>J134&lt;0</formula>
    </cfRule>
  </conditionalFormatting>
  <conditionalFormatting sqref="J31:J40">
    <cfRule type="expression" dxfId="4111" priority="13">
      <formula>J31&gt;0</formula>
    </cfRule>
    <cfRule type="expression" dxfId="4110" priority="14">
      <formula>J31&lt;0</formula>
    </cfRule>
  </conditionalFormatting>
  <conditionalFormatting sqref="J36:J37">
    <cfRule type="expression" dxfId="4109" priority="11">
      <formula>J36&gt;0</formula>
    </cfRule>
    <cfRule type="expression" dxfId="4108" priority="12">
      <formula>J36&lt;0</formula>
    </cfRule>
  </conditionalFormatting>
  <conditionalFormatting sqref="Q10">
    <cfRule type="expression" dxfId="4107" priority="9">
      <formula>Q10&gt;0</formula>
    </cfRule>
    <cfRule type="expression" dxfId="4106" priority="10">
      <formula>Q10&lt;0</formula>
    </cfRule>
  </conditionalFormatting>
  <conditionalFormatting sqref="K38:K55 K57:K68">
    <cfRule type="expression" dxfId="4105" priority="7">
      <formula>K38&gt;0</formula>
    </cfRule>
    <cfRule type="expression" dxfId="4104" priority="8">
      <formula>K38&lt;0</formula>
    </cfRule>
  </conditionalFormatting>
  <conditionalFormatting sqref="K43">
    <cfRule type="expression" dxfId="4103" priority="5">
      <formula>K43&gt;0</formula>
    </cfRule>
    <cfRule type="expression" dxfId="4102" priority="6">
      <formula>K43&lt;0</formula>
    </cfRule>
  </conditionalFormatting>
  <conditionalFormatting sqref="K31:K40">
    <cfRule type="expression" dxfId="4101" priority="3">
      <formula>K31&gt;0</formula>
    </cfRule>
    <cfRule type="expression" dxfId="4100" priority="4">
      <formula>K31&lt;0</formula>
    </cfRule>
  </conditionalFormatting>
  <conditionalFormatting sqref="K36:K37">
    <cfRule type="expression" dxfId="4099" priority="1">
      <formula>K36&gt;0</formula>
    </cfRule>
    <cfRule type="expression" dxfId="409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192.22</v>
      </c>
      <c r="R4" s="416">
        <v>0.14199999999999999</v>
      </c>
      <c r="T4" s="1">
        <v>43678</v>
      </c>
      <c r="U4" t="s">
        <v>1357</v>
      </c>
    </row>
    <row r="5" spans="1:21" x14ac:dyDescent="0.25">
      <c r="B5" s="69"/>
      <c r="C5" s="4"/>
      <c r="D5" s="3"/>
      <c r="E5" s="3"/>
      <c r="F5" s="3"/>
      <c r="G5" s="69"/>
      <c r="H5" s="158"/>
      <c r="I5" s="3"/>
      <c r="J5" s="3"/>
      <c r="K5" s="3"/>
      <c r="L5" s="4"/>
      <c r="M5" s="4"/>
      <c r="O5" s="11" t="s">
        <v>67</v>
      </c>
      <c r="Q5" s="3">
        <f>Q4*Q2</f>
        <v>7688.8</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-1495.3100000000004</v>
      </c>
      <c r="R7">
        <v>40</v>
      </c>
    </row>
    <row r="8" spans="1:21" x14ac:dyDescent="0.25">
      <c r="B8" s="69"/>
      <c r="C8" s="4"/>
      <c r="D8" s="3"/>
      <c r="E8" s="3"/>
      <c r="F8" s="3"/>
      <c r="G8" s="69"/>
      <c r="H8" s="158"/>
      <c r="I8" s="3"/>
      <c r="J8" s="3"/>
      <c r="K8" s="3"/>
      <c r="L8" s="4"/>
      <c r="M8" s="4"/>
      <c r="O8" s="11" t="s">
        <v>177</v>
      </c>
      <c r="P8" s="33"/>
      <c r="Q8" s="2">
        <f>K18+M18-F18+Q2*Q4</f>
        <v>-1495.3100000000004</v>
      </c>
      <c r="T8" s="1"/>
      <c r="U8" s="728"/>
    </row>
    <row r="9" spans="1:21" x14ac:dyDescent="0.25">
      <c r="B9" s="69"/>
      <c r="C9" s="4"/>
      <c r="D9" s="3"/>
      <c r="E9" s="3"/>
      <c r="F9" s="3"/>
      <c r="G9" s="4"/>
      <c r="H9" s="158"/>
      <c r="I9" s="3"/>
      <c r="J9" s="3"/>
      <c r="K9" s="3"/>
      <c r="L9" s="4"/>
      <c r="M9" s="4"/>
      <c r="O9" s="11" t="s">
        <v>202</v>
      </c>
      <c r="Q9" s="131">
        <f>IF(Q2=0, 0, Q8/Q6)</f>
        <v>-0.16281490530927878</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211.44200000000001</v>
      </c>
    </row>
    <row r="20" spans="1:20" x14ac:dyDescent="0.25">
      <c r="O20" s="78">
        <v>1.0900000000000001</v>
      </c>
      <c r="P20" s="78">
        <f t="shared" ref="P20:P39" si="0">O20*$Q$4</f>
        <v>209.5198</v>
      </c>
    </row>
    <row r="21" spans="1:20" x14ac:dyDescent="0.25">
      <c r="O21" s="78">
        <v>1.08</v>
      </c>
      <c r="P21" s="78">
        <f t="shared" si="0"/>
        <v>207.5976</v>
      </c>
      <c r="T21" s="1"/>
    </row>
    <row r="22" spans="1:20" x14ac:dyDescent="0.25">
      <c r="O22" s="78">
        <v>1.07</v>
      </c>
      <c r="P22" s="78">
        <f t="shared" si="0"/>
        <v>205.67540000000002</v>
      </c>
    </row>
    <row r="23" spans="1:20" x14ac:dyDescent="0.25">
      <c r="O23" s="78">
        <v>1.06</v>
      </c>
      <c r="P23" s="78">
        <f t="shared" si="0"/>
        <v>203.75320000000002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201.83100000000002</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199.90880000000001</v>
      </c>
    </row>
    <row r="26" spans="1:20" x14ac:dyDescent="0.25">
      <c r="B26" s="161">
        <v>43626</v>
      </c>
      <c r="C26" s="10">
        <v>0</v>
      </c>
      <c r="D26" s="39">
        <v>252.2</v>
      </c>
      <c r="E26" s="39">
        <v>275.81</v>
      </c>
      <c r="F26" s="39"/>
      <c r="G26" s="39"/>
      <c r="H26" s="175"/>
      <c r="I26" s="39"/>
      <c r="J26" s="39">
        <v>476.09</v>
      </c>
      <c r="K26" s="39"/>
      <c r="L26" s="39"/>
      <c r="O26" s="78">
        <v>1.03</v>
      </c>
      <c r="P26" s="78">
        <f t="shared" si="0"/>
        <v>197.98660000000001</v>
      </c>
      <c r="T26" s="153"/>
    </row>
    <row r="27" spans="1:20" x14ac:dyDescent="0.25">
      <c r="B27" s="161">
        <v>43627</v>
      </c>
      <c r="C27" s="10">
        <v>20</v>
      </c>
      <c r="D27" s="39">
        <v>238.2055</v>
      </c>
      <c r="E27" s="39">
        <v>262.02999999999997</v>
      </c>
      <c r="F27" s="39">
        <f t="shared" ref="F27:F34" si="1">C27*(E27-D27)</f>
        <v>476.48999999999944</v>
      </c>
      <c r="G27" s="39">
        <f t="shared" ref="G27:G34" si="2">D27*C27</f>
        <v>4764.1099999999997</v>
      </c>
      <c r="H27" s="175"/>
      <c r="I27" s="39"/>
      <c r="J27" s="39">
        <f t="shared" ref="J27:J34" si="3">F27</f>
        <v>476.48999999999944</v>
      </c>
      <c r="K27" s="39"/>
      <c r="L27" s="39"/>
      <c r="O27" s="78">
        <v>1.02</v>
      </c>
      <c r="P27" s="78">
        <f t="shared" si="0"/>
        <v>196.06440000000001</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194.1422</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192.22</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190.2978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188.37559999999999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186.45339999999999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184.53119999999998</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182.60899999999998</v>
      </c>
    </row>
    <row r="35" spans="2:17" x14ac:dyDescent="0.25">
      <c r="B35" s="161"/>
      <c r="C35" s="10"/>
      <c r="D35" s="39"/>
      <c r="E35" s="39"/>
      <c r="F35" s="39"/>
      <c r="G35" s="39"/>
      <c r="H35" s="175"/>
      <c r="I35" s="39"/>
      <c r="J35" s="39"/>
      <c r="K35" s="39"/>
      <c r="L35" s="39"/>
      <c r="O35" s="78">
        <v>0.94</v>
      </c>
      <c r="P35" s="78">
        <f t="shared" si="0"/>
        <v>180.68679999999998</v>
      </c>
    </row>
    <row r="36" spans="2:17" x14ac:dyDescent="0.25">
      <c r="B36" s="161"/>
      <c r="C36" s="10"/>
      <c r="D36" s="39"/>
      <c r="E36" s="39"/>
      <c r="F36" s="39"/>
      <c r="G36" s="39"/>
      <c r="H36" s="175"/>
      <c r="I36" s="39"/>
      <c r="J36" s="39"/>
      <c r="K36" s="39"/>
      <c r="L36" s="39"/>
      <c r="O36" s="78">
        <v>0.93</v>
      </c>
      <c r="P36" s="78">
        <f t="shared" si="0"/>
        <v>178.7646</v>
      </c>
    </row>
    <row r="37" spans="2:17" x14ac:dyDescent="0.25">
      <c r="B37" s="161"/>
      <c r="C37" s="10"/>
      <c r="D37" s="39"/>
      <c r="E37" s="39"/>
      <c r="F37" s="39"/>
      <c r="G37" s="39"/>
      <c r="H37" s="175"/>
      <c r="I37" s="39"/>
      <c r="J37" s="39"/>
      <c r="K37" s="39"/>
      <c r="L37" s="39"/>
      <c r="O37" s="78">
        <v>0.92</v>
      </c>
      <c r="P37" s="78">
        <f t="shared" si="0"/>
        <v>176.8424</v>
      </c>
    </row>
    <row r="38" spans="2:17" x14ac:dyDescent="0.25">
      <c r="B38" s="161"/>
      <c r="C38" s="10"/>
      <c r="D38" s="39"/>
      <c r="E38" s="39"/>
      <c r="F38" s="39"/>
      <c r="G38" s="39"/>
      <c r="H38" s="175"/>
      <c r="I38" s="39"/>
      <c r="J38" s="39"/>
      <c r="K38" s="39"/>
      <c r="L38" s="39"/>
      <c r="O38" s="78">
        <v>0.91</v>
      </c>
      <c r="P38" s="78">
        <f t="shared" si="0"/>
        <v>174.92019999999999</v>
      </c>
    </row>
    <row r="39" spans="2:17" x14ac:dyDescent="0.25">
      <c r="B39" s="161"/>
      <c r="C39" s="10"/>
      <c r="D39" s="39"/>
      <c r="E39" s="39"/>
      <c r="F39" s="39"/>
      <c r="G39" s="39"/>
      <c r="H39" s="175"/>
      <c r="I39" s="39"/>
      <c r="J39" s="39"/>
      <c r="K39" s="39"/>
      <c r="L39" s="39"/>
      <c r="O39" s="78">
        <v>0.9</v>
      </c>
      <c r="P39" s="78">
        <f t="shared" si="0"/>
        <v>172.99799999999999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097" priority="35">
      <formula>Q7&gt;0</formula>
    </cfRule>
    <cfRule type="expression" dxfId="4096" priority="36">
      <formula>Q7&lt;0</formula>
    </cfRule>
  </conditionalFormatting>
  <conditionalFormatting sqref="Q8">
    <cfRule type="expression" dxfId="4095" priority="33">
      <formula>Q8&gt;0</formula>
    </cfRule>
    <cfRule type="expression" dxfId="4094" priority="34">
      <formula>Q8&lt;0</formula>
    </cfRule>
  </conditionalFormatting>
  <conditionalFormatting sqref="F34:F54 F58:F63">
    <cfRule type="expression" dxfId="4093" priority="31">
      <formula>F34&gt;0</formula>
    </cfRule>
    <cfRule type="expression" dxfId="4092" priority="32">
      <formula>F34&lt;0</formula>
    </cfRule>
  </conditionalFormatting>
  <conditionalFormatting sqref="H34:H54 H58:H63">
    <cfRule type="expression" dxfId="4091" priority="29">
      <formula>H34&gt;0</formula>
    </cfRule>
    <cfRule type="expression" dxfId="4090" priority="30">
      <formula>H34&lt;0</formula>
    </cfRule>
  </conditionalFormatting>
  <conditionalFormatting sqref="Q10">
    <cfRule type="expression" dxfId="4089" priority="27">
      <formula>Q10&gt;0</formula>
    </cfRule>
    <cfRule type="expression" dxfId="4088" priority="28">
      <formula>Q10&lt;0</formula>
    </cfRule>
  </conditionalFormatting>
  <conditionalFormatting sqref="J25:J38">
    <cfRule type="expression" dxfId="4087" priority="25">
      <formula>J25&gt;0</formula>
    </cfRule>
    <cfRule type="expression" dxfId="4086" priority="26">
      <formula>J25&lt;0</formula>
    </cfRule>
  </conditionalFormatting>
  <conditionalFormatting sqref="K25:K35 K37:K38">
    <cfRule type="expression" dxfId="4085" priority="23">
      <formula>K25&gt;0</formula>
    </cfRule>
    <cfRule type="expression" dxfId="4084" priority="24">
      <formula>K25&lt;0</formula>
    </cfRule>
  </conditionalFormatting>
  <conditionalFormatting sqref="F89:F110">
    <cfRule type="expression" dxfId="4083" priority="21">
      <formula>F89&gt;0</formula>
    </cfRule>
    <cfRule type="expression" dxfId="4082" priority="22">
      <formula>F89&lt;0</formula>
    </cfRule>
  </conditionalFormatting>
  <conditionalFormatting sqref="H89:H110">
    <cfRule type="expression" dxfId="4081" priority="19">
      <formula>H89&gt;0</formula>
    </cfRule>
    <cfRule type="expression" dxfId="4080" priority="20">
      <formula>H89&lt;0</formula>
    </cfRule>
  </conditionalFormatting>
  <conditionalFormatting sqref="J89:J102">
    <cfRule type="expression" dxfId="4079" priority="17">
      <formula>J89&gt;0</formula>
    </cfRule>
    <cfRule type="expression" dxfId="4078" priority="18">
      <formula>J89&lt;0</formula>
    </cfRule>
  </conditionalFormatting>
  <conditionalFormatting sqref="K89:K102">
    <cfRule type="expression" dxfId="4077" priority="15">
      <formula>K89&gt;0</formula>
    </cfRule>
    <cfRule type="expression" dxfId="4076" priority="16">
      <formula>K89&lt;0</formula>
    </cfRule>
  </conditionalFormatting>
  <conditionalFormatting sqref="L89:L102">
    <cfRule type="expression" dxfId="4075" priority="13">
      <formula>L89&gt;0</formula>
    </cfRule>
    <cfRule type="expression" dxfId="4074" priority="14">
      <formula>L89&lt;0</formula>
    </cfRule>
  </conditionalFormatting>
  <conditionalFormatting sqref="F25:F26 F30:F33">
    <cfRule type="expression" dxfId="4073" priority="11">
      <formula>F25&gt;0</formula>
    </cfRule>
    <cfRule type="expression" dxfId="4072" priority="12">
      <formula>F25&lt;0</formula>
    </cfRule>
  </conditionalFormatting>
  <conditionalFormatting sqref="H25:H33">
    <cfRule type="expression" dxfId="4071" priority="9">
      <formula>H25&gt;0</formula>
    </cfRule>
    <cfRule type="expression" dxfId="4070" priority="10">
      <formula>H25&lt;0</formula>
    </cfRule>
  </conditionalFormatting>
  <conditionalFormatting sqref="J54">
    <cfRule type="expression" dxfId="4069" priority="7">
      <formula>J54&gt;0</formula>
    </cfRule>
    <cfRule type="expression" dxfId="4068" priority="8">
      <formula>J54&lt;0</formula>
    </cfRule>
  </conditionalFormatting>
  <conditionalFormatting sqref="F55:F57">
    <cfRule type="expression" dxfId="4067" priority="5">
      <formula>F55&gt;0</formula>
    </cfRule>
    <cfRule type="expression" dxfId="4066" priority="6">
      <formula>F55&lt;0</formula>
    </cfRule>
  </conditionalFormatting>
  <conditionalFormatting sqref="H55:H57">
    <cfRule type="expression" dxfId="4065" priority="3">
      <formula>H55&gt;0</formula>
    </cfRule>
    <cfRule type="expression" dxfId="4064" priority="4">
      <formula>H55&lt;0</formula>
    </cfRule>
  </conditionalFormatting>
  <conditionalFormatting sqref="F27:F29">
    <cfRule type="expression" dxfId="4063" priority="1">
      <formula>F27&gt;0</formula>
    </cfRule>
    <cfRule type="expression" dxfId="4062"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61" priority="9">
      <formula>F36&gt;0</formula>
    </cfRule>
    <cfRule type="expression" dxfId="4060" priority="10">
      <formula>F36&lt;0</formula>
    </cfRule>
  </conditionalFormatting>
  <conditionalFormatting sqref="F25:F35">
    <cfRule type="expression" dxfId="4059" priority="7">
      <formula>F25&gt;0</formula>
    </cfRule>
    <cfRule type="expression" dxfId="4058" priority="8">
      <formula>F25&lt;0</formula>
    </cfRule>
  </conditionalFormatting>
  <conditionalFormatting sqref="H25:H35">
    <cfRule type="expression" dxfId="4057" priority="5">
      <formula>H25&gt;0</formula>
    </cfRule>
    <cfRule type="expression" dxfId="4056" priority="6">
      <formula>H25&lt;0</formula>
    </cfRule>
  </conditionalFormatting>
  <conditionalFormatting sqref="Q7">
    <cfRule type="expression" dxfId="4055" priority="3">
      <formula>Q7&gt;0</formula>
    </cfRule>
    <cfRule type="expression" dxfId="4054" priority="4">
      <formula>Q7&lt;0</formula>
    </cfRule>
  </conditionalFormatting>
  <conditionalFormatting sqref="Q8">
    <cfRule type="expression" dxfId="4053" priority="1">
      <formula>Q8&gt;0</formula>
    </cfRule>
    <cfRule type="expression" dxfId="405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51" priority="37">
      <formula>F25&gt;0</formula>
    </cfRule>
    <cfRule type="expression" dxfId="4050" priority="38">
      <formula>F25&lt;0</formula>
    </cfRule>
  </conditionalFormatting>
  <conditionalFormatting sqref="Q7">
    <cfRule type="expression" dxfId="4049" priority="35">
      <formula>Q7&gt;0</formula>
    </cfRule>
    <cfRule type="expression" dxfId="4048" priority="36">
      <formula>Q7&lt;0</formula>
    </cfRule>
  </conditionalFormatting>
  <conditionalFormatting sqref="Q8">
    <cfRule type="expression" dxfId="4047" priority="33">
      <formula>Q8&gt;0</formula>
    </cfRule>
    <cfRule type="expression" dxfId="4046" priority="34">
      <formula>Q8&lt;0</formula>
    </cfRule>
  </conditionalFormatting>
  <conditionalFormatting sqref="F44:F46">
    <cfRule type="expression" dxfId="4045" priority="31">
      <formula>F44&gt;0</formula>
    </cfRule>
    <cfRule type="expression" dxfId="4044" priority="32">
      <formula>F44&lt;0</formula>
    </cfRule>
  </conditionalFormatting>
  <conditionalFormatting sqref="H44:H46">
    <cfRule type="expression" dxfId="4043" priority="29">
      <formula>H44&gt;0</formula>
    </cfRule>
    <cfRule type="expression" dxfId="4042" priority="30">
      <formula>H44&lt;0</formula>
    </cfRule>
  </conditionalFormatting>
  <conditionalFormatting sqref="F89:F110">
    <cfRule type="expression" dxfId="4041" priority="27">
      <formula>F89&gt;0</formula>
    </cfRule>
    <cfRule type="expression" dxfId="4040" priority="28">
      <formula>F89&lt;0</formula>
    </cfRule>
  </conditionalFormatting>
  <conditionalFormatting sqref="H89:H110">
    <cfRule type="expression" dxfId="4039" priority="25">
      <formula>H89&gt;0</formula>
    </cfRule>
    <cfRule type="expression" dxfId="4038" priority="26">
      <formula>H89&lt;0</formula>
    </cfRule>
  </conditionalFormatting>
  <conditionalFormatting sqref="Q10">
    <cfRule type="expression" dxfId="4037" priority="23">
      <formula>Q10&gt;0</formula>
    </cfRule>
    <cfRule type="expression" dxfId="4036" priority="24">
      <formula>Q10&lt;0</formula>
    </cfRule>
  </conditionalFormatting>
  <conditionalFormatting sqref="J25:J38">
    <cfRule type="expression" dxfId="4035" priority="21">
      <formula>J25&gt;0</formula>
    </cfRule>
    <cfRule type="expression" dxfId="4034" priority="22">
      <formula>J25&lt;0</formula>
    </cfRule>
  </conditionalFormatting>
  <conditionalFormatting sqref="K25:K38">
    <cfRule type="expression" dxfId="4033" priority="19">
      <formula>K25&gt;0</formula>
    </cfRule>
    <cfRule type="expression" dxfId="4032" priority="20">
      <formula>K25&lt;0</formula>
    </cfRule>
  </conditionalFormatting>
  <conditionalFormatting sqref="L25:L38">
    <cfRule type="expression" dxfId="4031" priority="17">
      <formula>L25&gt;0</formula>
    </cfRule>
    <cfRule type="expression" dxfId="4030" priority="18">
      <formula>L25&lt;0</formula>
    </cfRule>
  </conditionalFormatting>
  <conditionalFormatting sqref="J40">
    <cfRule type="expression" dxfId="4029" priority="15">
      <formula>J40&gt;0</formula>
    </cfRule>
    <cfRule type="expression" dxfId="4028" priority="16">
      <formula>J40&lt;0</formula>
    </cfRule>
  </conditionalFormatting>
  <conditionalFormatting sqref="L39">
    <cfRule type="expression" dxfId="4027" priority="11">
      <formula>L39&gt;0</formula>
    </cfRule>
    <cfRule type="expression" dxfId="4026" priority="12">
      <formula>L39&lt;0</formula>
    </cfRule>
  </conditionalFormatting>
  <conditionalFormatting sqref="F39">
    <cfRule type="expression" dxfId="4025" priority="9">
      <formula>F39&gt;0</formula>
    </cfRule>
    <cfRule type="expression" dxfId="4024" priority="10">
      <formula>F39&lt;0</formula>
    </cfRule>
  </conditionalFormatting>
  <conditionalFormatting sqref="H39">
    <cfRule type="expression" dxfId="4023" priority="7">
      <formula>H39&gt;0</formula>
    </cfRule>
    <cfRule type="expression" dxfId="4022" priority="8">
      <formula>H39&lt;0</formula>
    </cfRule>
  </conditionalFormatting>
  <conditionalFormatting sqref="J41">
    <cfRule type="expression" dxfId="4021" priority="5">
      <formula>J41&gt;0</formula>
    </cfRule>
    <cfRule type="expression" dxfId="4020" priority="6">
      <formula>J41&lt;0</formula>
    </cfRule>
  </conditionalFormatting>
  <conditionalFormatting sqref="J43">
    <cfRule type="expression" dxfId="4019" priority="3">
      <formula>J43&gt;0</formula>
    </cfRule>
    <cfRule type="expression" dxfId="4018" priority="4">
      <formula>J43&lt;0</formula>
    </cfRule>
  </conditionalFormatting>
  <conditionalFormatting sqref="J44">
    <cfRule type="expression" dxfId="4017" priority="1">
      <formula>J44&gt;0</formula>
    </cfRule>
    <cfRule type="expression" dxfId="401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15" priority="31">
      <formula>F29&gt;0</formula>
    </cfRule>
    <cfRule type="expression" dxfId="4014" priority="32">
      <formula>F29&lt;0</formula>
    </cfRule>
  </conditionalFormatting>
  <conditionalFormatting sqref="F29 F31:F35">
    <cfRule type="expression" dxfId="4013" priority="33">
      <formula>F29&gt;0</formula>
    </cfRule>
    <cfRule type="expression" dxfId="4012" priority="34">
      <formula>F29&lt;0</formula>
    </cfRule>
  </conditionalFormatting>
  <conditionalFormatting sqref="H29 H31:H35">
    <cfRule type="expression" dxfId="4011" priority="29">
      <formula>H29&gt;0</formula>
    </cfRule>
    <cfRule type="expression" dxfId="4010" priority="30">
      <formula>H29&lt;0</formula>
    </cfRule>
  </conditionalFormatting>
  <conditionalFormatting sqref="F21:F28">
    <cfRule type="expression" dxfId="4009" priority="27">
      <formula>F21&gt;0</formula>
    </cfRule>
    <cfRule type="expression" dxfId="4008" priority="28">
      <formula>F21&lt;0</formula>
    </cfRule>
  </conditionalFormatting>
  <conditionalFormatting sqref="H21:H28">
    <cfRule type="expression" dxfId="4007" priority="25">
      <formula>H21&gt;0</formula>
    </cfRule>
    <cfRule type="expression" dxfId="4006" priority="26">
      <formula>H21&lt;0</formula>
    </cfRule>
  </conditionalFormatting>
  <conditionalFormatting sqref="Q8">
    <cfRule type="expression" dxfId="4005" priority="21">
      <formula>Q8&gt;0</formula>
    </cfRule>
    <cfRule type="expression" dxfId="4004" priority="22">
      <formula>Q8&lt;0</formula>
    </cfRule>
  </conditionalFormatting>
  <conditionalFormatting sqref="Q7">
    <cfRule type="expression" dxfId="4003" priority="23">
      <formula>Q7&gt;0</formula>
    </cfRule>
    <cfRule type="expression" dxfId="4002" priority="24">
      <formula>Q7&lt;0</formula>
    </cfRule>
  </conditionalFormatting>
  <conditionalFormatting sqref="F30">
    <cfRule type="expression" dxfId="4001" priority="19">
      <formula>F30&gt;0</formula>
    </cfRule>
    <cfRule type="expression" dxfId="4000" priority="20">
      <formula>F30&lt;0</formula>
    </cfRule>
  </conditionalFormatting>
  <conditionalFormatting sqref="H30">
    <cfRule type="expression" dxfId="3999" priority="17">
      <formula>H30&gt;0</formula>
    </cfRule>
    <cfRule type="expression" dxfId="3998" priority="18">
      <formula>H30&lt;0</formula>
    </cfRule>
  </conditionalFormatting>
  <conditionalFormatting sqref="F68 F70:F74">
    <cfRule type="expression" dxfId="3997" priority="13">
      <formula>F68&gt;0</formula>
    </cfRule>
    <cfRule type="expression" dxfId="3996" priority="14">
      <formula>F68&lt;0</formula>
    </cfRule>
  </conditionalFormatting>
  <conditionalFormatting sqref="F68 F70:F74">
    <cfRule type="expression" dxfId="3995" priority="15">
      <formula>F68&gt;0</formula>
    </cfRule>
    <cfRule type="expression" dxfId="3994" priority="16">
      <formula>F68&lt;0</formula>
    </cfRule>
  </conditionalFormatting>
  <conditionalFormatting sqref="H68 H70:H74">
    <cfRule type="expression" dxfId="3993" priority="11">
      <formula>H68&gt;0</formula>
    </cfRule>
    <cfRule type="expression" dxfId="3992" priority="12">
      <formula>H68&lt;0</formula>
    </cfRule>
  </conditionalFormatting>
  <conditionalFormatting sqref="F60:F67">
    <cfRule type="expression" dxfId="3991" priority="9">
      <formula>F60&gt;0</formula>
    </cfRule>
    <cfRule type="expression" dxfId="3990" priority="10">
      <formula>F60&lt;0</formula>
    </cfRule>
  </conditionalFormatting>
  <conditionalFormatting sqref="H60:H67">
    <cfRule type="expression" dxfId="3989" priority="7">
      <formula>H60&gt;0</formula>
    </cfRule>
    <cfRule type="expression" dxfId="3988" priority="8">
      <formula>H60&lt;0</formula>
    </cfRule>
  </conditionalFormatting>
  <conditionalFormatting sqref="F69">
    <cfRule type="expression" dxfId="3987" priority="5">
      <formula>F69&gt;0</formula>
    </cfRule>
    <cfRule type="expression" dxfId="3986" priority="6">
      <formula>F69&lt;0</formula>
    </cfRule>
  </conditionalFormatting>
  <conditionalFormatting sqref="H69">
    <cfRule type="expression" dxfId="3985" priority="3">
      <formula>H69&gt;0</formula>
    </cfRule>
    <cfRule type="expression" dxfId="3984" priority="4">
      <formula>H69&lt;0</formula>
    </cfRule>
  </conditionalFormatting>
  <conditionalFormatting sqref="Q10">
    <cfRule type="expression" dxfId="3983" priority="1">
      <formula>Q10&gt;0</formula>
    </cfRule>
    <cfRule type="expression" dxfId="398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81" priority="75">
      <formula>F32&gt;0</formula>
    </cfRule>
    <cfRule type="expression" dxfId="3980" priority="76">
      <formula>F32&lt;0</formula>
    </cfRule>
  </conditionalFormatting>
  <conditionalFormatting sqref="Q7">
    <cfRule type="expression" dxfId="3979" priority="73">
      <formula>Q7&gt;0</formula>
    </cfRule>
    <cfRule type="expression" dxfId="3978" priority="74">
      <formula>Q7&lt;0</formula>
    </cfRule>
  </conditionalFormatting>
  <conditionalFormatting sqref="Q8">
    <cfRule type="expression" dxfId="3977" priority="71">
      <formula>Q8&gt;0</formula>
    </cfRule>
    <cfRule type="expression" dxfId="3976"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75" priority="63">
      <formula>M58&gt;0</formula>
    </cfRule>
    <cfRule type="expression" dxfId="3974" priority="64">
      <formula>M58&lt;0</formula>
    </cfRule>
  </conditionalFormatting>
  <conditionalFormatting sqref="Q10">
    <cfRule type="expression" dxfId="3973" priority="61">
      <formula>Q10&gt;0</formula>
    </cfRule>
    <cfRule type="expression" dxfId="3972" priority="62">
      <formula>Q10&lt;0</formula>
    </cfRule>
  </conditionalFormatting>
  <conditionalFormatting sqref="F29:F31">
    <cfRule type="expression" dxfId="3971" priority="59">
      <formula>F29&gt;0</formula>
    </cfRule>
    <cfRule type="expression" dxfId="3970" priority="60">
      <formula>F29&lt;0</formula>
    </cfRule>
  </conditionalFormatting>
  <conditionalFormatting sqref="H29:H31">
    <cfRule type="expression" dxfId="3969" priority="57">
      <formula>H29&gt;0</formula>
    </cfRule>
    <cfRule type="expression" dxfId="3968" priority="58">
      <formula>H29&lt;0</formula>
    </cfRule>
  </conditionalFormatting>
  <conditionalFormatting sqref="F83:F94">
    <cfRule type="expression" dxfId="3967" priority="55">
      <formula>F83&gt;0</formula>
    </cfRule>
    <cfRule type="expression" dxfId="3966" priority="56">
      <formula>F83&lt;0</formula>
    </cfRule>
  </conditionalFormatting>
  <conditionalFormatting sqref="H83:H94">
    <cfRule type="expression" dxfId="3965" priority="53">
      <formula>H83&gt;0</formula>
    </cfRule>
    <cfRule type="expression" dxfId="3964" priority="54">
      <formula>H83&lt;0</formula>
    </cfRule>
  </conditionalFormatting>
  <conditionalFormatting sqref="J41">
    <cfRule type="expression" dxfId="3963" priority="51">
      <formula>J41&gt;0</formula>
    </cfRule>
    <cfRule type="expression" dxfId="3962" priority="52">
      <formula>J41&lt;0</formula>
    </cfRule>
  </conditionalFormatting>
  <conditionalFormatting sqref="J39:J47">
    <cfRule type="expression" dxfId="3961" priority="49">
      <formula>J39&gt;0</formula>
    </cfRule>
    <cfRule type="expression" dxfId="3960" priority="50">
      <formula>J39&lt;0</formula>
    </cfRule>
  </conditionalFormatting>
  <conditionalFormatting sqref="F48:F51 H48:H51">
    <cfRule type="expression" dxfId="3959" priority="47">
      <formula>F48&gt;0</formula>
    </cfRule>
    <cfRule type="expression" dxfId="3958" priority="48">
      <formula>F48&lt;0</formula>
    </cfRule>
  </conditionalFormatting>
  <conditionalFormatting sqref="J48:J57">
    <cfRule type="expression" dxfId="3957" priority="45">
      <formula>J48&gt;0</formula>
    </cfRule>
    <cfRule type="expression" dxfId="3956" priority="46">
      <formula>J48&lt;0</formula>
    </cfRule>
  </conditionalFormatting>
  <conditionalFormatting sqref="K45:K52">
    <cfRule type="expression" dxfId="3955" priority="43">
      <formula>K45&gt;0</formula>
    </cfRule>
    <cfRule type="expression" dxfId="3954" priority="44">
      <formula>K45&lt;0</formula>
    </cfRule>
  </conditionalFormatting>
  <conditionalFormatting sqref="K45:K52">
    <cfRule type="expression" dxfId="3953" priority="41">
      <formula>K45&gt;0</formula>
    </cfRule>
    <cfRule type="expression" dxfId="3952" priority="42">
      <formula>K45&lt;0</formula>
    </cfRule>
  </conditionalFormatting>
  <conditionalFormatting sqref="F102:F118 H102:H118 H120:H128 F120:F128">
    <cfRule type="expression" dxfId="3951" priority="37">
      <formula>F102&gt;0</formula>
    </cfRule>
    <cfRule type="expression" dxfId="3950" priority="38">
      <formula>F102&lt;0</formula>
    </cfRule>
  </conditionalFormatting>
  <conditionalFormatting sqref="F96:F101">
    <cfRule type="expression" dxfId="3949" priority="35">
      <formula>F96&gt;0</formula>
    </cfRule>
    <cfRule type="expression" dxfId="3948" priority="36">
      <formula>F96&lt;0</formula>
    </cfRule>
  </conditionalFormatting>
  <conditionalFormatting sqref="H96:H101">
    <cfRule type="expression" dxfId="3947" priority="33">
      <formula>H96&gt;0</formula>
    </cfRule>
    <cfRule type="expression" dxfId="3946" priority="34">
      <formula>H96&lt;0</formula>
    </cfRule>
  </conditionalFormatting>
  <conditionalFormatting sqref="J112">
    <cfRule type="expression" dxfId="3945" priority="31">
      <formula>J112&gt;0</formula>
    </cfRule>
    <cfRule type="expression" dxfId="3944" priority="32">
      <formula>J112&lt;0</formula>
    </cfRule>
  </conditionalFormatting>
  <conditionalFormatting sqref="J110:J118 J120">
    <cfRule type="expression" dxfId="3943" priority="29">
      <formula>J110&gt;0</formula>
    </cfRule>
    <cfRule type="expression" dxfId="3942" priority="30">
      <formula>J110&lt;0</formula>
    </cfRule>
  </conditionalFormatting>
  <conditionalFormatting sqref="F119 H119">
    <cfRule type="expression" dxfId="3941" priority="27">
      <formula>F119&gt;0</formula>
    </cfRule>
    <cfRule type="expression" dxfId="3940" priority="28">
      <formula>F119&lt;0</formula>
    </cfRule>
  </conditionalFormatting>
  <conditionalFormatting sqref="J119">
    <cfRule type="expression" dxfId="3939" priority="25">
      <formula>J119&gt;0</formula>
    </cfRule>
    <cfRule type="expression" dxfId="3938" priority="26">
      <formula>J119&lt;0</formula>
    </cfRule>
  </conditionalFormatting>
  <conditionalFormatting sqref="K112:K123">
    <cfRule type="expression" dxfId="3937" priority="23">
      <formula>K112&gt;0</formula>
    </cfRule>
    <cfRule type="expression" dxfId="3936" priority="24">
      <formula>K112&lt;0</formula>
    </cfRule>
  </conditionalFormatting>
  <conditionalFormatting sqref="K110:K123">
    <cfRule type="expression" dxfId="3935" priority="21">
      <formula>K110&gt;0</formula>
    </cfRule>
    <cfRule type="expression" dxfId="3934" priority="22">
      <formula>K110&lt;0</formula>
    </cfRule>
  </conditionalFormatting>
  <conditionalFormatting sqref="J121">
    <cfRule type="expression" dxfId="3933" priority="19">
      <formula>J121&gt;0</formula>
    </cfRule>
    <cfRule type="expression" dxfId="3932" priority="20">
      <formula>J121&lt;0</formula>
    </cfRule>
  </conditionalFormatting>
  <conditionalFormatting sqref="F25:F28">
    <cfRule type="expression" dxfId="3931" priority="17">
      <formula>F25&gt;0</formula>
    </cfRule>
    <cfRule type="expression" dxfId="3930" priority="18">
      <formula>F25&lt;0</formula>
    </cfRule>
  </conditionalFormatting>
  <conditionalFormatting sqref="H25:H28">
    <cfRule type="expression" dxfId="3929" priority="15">
      <formula>H25&gt;0</formula>
    </cfRule>
    <cfRule type="expression" dxfId="3928" priority="16">
      <formula>H25&lt;0</formula>
    </cfRule>
  </conditionalFormatting>
  <conditionalFormatting sqref="J27:J29">
    <cfRule type="expression" dxfId="3927" priority="13">
      <formula>J27&gt;0</formula>
    </cfRule>
    <cfRule type="expression" dxfId="3926" priority="14">
      <formula>J27&lt;0</formula>
    </cfRule>
  </conditionalFormatting>
  <conditionalFormatting sqref="J30:J31">
    <cfRule type="expression" dxfId="3925" priority="11">
      <formula>J30&gt;0</formula>
    </cfRule>
    <cfRule type="expression" dxfId="3924" priority="12">
      <formula>J30&lt;0</formula>
    </cfRule>
  </conditionalFormatting>
  <conditionalFormatting sqref="J33">
    <cfRule type="expression" dxfId="3923" priority="9">
      <formula>J33&gt;0</formula>
    </cfRule>
    <cfRule type="expression" dxfId="3922" priority="10">
      <formula>J33&lt;0</formula>
    </cfRule>
  </conditionalFormatting>
  <conditionalFormatting sqref="J34">
    <cfRule type="expression" dxfId="3921" priority="7">
      <formula>J34&gt;0</formula>
    </cfRule>
    <cfRule type="expression" dxfId="3920" priority="8">
      <formula>J34&lt;0</formula>
    </cfRule>
  </conditionalFormatting>
  <conditionalFormatting sqref="J35:J43">
    <cfRule type="expression" dxfId="3919" priority="5">
      <formula>J35&gt;0</formula>
    </cfRule>
    <cfRule type="expression" dxfId="3918"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17" priority="1">
      <formula>Q9&gt;0</formula>
    </cfRule>
    <cfRule type="expression" dxfId="3916"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15" priority="27">
      <formula>F27&gt;0</formula>
    </cfRule>
    <cfRule type="expression" dxfId="3914" priority="28">
      <formula>F27&lt;0</formula>
    </cfRule>
  </conditionalFormatting>
  <conditionalFormatting sqref="Q8">
    <cfRule type="expression" dxfId="3913" priority="15">
      <formula>Q8&gt;0</formula>
    </cfRule>
    <cfRule type="expression" dxfId="3912" priority="16">
      <formula>Q8&lt;0</formula>
    </cfRule>
  </conditionalFormatting>
  <conditionalFormatting sqref="Q7">
    <cfRule type="expression" dxfId="3911" priority="17">
      <formula>Q7&gt;0</formula>
    </cfRule>
    <cfRule type="expression" dxfId="3910" priority="18">
      <formula>Q7&lt;0</formula>
    </cfRule>
  </conditionalFormatting>
  <conditionalFormatting sqref="F37:F38">
    <cfRule type="expression" dxfId="3909" priority="13">
      <formula>F37&gt;0</formula>
    </cfRule>
    <cfRule type="expression" dxfId="3908" priority="14">
      <formula>F37&lt;0</formula>
    </cfRule>
  </conditionalFormatting>
  <conditionalFormatting sqref="H37:H38">
    <cfRule type="expression" dxfId="3907" priority="11">
      <formula>H37&gt;0</formula>
    </cfRule>
    <cfRule type="expression" dxfId="3906" priority="12">
      <formula>H37&lt;0</formula>
    </cfRule>
  </conditionalFormatting>
  <conditionalFormatting sqref="F23:F26 H23:H26">
    <cfRule type="expression" dxfId="3905" priority="9">
      <formula>F23&gt;0</formula>
    </cfRule>
    <cfRule type="expression" dxfId="3904" priority="10">
      <formula>F23&lt;0</formula>
    </cfRule>
  </conditionalFormatting>
  <conditionalFormatting sqref="Q10">
    <cfRule type="expression" dxfId="3903" priority="3">
      <formula>Q10&gt;0</formula>
    </cfRule>
    <cfRule type="expression" dxfId="3902" priority="4">
      <formula>Q10&lt;0</formula>
    </cfRule>
  </conditionalFormatting>
  <conditionalFormatting sqref="F22 H22">
    <cfRule type="expression" dxfId="3901" priority="1">
      <formula>F22&gt;0</formula>
    </cfRule>
    <cfRule type="expression" dxfId="3900" priority="2">
      <formula>F22&lt;0</formula>
    </cfRule>
  </conditionalFormatting>
  <conditionalFormatting sqref="M41">
    <cfRule type="expression" dxfId="3899" priority="5">
      <formula>M41&gt;0</formula>
    </cfRule>
    <cfRule type="expression" dxfId="389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897" priority="29">
      <formula>F25&gt;0</formula>
    </cfRule>
    <cfRule type="expression" dxfId="3896" priority="30">
      <formula>F25&lt;0</formula>
    </cfRule>
  </conditionalFormatting>
  <conditionalFormatting sqref="Q7">
    <cfRule type="expression" dxfId="3895" priority="27">
      <formula>Q7&gt;0</formula>
    </cfRule>
    <cfRule type="expression" dxfId="3894" priority="28">
      <formula>Q7&lt;0</formula>
    </cfRule>
  </conditionalFormatting>
  <conditionalFormatting sqref="Q8">
    <cfRule type="expression" dxfId="3893" priority="25">
      <formula>Q8&gt;0</formula>
    </cfRule>
    <cfRule type="expression" dxfId="3892" priority="26">
      <formula>Q8&lt;0</formula>
    </cfRule>
  </conditionalFormatting>
  <conditionalFormatting sqref="Q10">
    <cfRule type="expression" dxfId="3891" priority="13">
      <formula>Q10&gt;0</formula>
    </cfRule>
    <cfRule type="expression" dxfId="3890" priority="14">
      <formula>Q10&lt;0</formula>
    </cfRule>
  </conditionalFormatting>
  <conditionalFormatting sqref="M46">
    <cfRule type="expression" dxfId="3889" priority="11">
      <formula>M46&gt;0</formula>
    </cfRule>
    <cfRule type="expression" dxfId="3888" priority="12">
      <formula>M46&lt;0</formula>
    </cfRule>
  </conditionalFormatting>
  <conditionalFormatting sqref="F80:F88 H80:H88">
    <cfRule type="expression" dxfId="3887" priority="9">
      <formula>F80&gt;0</formula>
    </cfRule>
    <cfRule type="expression" dxfId="3886" priority="10">
      <formula>F80&lt;0</formula>
    </cfRule>
  </conditionalFormatting>
  <conditionalFormatting sqref="F75:F79">
    <cfRule type="expression" dxfId="3885" priority="7">
      <formula>F75&gt;0</formula>
    </cfRule>
    <cfRule type="expression" dxfId="3884" priority="8">
      <formula>F75&lt;0</formula>
    </cfRule>
  </conditionalFormatting>
  <conditionalFormatting sqref="H75:H79">
    <cfRule type="expression" dxfId="3883" priority="5">
      <formula>H75&gt;0</formula>
    </cfRule>
    <cfRule type="expression" dxfId="3882" priority="6">
      <formula>H75&lt;0</formula>
    </cfRule>
  </conditionalFormatting>
  <conditionalFormatting sqref="F71:F74">
    <cfRule type="expression" dxfId="3881" priority="3">
      <formula>F71&gt;0</formula>
    </cfRule>
    <cfRule type="expression" dxfId="3880" priority="4">
      <formula>F71&lt;0</formula>
    </cfRule>
  </conditionalFormatting>
  <conditionalFormatting sqref="H71:H74">
    <cfRule type="expression" dxfId="3879" priority="1">
      <formula>H71&gt;0</formula>
    </cfRule>
    <cfRule type="expression" dxfId="387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77" priority="21">
      <formula>F47&gt;0</formula>
    </cfRule>
    <cfRule type="expression" dxfId="3876" priority="22">
      <formula>F47&lt;0</formula>
    </cfRule>
  </conditionalFormatting>
  <conditionalFormatting sqref="Q7">
    <cfRule type="expression" dxfId="3875" priority="19">
      <formula>Q7&gt;0</formula>
    </cfRule>
    <cfRule type="expression" dxfId="3874" priority="20">
      <formula>Q7&lt;0</formula>
    </cfRule>
  </conditionalFormatting>
  <conditionalFormatting sqref="Q8">
    <cfRule type="expression" dxfId="3873" priority="17">
      <formula>Q8&gt;0</formula>
    </cfRule>
    <cfRule type="expression" dxfId="3872" priority="18">
      <formula>Q8&lt;0</formula>
    </cfRule>
  </conditionalFormatting>
  <conditionalFormatting sqref="F25:F46">
    <cfRule type="expression" dxfId="3871" priority="15">
      <formula>F25&gt;0</formula>
    </cfRule>
    <cfRule type="expression" dxfId="3870" priority="16">
      <formula>F25&lt;0</formula>
    </cfRule>
  </conditionalFormatting>
  <conditionalFormatting sqref="H25:H46">
    <cfRule type="expression" dxfId="3869" priority="13">
      <formula>H25&gt;0</formula>
    </cfRule>
    <cfRule type="expression" dxfId="3868" priority="14">
      <formula>H25&lt;0</formula>
    </cfRule>
  </conditionalFormatting>
  <conditionalFormatting sqref="F89:F110">
    <cfRule type="expression" dxfId="3867" priority="11">
      <formula>F89&gt;0</formula>
    </cfRule>
    <cfRule type="expression" dxfId="3866" priority="12">
      <formula>F89&lt;0</formula>
    </cfRule>
  </conditionalFormatting>
  <conditionalFormatting sqref="H89:H110">
    <cfRule type="expression" dxfId="3865" priority="9">
      <formula>H89&gt;0</formula>
    </cfRule>
    <cfRule type="expression" dxfId="3864" priority="10">
      <formula>H89&lt;0</formula>
    </cfRule>
  </conditionalFormatting>
  <conditionalFormatting sqref="Q10">
    <cfRule type="expression" dxfId="3863" priority="7">
      <formula>Q10&gt;0</formula>
    </cfRule>
    <cfRule type="expression" dxfId="3862" priority="8">
      <formula>Q10&lt;0</formula>
    </cfRule>
  </conditionalFormatting>
  <conditionalFormatting sqref="J25:J38">
    <cfRule type="expression" dxfId="3861" priority="5">
      <formula>J25&gt;0</formula>
    </cfRule>
    <cfRule type="expression" dxfId="3860" priority="6">
      <formula>J25&lt;0</formula>
    </cfRule>
  </conditionalFormatting>
  <conditionalFormatting sqref="K25:K38">
    <cfRule type="expression" dxfId="3859" priority="3">
      <formula>K25&gt;0</formula>
    </cfRule>
    <cfRule type="expression" dxfId="3858" priority="4">
      <formula>K25&lt;0</formula>
    </cfRule>
  </conditionalFormatting>
  <conditionalFormatting sqref="L25:L38">
    <cfRule type="expression" dxfId="3857" priority="1">
      <formula>L25&gt;0</formula>
    </cfRule>
    <cfRule type="expression" dxfId="385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55" priority="23">
      <formula>F34&gt;0</formula>
    </cfRule>
    <cfRule type="expression" dxfId="3854" priority="24">
      <formula>F34&lt;0</formula>
    </cfRule>
  </conditionalFormatting>
  <conditionalFormatting sqref="Q7">
    <cfRule type="expression" dxfId="3853" priority="21">
      <formula>Q7&gt;0</formula>
    </cfRule>
    <cfRule type="expression" dxfId="3852" priority="22">
      <formula>Q7&lt;0</formula>
    </cfRule>
  </conditionalFormatting>
  <conditionalFormatting sqref="Q8">
    <cfRule type="expression" dxfId="3851" priority="19">
      <formula>Q8&gt;0</formula>
    </cfRule>
    <cfRule type="expression" dxfId="3850" priority="20">
      <formula>Q8&lt;0</formula>
    </cfRule>
  </conditionalFormatting>
  <conditionalFormatting sqref="F25:F33">
    <cfRule type="expression" dxfId="3849" priority="17">
      <formula>F25&gt;0</formula>
    </cfRule>
    <cfRule type="expression" dxfId="3848" priority="18">
      <formula>F25&lt;0</formula>
    </cfRule>
  </conditionalFormatting>
  <conditionalFormatting sqref="H25:H33">
    <cfRule type="expression" dxfId="3847" priority="15">
      <formula>H25&gt;0</formula>
    </cfRule>
    <cfRule type="expression" dxfId="3846" priority="16">
      <formula>H25&lt;0</formula>
    </cfRule>
  </conditionalFormatting>
  <conditionalFormatting sqref="M46">
    <cfRule type="expression" dxfId="3845" priority="13">
      <formula>M46&gt;0</formula>
    </cfRule>
    <cfRule type="expression" dxfId="3844" priority="14">
      <formula>M46&lt;0</formula>
    </cfRule>
  </conditionalFormatting>
  <conditionalFormatting sqref="F79:F87 H79:H87">
    <cfRule type="expression" dxfId="3843" priority="11">
      <formula>F79&gt;0</formula>
    </cfRule>
    <cfRule type="expression" dxfId="3842" priority="12">
      <formula>F79&lt;0</formula>
    </cfRule>
  </conditionalFormatting>
  <conditionalFormatting sqref="F70:F78">
    <cfRule type="expression" dxfId="3841" priority="9">
      <formula>F70&gt;0</formula>
    </cfRule>
    <cfRule type="expression" dxfId="3840" priority="10">
      <formula>F70&lt;0</formula>
    </cfRule>
  </conditionalFormatting>
  <conditionalFormatting sqref="H70:H78">
    <cfRule type="expression" dxfId="3839" priority="7">
      <formula>H70&gt;0</formula>
    </cfRule>
    <cfRule type="expression" dxfId="3838" priority="8">
      <formula>H70&lt;0</formula>
    </cfRule>
  </conditionalFormatting>
  <conditionalFormatting sqref="J27:K27 J30:K30 J33:K33 J36:K36 J39:K39 J42:K42">
    <cfRule type="expression" dxfId="3837" priority="5">
      <formula>J27&gt;0</formula>
    </cfRule>
    <cfRule type="expression" dxfId="3836" priority="6">
      <formula>J27&lt;0</formula>
    </cfRule>
  </conditionalFormatting>
  <conditionalFormatting sqref="J28:K29 J31:K32 J34:K35 J37:K38 J40:K41">
    <cfRule type="expression" dxfId="3835" priority="3">
      <formula>J28&gt;0</formula>
    </cfRule>
    <cfRule type="expression" dxfId="3834" priority="4">
      <formula>J28&lt;0</formula>
    </cfRule>
  </conditionalFormatting>
  <conditionalFormatting sqref="L27:L42">
    <cfRule type="expression" dxfId="3833" priority="1">
      <formula>L27&gt;0</formula>
    </cfRule>
    <cfRule type="expression" dxfId="3832"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31" priority="9">
      <formula>F57&gt;0</formula>
    </cfRule>
    <cfRule type="expression" dxfId="3830" priority="10">
      <formula>F57&lt;0</formula>
    </cfRule>
  </conditionalFormatting>
  <conditionalFormatting sqref="Q7">
    <cfRule type="expression" dxfId="3829" priority="7">
      <formula>Q7&gt;0</formula>
    </cfRule>
    <cfRule type="expression" dxfId="3828" priority="8">
      <formula>Q7&lt;0</formula>
    </cfRule>
  </conditionalFormatting>
  <conditionalFormatting sqref="Q8">
    <cfRule type="expression" dxfId="3827" priority="5">
      <formula>Q8&gt;0</formula>
    </cfRule>
    <cfRule type="expression" dxfId="3826" priority="6">
      <formula>Q8&lt;0</formula>
    </cfRule>
  </conditionalFormatting>
  <conditionalFormatting sqref="F25:F56">
    <cfRule type="expression" dxfId="3825" priority="3">
      <formula>F25&gt;0</formula>
    </cfRule>
    <cfRule type="expression" dxfId="3824" priority="4">
      <formula>F25&lt;0</formula>
    </cfRule>
  </conditionalFormatting>
  <conditionalFormatting sqref="H25:H56">
    <cfRule type="expression" dxfId="3823" priority="1">
      <formula>H25&gt;0</formula>
    </cfRule>
    <cfRule type="expression" dxfId="3822"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130.66999999999999</v>
      </c>
      <c r="R4" s="416">
        <v>-2.9899999999999999E-2</v>
      </c>
      <c r="T4" s="680">
        <v>43193</v>
      </c>
      <c r="U4" s="30" t="s">
        <v>898</v>
      </c>
    </row>
    <row r="5" spans="1:21" x14ac:dyDescent="0.25">
      <c r="B5" s="69"/>
      <c r="C5" s="4"/>
      <c r="D5" s="3"/>
      <c r="E5" s="3"/>
      <c r="F5" s="3"/>
      <c r="G5" s="69"/>
      <c r="H5" s="158"/>
      <c r="I5" s="3"/>
      <c r="J5" s="3"/>
      <c r="K5" s="3"/>
      <c r="L5" s="69"/>
      <c r="M5" s="3"/>
      <c r="O5" s="11" t="s">
        <v>67</v>
      </c>
      <c r="Q5" s="3">
        <f>Q4*Q2</f>
        <v>3920.0999999999995</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2795.1499999999824</v>
      </c>
      <c r="R7">
        <v>30</v>
      </c>
      <c r="T7" s="1">
        <v>43221</v>
      </c>
      <c r="U7" s="728" t="s">
        <v>967</v>
      </c>
    </row>
    <row r="8" spans="1:21" x14ac:dyDescent="0.25">
      <c r="B8" s="69"/>
      <c r="C8" s="4"/>
      <c r="D8" s="3"/>
      <c r="E8" s="3"/>
      <c r="F8" s="3"/>
      <c r="G8" s="69"/>
      <c r="H8" s="158"/>
      <c r="I8" s="3"/>
      <c r="J8" s="3"/>
      <c r="K8" s="3"/>
      <c r="L8" s="4"/>
      <c r="M8" s="4"/>
      <c r="O8" s="11" t="s">
        <v>177</v>
      </c>
      <c r="P8" s="33"/>
      <c r="Q8" s="2">
        <f>K29+M29-F29+Q2*Q4</f>
        <v>393.44999999999982</v>
      </c>
      <c r="U8" t="s">
        <v>968</v>
      </c>
    </row>
    <row r="9" spans="1:21" x14ac:dyDescent="0.25">
      <c r="B9" s="69"/>
      <c r="C9" s="4"/>
      <c r="D9" s="3"/>
      <c r="E9" s="3"/>
      <c r="F9" s="3"/>
      <c r="G9" s="69"/>
      <c r="H9" s="158"/>
      <c r="I9" s="3"/>
      <c r="J9" s="3"/>
      <c r="K9" s="3"/>
      <c r="L9" s="4"/>
      <c r="M9" s="4"/>
      <c r="O9" s="11" t="s">
        <v>202</v>
      </c>
      <c r="Q9" s="131">
        <f>IF(Q2=0, 0, Q8/Q6)</f>
        <v>0.11156479945557395</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3.9794903191245129E-3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15.158932714617169</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143.73699999999999</v>
      </c>
    </row>
    <row r="20" spans="1:21" x14ac:dyDescent="0.25">
      <c r="B20" s="69"/>
      <c r="C20" s="4"/>
      <c r="D20" s="3"/>
      <c r="E20" s="3"/>
      <c r="F20" s="3"/>
      <c r="G20" s="69"/>
      <c r="H20" s="158"/>
      <c r="I20" s="3"/>
      <c r="J20" s="3"/>
      <c r="K20" s="3"/>
      <c r="L20" s="4"/>
      <c r="M20" s="4"/>
      <c r="O20" s="78">
        <v>1.0900000000000001</v>
      </c>
      <c r="P20" s="78">
        <f t="shared" ref="P20:P39" si="2">O20*$Q$4</f>
        <v>142.43029999999999</v>
      </c>
      <c r="T20" s="1">
        <v>43279</v>
      </c>
      <c r="U20" t="s">
        <v>1070</v>
      </c>
    </row>
    <row r="21" spans="1:21" x14ac:dyDescent="0.25">
      <c r="B21" s="69"/>
      <c r="C21" s="4"/>
      <c r="D21" s="3"/>
      <c r="E21" s="3"/>
      <c r="F21" s="3"/>
      <c r="G21" s="4"/>
      <c r="H21" s="4"/>
      <c r="I21" s="3"/>
      <c r="J21" s="3"/>
      <c r="K21" s="3"/>
      <c r="L21" s="4"/>
      <c r="M21" s="4"/>
      <c r="O21" s="78">
        <v>1.08</v>
      </c>
      <c r="P21" s="78">
        <f t="shared" si="2"/>
        <v>141.12359999999998</v>
      </c>
    </row>
    <row r="22" spans="1:21" x14ac:dyDescent="0.25">
      <c r="B22" s="69"/>
      <c r="C22" s="4"/>
      <c r="D22" s="3"/>
      <c r="E22" s="3"/>
      <c r="F22" s="3"/>
      <c r="G22" s="4"/>
      <c r="H22" s="4"/>
      <c r="I22" s="3"/>
      <c r="J22" s="3"/>
      <c r="K22" s="3"/>
      <c r="L22" s="4"/>
      <c r="M22" s="4"/>
      <c r="O22" s="78">
        <v>1.07</v>
      </c>
      <c r="P22" s="78">
        <f t="shared" si="2"/>
        <v>139.8169</v>
      </c>
    </row>
    <row r="23" spans="1:21" x14ac:dyDescent="0.25">
      <c r="B23" s="69"/>
      <c r="C23" s="4"/>
      <c r="D23" s="3"/>
      <c r="E23" s="3"/>
      <c r="F23" s="3"/>
      <c r="G23" s="4"/>
      <c r="H23" s="4"/>
      <c r="I23" s="3"/>
      <c r="J23" s="3"/>
      <c r="K23" s="3"/>
      <c r="L23" s="4"/>
      <c r="M23" s="4"/>
      <c r="O23" s="78">
        <v>1.06</v>
      </c>
      <c r="P23" s="78">
        <f t="shared" si="2"/>
        <v>138.5102</v>
      </c>
    </row>
    <row r="24" spans="1:21" x14ac:dyDescent="0.25">
      <c r="B24" s="69"/>
      <c r="C24" s="4"/>
      <c r="D24" s="3"/>
      <c r="E24" s="3"/>
      <c r="F24" s="3"/>
      <c r="G24" s="4"/>
      <c r="H24" s="4"/>
      <c r="I24" s="3"/>
      <c r="J24" s="3"/>
      <c r="K24" s="3"/>
      <c r="L24" s="4"/>
      <c r="M24" s="4"/>
      <c r="O24" s="78">
        <v>1.05</v>
      </c>
      <c r="P24" s="78">
        <f t="shared" si="2"/>
        <v>137.20349999999999</v>
      </c>
    </row>
    <row r="25" spans="1:21" x14ac:dyDescent="0.25">
      <c r="O25" s="78">
        <v>1.04</v>
      </c>
      <c r="P25" s="78">
        <f t="shared" si="2"/>
        <v>135.89679999999998</v>
      </c>
      <c r="T25" s="153">
        <v>43305</v>
      </c>
      <c r="U25" t="s">
        <v>1101</v>
      </c>
    </row>
    <row r="26" spans="1:21" x14ac:dyDescent="0.25">
      <c r="O26" s="78">
        <v>1.03</v>
      </c>
      <c r="P26" s="78">
        <f t="shared" si="2"/>
        <v>134.59009999999998</v>
      </c>
      <c r="T26" s="64"/>
    </row>
    <row r="27" spans="1:21" x14ac:dyDescent="0.25">
      <c r="O27" s="78">
        <v>1.02</v>
      </c>
      <c r="P27" s="78">
        <f t="shared" si="2"/>
        <v>133.2834</v>
      </c>
      <c r="T27" s="153">
        <v>43313</v>
      </c>
      <c r="U27" t="s">
        <v>1100</v>
      </c>
    </row>
    <row r="28" spans="1:21" x14ac:dyDescent="0.25">
      <c r="O28" s="78">
        <v>1.01</v>
      </c>
      <c r="P28" s="78">
        <f t="shared" si="2"/>
        <v>131.97669999999999</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130.66999999999999</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129.36329999999998</v>
      </c>
    </row>
    <row r="31" spans="1:21" x14ac:dyDescent="0.25">
      <c r="O31" s="78">
        <v>0.98</v>
      </c>
      <c r="P31" s="78">
        <f t="shared" si="2"/>
        <v>128.05659999999997</v>
      </c>
      <c r="T31" s="1">
        <v>43474</v>
      </c>
      <c r="U31" t="s">
        <v>1302</v>
      </c>
    </row>
    <row r="32" spans="1:21" x14ac:dyDescent="0.25">
      <c r="O32" s="78">
        <v>0.97</v>
      </c>
      <c r="P32" s="78">
        <f t="shared" si="2"/>
        <v>126.74989999999998</v>
      </c>
    </row>
    <row r="33" spans="1:17" x14ac:dyDescent="0.25">
      <c r="O33" s="78">
        <v>0.96</v>
      </c>
      <c r="P33" s="78">
        <f t="shared" si="2"/>
        <v>125.44319999999999</v>
      </c>
    </row>
    <row r="34" spans="1:17" x14ac:dyDescent="0.25">
      <c r="O34" s="78">
        <v>0.95</v>
      </c>
      <c r="P34" s="78">
        <f t="shared" si="2"/>
        <v>124.13649999999998</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122.82979999999998</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121.5231</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120.21639999999999</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118.90969999999999</v>
      </c>
    </row>
    <row r="39" spans="1:17" x14ac:dyDescent="0.25">
      <c r="A39" s="4"/>
      <c r="B39" s="161">
        <v>43797</v>
      </c>
      <c r="C39" s="10">
        <v>30</v>
      </c>
      <c r="D39" s="39">
        <v>117.56</v>
      </c>
      <c r="E39" s="39">
        <v>133.21</v>
      </c>
      <c r="F39" s="98">
        <f t="shared" ref="F39" si="12">C39*(E39-D39)</f>
        <v>469.50000000000017</v>
      </c>
      <c r="G39" s="39">
        <f t="shared" ref="G39" si="13">D39*C39</f>
        <v>3526.8</v>
      </c>
      <c r="H39" s="175">
        <f t="shared" ref="H39" si="14">(E39-D39)/D39</f>
        <v>0.1331235113984349</v>
      </c>
      <c r="I39" s="39"/>
      <c r="J39" s="98">
        <f>F39+$M$44</f>
        <v>2871.1999999999825</v>
      </c>
      <c r="K39" s="39"/>
      <c r="L39" s="39"/>
      <c r="O39" s="78">
        <v>0.9</v>
      </c>
      <c r="P39" s="78">
        <f t="shared" si="2"/>
        <v>117.60299999999999</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5">C46*D46+E46</f>
        <v>3000</v>
      </c>
      <c r="G46" s="548">
        <v>43167</v>
      </c>
      <c r="H46" s="547">
        <v>20</v>
      </c>
      <c r="I46" s="549">
        <v>151.56</v>
      </c>
      <c r="J46" s="549">
        <v>7.0000000000000007E-2</v>
      </c>
      <c r="K46" s="549">
        <f t="shared" ref="K46:K62" si="16">H46*I46-J46</f>
        <v>3031.1299999999997</v>
      </c>
      <c r="L46" s="548">
        <v>43222</v>
      </c>
      <c r="M46" s="549">
        <v>6.5</v>
      </c>
      <c r="Q46" s="2"/>
    </row>
    <row r="47" spans="1:17" x14ac:dyDescent="0.25">
      <c r="A47" s="868" t="s">
        <v>71</v>
      </c>
      <c r="B47" s="548">
        <v>43166</v>
      </c>
      <c r="C47" s="547">
        <v>20</v>
      </c>
      <c r="D47" s="549">
        <v>146.28</v>
      </c>
      <c r="E47" s="549">
        <v>0</v>
      </c>
      <c r="F47" s="549">
        <f t="shared" si="15"/>
        <v>2925.6</v>
      </c>
      <c r="G47" s="548">
        <v>43284</v>
      </c>
      <c r="H47" s="636">
        <v>50</v>
      </c>
      <c r="I47" s="549">
        <v>130</v>
      </c>
      <c r="J47" s="549">
        <v>0.08</v>
      </c>
      <c r="K47" s="549">
        <f t="shared" si="16"/>
        <v>6499.92</v>
      </c>
      <c r="L47" s="548">
        <v>43313</v>
      </c>
      <c r="M47" s="549">
        <v>9.1</v>
      </c>
      <c r="Q47" s="2"/>
    </row>
    <row r="48" spans="1:17" x14ac:dyDescent="0.25">
      <c r="A48" s="547"/>
      <c r="B48" s="548">
        <v>43181</v>
      </c>
      <c r="C48" s="547">
        <v>30</v>
      </c>
      <c r="D48" s="549">
        <v>137.88</v>
      </c>
      <c r="E48" s="549">
        <v>0</v>
      </c>
      <c r="F48" s="549">
        <f t="shared" si="15"/>
        <v>4136.3999999999996</v>
      </c>
      <c r="G48" s="548">
        <v>43284</v>
      </c>
      <c r="H48" s="636">
        <v>20</v>
      </c>
      <c r="I48" s="549">
        <v>135.94999999999999</v>
      </c>
      <c r="J48" s="549">
        <v>0.04</v>
      </c>
      <c r="K48" s="549">
        <f t="shared" si="16"/>
        <v>2718.96</v>
      </c>
      <c r="L48" s="548">
        <v>43405</v>
      </c>
      <c r="M48" s="549">
        <v>7.8</v>
      </c>
      <c r="Q48" s="2"/>
    </row>
    <row r="49" spans="1:17" x14ac:dyDescent="0.25">
      <c r="A49" s="547"/>
      <c r="B49" s="548">
        <v>43217</v>
      </c>
      <c r="C49" s="547">
        <v>50</v>
      </c>
      <c r="D49" s="549">
        <v>122.68</v>
      </c>
      <c r="E49" s="549">
        <v>0</v>
      </c>
      <c r="F49" s="549">
        <f t="shared" si="15"/>
        <v>6134</v>
      </c>
      <c r="G49" s="548">
        <v>43291</v>
      </c>
      <c r="H49" s="636">
        <v>30</v>
      </c>
      <c r="I49" s="549">
        <v>130.68</v>
      </c>
      <c r="J49" s="549">
        <v>0.05</v>
      </c>
      <c r="K49" s="549">
        <f t="shared" si="16"/>
        <v>3920.35</v>
      </c>
      <c r="L49" s="548">
        <v>43497</v>
      </c>
      <c r="M49" s="549">
        <v>10.4</v>
      </c>
      <c r="Q49" s="2"/>
    </row>
    <row r="50" spans="1:17" x14ac:dyDescent="0.25">
      <c r="A50" s="547"/>
      <c r="B50" s="548">
        <v>43279</v>
      </c>
      <c r="C50" s="547">
        <v>20</v>
      </c>
      <c r="D50" s="549">
        <v>113.98</v>
      </c>
      <c r="E50" s="549">
        <v>0</v>
      </c>
      <c r="F50" s="549">
        <f t="shared" si="15"/>
        <v>2279.6</v>
      </c>
      <c r="G50" s="548">
        <v>43311</v>
      </c>
      <c r="H50" s="636">
        <v>20</v>
      </c>
      <c r="I50" s="549">
        <v>138</v>
      </c>
      <c r="J50" s="549">
        <v>0.04</v>
      </c>
      <c r="K50" s="549">
        <f t="shared" si="16"/>
        <v>2759.96</v>
      </c>
      <c r="L50" s="548">
        <v>43586</v>
      </c>
      <c r="M50" s="549">
        <v>7.8</v>
      </c>
      <c r="Q50" s="2"/>
    </row>
    <row r="51" spans="1:17" x14ac:dyDescent="0.25">
      <c r="A51" s="547"/>
      <c r="B51" s="548">
        <v>43284</v>
      </c>
      <c r="C51" s="547">
        <v>20</v>
      </c>
      <c r="D51" s="549">
        <v>132.69999999999999</v>
      </c>
      <c r="E51" s="549">
        <v>0</v>
      </c>
      <c r="F51" s="549">
        <f t="shared" si="15"/>
        <v>2654</v>
      </c>
      <c r="G51" s="548">
        <v>43326</v>
      </c>
      <c r="H51" s="636">
        <v>50</v>
      </c>
      <c r="I51" s="549">
        <v>138.08000000000001</v>
      </c>
      <c r="J51" s="549">
        <v>0.09</v>
      </c>
      <c r="K51" s="549">
        <f t="shared" si="16"/>
        <v>6903.9100000000008</v>
      </c>
      <c r="L51" s="547"/>
      <c r="M51" s="547"/>
      <c r="Q51" s="2"/>
    </row>
    <row r="52" spans="1:17" x14ac:dyDescent="0.25">
      <c r="A52" s="547"/>
      <c r="B52" s="548">
        <v>43286</v>
      </c>
      <c r="C52" s="547">
        <v>20</v>
      </c>
      <c r="D52" s="549">
        <v>127.58</v>
      </c>
      <c r="E52" s="549">
        <v>0</v>
      </c>
      <c r="F52" s="549">
        <f t="shared" si="15"/>
        <v>2551.6</v>
      </c>
      <c r="G52" s="548">
        <v>43350</v>
      </c>
      <c r="H52" s="636">
        <v>20</v>
      </c>
      <c r="I52" s="549">
        <v>158.01</v>
      </c>
      <c r="J52" s="549">
        <v>0.04</v>
      </c>
      <c r="K52" s="549">
        <f t="shared" si="16"/>
        <v>3160.16</v>
      </c>
      <c r="L52" s="547"/>
      <c r="M52" s="547"/>
      <c r="Q52" s="2"/>
    </row>
    <row r="53" spans="1:17" x14ac:dyDescent="0.25">
      <c r="A53" s="547"/>
      <c r="B53" s="548">
        <v>43286</v>
      </c>
      <c r="C53" s="547">
        <v>10</v>
      </c>
      <c r="D53" s="549">
        <v>126.28</v>
      </c>
      <c r="E53" s="549">
        <v>0</v>
      </c>
      <c r="F53" s="549">
        <f t="shared" si="15"/>
        <v>1262.8</v>
      </c>
      <c r="G53" s="548">
        <v>43403</v>
      </c>
      <c r="H53" s="636">
        <v>20</v>
      </c>
      <c r="I53" s="549">
        <v>123.38</v>
      </c>
      <c r="J53" s="549">
        <v>0.03</v>
      </c>
      <c r="K53" s="549">
        <f t="shared" si="16"/>
        <v>2467.5699999999997</v>
      </c>
      <c r="L53" s="547"/>
      <c r="M53" s="547"/>
      <c r="Q53" s="2"/>
    </row>
    <row r="54" spans="1:17" x14ac:dyDescent="0.25">
      <c r="A54" s="547"/>
      <c r="B54" s="548">
        <v>43313</v>
      </c>
      <c r="C54" s="547">
        <v>20</v>
      </c>
      <c r="D54" s="549">
        <v>135.84</v>
      </c>
      <c r="E54" s="549">
        <v>0</v>
      </c>
      <c r="F54" s="549">
        <f t="shared" si="15"/>
        <v>2716.8</v>
      </c>
      <c r="G54" s="548">
        <v>43403</v>
      </c>
      <c r="H54" s="636">
        <v>10</v>
      </c>
      <c r="I54" s="549">
        <v>124.18</v>
      </c>
      <c r="J54" s="549">
        <v>0.02</v>
      </c>
      <c r="K54" s="549">
        <f t="shared" si="16"/>
        <v>1241.7800000000002</v>
      </c>
      <c r="L54" s="547"/>
      <c r="M54" s="547"/>
    </row>
    <row r="55" spans="1:17" x14ac:dyDescent="0.25">
      <c r="A55" s="547"/>
      <c r="B55" s="548">
        <v>43353</v>
      </c>
      <c r="C55" s="547">
        <v>20</v>
      </c>
      <c r="D55" s="549">
        <v>153</v>
      </c>
      <c r="E55" s="549">
        <v>0</v>
      </c>
      <c r="F55" s="549">
        <f t="shared" si="15"/>
        <v>3060</v>
      </c>
      <c r="G55" s="548">
        <v>43430</v>
      </c>
      <c r="H55" s="636">
        <v>30</v>
      </c>
      <c r="I55" s="549">
        <v>126</v>
      </c>
      <c r="J55" s="549">
        <v>0.05</v>
      </c>
      <c r="K55" s="549">
        <f t="shared" si="16"/>
        <v>3779.95</v>
      </c>
      <c r="L55" s="548"/>
      <c r="M55" s="547"/>
    </row>
    <row r="56" spans="1:17" x14ac:dyDescent="0.25">
      <c r="A56" s="547"/>
      <c r="B56" s="548">
        <v>43378</v>
      </c>
      <c r="C56" s="547">
        <v>10</v>
      </c>
      <c r="D56" s="549">
        <v>130.5</v>
      </c>
      <c r="E56" s="549">
        <v>0</v>
      </c>
      <c r="F56" s="549">
        <f t="shared" si="15"/>
        <v>1305</v>
      </c>
      <c r="G56" s="548">
        <v>43441</v>
      </c>
      <c r="H56" s="636">
        <v>20</v>
      </c>
      <c r="I56" s="549">
        <v>122.68</v>
      </c>
      <c r="J56" s="549">
        <v>0.03</v>
      </c>
      <c r="K56" s="549">
        <f t="shared" si="16"/>
        <v>2453.5700000000002</v>
      </c>
      <c r="L56" s="547"/>
      <c r="M56" s="547"/>
    </row>
    <row r="57" spans="1:17" x14ac:dyDescent="0.25">
      <c r="A57" s="547"/>
      <c r="B57" s="548">
        <v>43378</v>
      </c>
      <c r="C57" s="547">
        <v>10</v>
      </c>
      <c r="D57" s="549">
        <v>130.5</v>
      </c>
      <c r="E57" s="549">
        <v>0</v>
      </c>
      <c r="F57" s="549">
        <f t="shared" si="15"/>
        <v>1305</v>
      </c>
      <c r="G57" s="548">
        <v>43461</v>
      </c>
      <c r="H57" s="636">
        <v>20</v>
      </c>
      <c r="I57" s="549">
        <v>112</v>
      </c>
      <c r="J57" s="549">
        <v>0.03</v>
      </c>
      <c r="K57" s="549">
        <f t="shared" si="16"/>
        <v>2239.9699999999998</v>
      </c>
      <c r="L57" s="547"/>
      <c r="M57" s="547"/>
    </row>
    <row r="58" spans="1:17" x14ac:dyDescent="0.25">
      <c r="A58" s="547"/>
      <c r="B58" s="548">
        <v>43383</v>
      </c>
      <c r="C58" s="547">
        <v>10</v>
      </c>
      <c r="D58" s="549">
        <v>123.88</v>
      </c>
      <c r="E58" s="549">
        <v>0</v>
      </c>
      <c r="F58" s="549">
        <f t="shared" si="15"/>
        <v>1238.8</v>
      </c>
      <c r="G58" s="548">
        <v>43473</v>
      </c>
      <c r="H58" s="636">
        <v>20</v>
      </c>
      <c r="I58" s="549">
        <v>120.28</v>
      </c>
      <c r="J58" s="549">
        <v>0.03</v>
      </c>
      <c r="K58" s="549">
        <f t="shared" si="16"/>
        <v>2405.5699999999997</v>
      </c>
      <c r="L58" s="547"/>
      <c r="M58" s="547"/>
    </row>
    <row r="59" spans="1:17" x14ac:dyDescent="0.25">
      <c r="A59" s="547"/>
      <c r="B59" s="548">
        <v>43383</v>
      </c>
      <c r="C59" s="547">
        <v>10</v>
      </c>
      <c r="D59" s="549">
        <v>123.88</v>
      </c>
      <c r="E59" s="549">
        <v>0</v>
      </c>
      <c r="F59" s="549">
        <f t="shared" si="15"/>
        <v>1238.8</v>
      </c>
      <c r="G59" s="548">
        <v>43496</v>
      </c>
      <c r="H59" s="636">
        <v>20</v>
      </c>
      <c r="I59" s="549">
        <v>121.28</v>
      </c>
      <c r="J59" s="549">
        <v>0.03</v>
      </c>
      <c r="K59" s="549">
        <f t="shared" si="16"/>
        <v>2425.5699999999997</v>
      </c>
      <c r="L59" s="547"/>
      <c r="M59" s="547"/>
    </row>
    <row r="60" spans="1:17" x14ac:dyDescent="0.25">
      <c r="A60" s="547"/>
      <c r="B60" s="548">
        <v>43396</v>
      </c>
      <c r="C60" s="547">
        <v>20</v>
      </c>
      <c r="D60" s="549">
        <v>117.79</v>
      </c>
      <c r="E60" s="549">
        <v>0</v>
      </c>
      <c r="F60" s="549">
        <f t="shared" si="15"/>
        <v>2355.8000000000002</v>
      </c>
      <c r="G60" s="548">
        <v>43502</v>
      </c>
      <c r="H60" s="636">
        <v>30</v>
      </c>
      <c r="I60" s="549">
        <v>125.98</v>
      </c>
      <c r="J60" s="549">
        <v>0.05</v>
      </c>
      <c r="K60" s="549">
        <f t="shared" si="16"/>
        <v>3779.35</v>
      </c>
      <c r="L60" s="547"/>
      <c r="M60" s="547"/>
    </row>
    <row r="61" spans="1:17" x14ac:dyDescent="0.25">
      <c r="A61" s="547"/>
      <c r="B61" s="548">
        <v>43424</v>
      </c>
      <c r="C61" s="547">
        <v>20</v>
      </c>
      <c r="D61" s="549">
        <v>120.5</v>
      </c>
      <c r="E61" s="549">
        <v>0</v>
      </c>
      <c r="F61" s="549">
        <f t="shared" si="15"/>
        <v>2410</v>
      </c>
      <c r="G61" s="548">
        <v>43508</v>
      </c>
      <c r="H61" s="636">
        <v>30</v>
      </c>
      <c r="I61" s="549">
        <v>130</v>
      </c>
      <c r="J61" s="549">
        <v>0.05</v>
      </c>
      <c r="K61" s="549">
        <f t="shared" si="16"/>
        <v>3899.95</v>
      </c>
      <c r="L61" s="547"/>
      <c r="M61" s="547"/>
    </row>
    <row r="62" spans="1:17" x14ac:dyDescent="0.25">
      <c r="A62" s="547"/>
      <c r="B62" s="548">
        <v>43438</v>
      </c>
      <c r="C62" s="547">
        <v>30</v>
      </c>
      <c r="D62" s="549">
        <v>121.98</v>
      </c>
      <c r="E62" s="549">
        <v>0</v>
      </c>
      <c r="F62" s="549">
        <f t="shared" si="15"/>
        <v>3659.4</v>
      </c>
      <c r="G62" s="548">
        <v>43556</v>
      </c>
      <c r="H62" s="636">
        <v>20</v>
      </c>
      <c r="I62" s="549">
        <v>123.15</v>
      </c>
      <c r="J62" s="549">
        <v>0.03</v>
      </c>
      <c r="K62" s="549">
        <f t="shared" si="16"/>
        <v>2462.9699999999998</v>
      </c>
      <c r="L62" s="547"/>
      <c r="M62" s="547"/>
    </row>
    <row r="63" spans="1:17" x14ac:dyDescent="0.25">
      <c r="A63" s="547"/>
      <c r="B63" s="548">
        <v>43440</v>
      </c>
      <c r="C63" s="547">
        <v>30</v>
      </c>
      <c r="D63" s="549">
        <v>114.8</v>
      </c>
      <c r="E63" s="549">
        <v>0</v>
      </c>
      <c r="F63" s="549">
        <f t="shared" si="15"/>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5"/>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5"/>
        <v>2205.6</v>
      </c>
      <c r="G65" s="547"/>
      <c r="H65" s="547"/>
      <c r="I65" s="549"/>
      <c r="J65" s="549"/>
      <c r="K65" s="549"/>
      <c r="L65" s="547"/>
      <c r="M65" s="547"/>
    </row>
    <row r="66" spans="1:14" x14ac:dyDescent="0.25">
      <c r="A66" s="547"/>
      <c r="B66" s="548">
        <v>43487</v>
      </c>
      <c r="C66" s="547">
        <v>20</v>
      </c>
      <c r="D66" s="549">
        <v>116.4</v>
      </c>
      <c r="E66" s="549">
        <v>0</v>
      </c>
      <c r="F66" s="549">
        <f t="shared" si="15"/>
        <v>2328</v>
      </c>
      <c r="G66" s="547"/>
      <c r="H66" s="547"/>
      <c r="I66" s="549"/>
      <c r="J66" s="549"/>
      <c r="K66" s="549"/>
      <c r="L66" s="547"/>
      <c r="M66" s="547"/>
    </row>
    <row r="67" spans="1:14" x14ac:dyDescent="0.25">
      <c r="A67" s="547"/>
      <c r="B67" s="548">
        <v>43544</v>
      </c>
      <c r="C67" s="547">
        <v>30</v>
      </c>
      <c r="D67" s="549">
        <v>123.88</v>
      </c>
      <c r="E67" s="549">
        <v>0</v>
      </c>
      <c r="F67" s="549">
        <f t="shared" si="15"/>
        <v>3716.3999999999996</v>
      </c>
      <c r="G67" s="547"/>
      <c r="H67" s="547"/>
      <c r="I67" s="549"/>
      <c r="J67" s="549"/>
      <c r="K67" s="549"/>
      <c r="L67" s="547"/>
      <c r="M67" s="547"/>
    </row>
    <row r="68" spans="1:14" x14ac:dyDescent="0.25">
      <c r="A68" s="547"/>
      <c r="B68" s="548">
        <v>43546</v>
      </c>
      <c r="C68" s="547">
        <v>20</v>
      </c>
      <c r="D68" s="549">
        <v>119.64</v>
      </c>
      <c r="E68" s="549">
        <v>0</v>
      </c>
      <c r="F68" s="549">
        <f t="shared" si="15"/>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7">C78*(E78-D78)</f>
        <v>-1.0000000000002274</v>
      </c>
      <c r="G78" s="549">
        <f t="shared" ref="G78:G141" si="18">D78*C78</f>
        <v>3000</v>
      </c>
      <c r="H78" s="550">
        <f t="shared" ref="H78:H141" si="19">(E78-D78)/D78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7"/>
        <v>-53.599999999999</v>
      </c>
      <c r="G79" s="549">
        <f t="shared" si="18"/>
        <v>5925.5999999999995</v>
      </c>
      <c r="H79" s="550">
        <f t="shared" si="19"/>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7"/>
        <v>136.73000000000002</v>
      </c>
      <c r="G80" s="549">
        <f t="shared" si="18"/>
        <v>2894.4700000000003</v>
      </c>
      <c r="H80" s="550">
        <f t="shared" si="19"/>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7"/>
        <v>-297.87000000000035</v>
      </c>
      <c r="G81" s="549">
        <f t="shared" si="18"/>
        <v>7030.87</v>
      </c>
      <c r="H81" s="550">
        <f t="shared" si="19"/>
        <v>-4.2366022981508739E-2</v>
      </c>
      <c r="I81" s="549"/>
      <c r="J81" s="549">
        <v>-297.87000000000035</v>
      </c>
      <c r="K81" s="549"/>
      <c r="L81" s="549"/>
      <c r="M81" s="547"/>
      <c r="N81" s="4"/>
    </row>
    <row r="82" spans="1:14" x14ac:dyDescent="0.25">
      <c r="A82" s="547"/>
      <c r="B82" s="548">
        <v>43184</v>
      </c>
      <c r="C82" s="547">
        <v>50</v>
      </c>
      <c r="D82" s="549">
        <v>140.6174</v>
      </c>
      <c r="E82" s="549">
        <v>132.4</v>
      </c>
      <c r="F82" s="549">
        <f t="shared" si="17"/>
        <v>-410.86999999999989</v>
      </c>
      <c r="G82" s="549">
        <f t="shared" si="18"/>
        <v>7030.87</v>
      </c>
      <c r="H82" s="550">
        <f t="shared" si="19"/>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7"/>
        <v>-147.3700000000008</v>
      </c>
      <c r="G83" s="549">
        <f t="shared" si="18"/>
        <v>7030.87</v>
      </c>
      <c r="H83" s="550">
        <f t="shared" si="19"/>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7"/>
        <v>-556.87000000000069</v>
      </c>
      <c r="G84" s="549">
        <f t="shared" si="18"/>
        <v>7030.87</v>
      </c>
      <c r="H84" s="550">
        <f t="shared" si="19"/>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7"/>
        <v>-439.36999999999955</v>
      </c>
      <c r="G85" s="549">
        <f t="shared" si="18"/>
        <v>7030.87</v>
      </c>
      <c r="H85" s="550">
        <f t="shared" si="19"/>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7"/>
        <v>-796.99999999999989</v>
      </c>
      <c r="G86" s="549">
        <f t="shared" si="18"/>
        <v>7031</v>
      </c>
      <c r="H86" s="550">
        <f t="shared" si="19"/>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7"/>
        <v>-898.86999999999944</v>
      </c>
      <c r="G87" s="549">
        <f t="shared" si="18"/>
        <v>13164.869999999999</v>
      </c>
      <c r="H87" s="550">
        <f t="shared" si="19"/>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7"/>
        <v>-1856.3699999999997</v>
      </c>
      <c r="G88" s="549">
        <f t="shared" si="18"/>
        <v>13158.369999999999</v>
      </c>
      <c r="H88" s="550">
        <f t="shared" si="19"/>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7"/>
        <v>-974.00000000000091</v>
      </c>
      <c r="G89" s="549">
        <f t="shared" si="18"/>
        <v>13158.000000000002</v>
      </c>
      <c r="H89" s="550">
        <f t="shared" si="19"/>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7"/>
        <v>-1173.0000000000018</v>
      </c>
      <c r="G90" s="549">
        <f t="shared" si="18"/>
        <v>13158.000000000002</v>
      </c>
      <c r="H90" s="550">
        <f t="shared" si="19"/>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7"/>
        <v>-1591.1759999999999</v>
      </c>
      <c r="G91" s="549">
        <f t="shared" si="18"/>
        <v>15437.976000000001</v>
      </c>
      <c r="H91" s="550">
        <f t="shared" si="19"/>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7"/>
        <v>-1383.5759999999993</v>
      </c>
      <c r="G92" s="549">
        <f t="shared" si="18"/>
        <v>15437.976000000001</v>
      </c>
      <c r="H92" s="550">
        <f t="shared" si="19"/>
        <v>-8.9621592882382986E-2</v>
      </c>
      <c r="I92" s="549"/>
      <c r="J92" s="549">
        <v>-1383.5759999999993</v>
      </c>
      <c r="K92" s="549"/>
      <c r="L92" s="549"/>
      <c r="M92" s="547"/>
    </row>
    <row r="93" spans="1:14" x14ac:dyDescent="0.25">
      <c r="A93" s="547">
        <v>30</v>
      </c>
      <c r="B93" s="548">
        <v>43284</v>
      </c>
      <c r="C93" s="547">
        <v>50</v>
      </c>
      <c r="D93" s="549">
        <v>124.38</v>
      </c>
      <c r="E93" s="549">
        <v>135</v>
      </c>
      <c r="F93" s="549">
        <f t="shared" si="17"/>
        <v>531.00000000000023</v>
      </c>
      <c r="G93" s="549">
        <f t="shared" si="18"/>
        <v>6219</v>
      </c>
      <c r="H93" s="550">
        <f t="shared" si="19"/>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7"/>
        <v>380.93999999999949</v>
      </c>
      <c r="G94" s="549">
        <f t="shared" si="18"/>
        <v>8873.06</v>
      </c>
      <c r="H94" s="550">
        <f t="shared" si="19"/>
        <v>4.2932201517852861E-2</v>
      </c>
      <c r="I94" s="549"/>
      <c r="J94" s="549">
        <v>380.93999999999949</v>
      </c>
      <c r="K94" s="549"/>
      <c r="L94" s="549"/>
      <c r="M94" s="547"/>
    </row>
    <row r="95" spans="1:14" x14ac:dyDescent="0.25">
      <c r="A95" s="547">
        <v>30</v>
      </c>
      <c r="B95" s="548">
        <v>43286</v>
      </c>
      <c r="C95" s="547">
        <v>90</v>
      </c>
      <c r="D95" s="549">
        <v>126.94</v>
      </c>
      <c r="E95" s="549">
        <v>127.58</v>
      </c>
      <c r="F95" s="549">
        <f t="shared" si="17"/>
        <v>57.600000000000051</v>
      </c>
      <c r="G95" s="549">
        <f t="shared" si="18"/>
        <v>11424.6</v>
      </c>
      <c r="H95" s="550">
        <f t="shared" si="19"/>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7"/>
        <v>-59.499999999999886</v>
      </c>
      <c r="G96" s="549">
        <f t="shared" si="18"/>
        <v>12687.5</v>
      </c>
      <c r="H96" s="550">
        <f t="shared" si="19"/>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7"/>
        <v>380.45700000000039</v>
      </c>
      <c r="G97" s="549">
        <f t="shared" si="18"/>
        <v>8767.143</v>
      </c>
      <c r="H97" s="550">
        <f t="shared" si="19"/>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7"/>
        <v>797.31999999999982</v>
      </c>
      <c r="G98" s="549">
        <f t="shared" si="18"/>
        <v>6007.18</v>
      </c>
      <c r="H98" s="550">
        <f t="shared" si="19"/>
        <v>0.13272783568995766</v>
      </c>
      <c r="I98" s="549"/>
      <c r="J98" s="549">
        <v>797.31999999999982</v>
      </c>
      <c r="K98" s="549"/>
      <c r="L98" s="549">
        <v>15.79</v>
      </c>
      <c r="M98" s="547"/>
    </row>
    <row r="99" spans="1:13" x14ac:dyDescent="0.25">
      <c r="A99" s="547"/>
      <c r="B99" s="548">
        <v>43312</v>
      </c>
      <c r="C99" s="547">
        <v>50</v>
      </c>
      <c r="D99" s="549">
        <v>120.14</v>
      </c>
      <c r="E99" s="549">
        <v>139.03</v>
      </c>
      <c r="F99" s="549">
        <f t="shared" si="17"/>
        <v>944.5</v>
      </c>
      <c r="G99" s="549">
        <f t="shared" si="18"/>
        <v>6007</v>
      </c>
      <c r="H99" s="550">
        <f t="shared" si="19"/>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7"/>
        <v>782.0189999999991</v>
      </c>
      <c r="G100" s="549">
        <f t="shared" si="18"/>
        <v>8714.8809999999994</v>
      </c>
      <c r="H100" s="550">
        <f t="shared" si="19"/>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7"/>
        <v>838.71899999999926</v>
      </c>
      <c r="G101" s="549">
        <f t="shared" si="18"/>
        <v>8714.8809999999994</v>
      </c>
      <c r="H101" s="550">
        <f t="shared" si="19"/>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7"/>
        <v>795.90000000000032</v>
      </c>
      <c r="G102" s="549">
        <f t="shared" si="18"/>
        <v>8715</v>
      </c>
      <c r="H102" s="550">
        <f t="shared" si="19"/>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7"/>
        <v>939.03</v>
      </c>
      <c r="G103" s="549">
        <f t="shared" si="18"/>
        <v>1810.97</v>
      </c>
      <c r="H103" s="550">
        <f t="shared" si="19"/>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7"/>
        <v>1062.83</v>
      </c>
      <c r="G104" s="549">
        <f t="shared" si="18"/>
        <v>1810.97</v>
      </c>
      <c r="H104" s="550">
        <f t="shared" si="19"/>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7"/>
        <v>1156.8299999999997</v>
      </c>
      <c r="G105" s="549">
        <f t="shared" si="18"/>
        <v>1810.97</v>
      </c>
      <c r="H105" s="550">
        <f t="shared" si="19"/>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7"/>
        <v>1169.6000000000001</v>
      </c>
      <c r="G106" s="549">
        <f t="shared" si="18"/>
        <v>1811</v>
      </c>
      <c r="H106" s="550">
        <f t="shared" si="19"/>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8"/>
        <v>0</v>
      </c>
      <c r="H107" s="550">
        <f t="shared" si="19"/>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20">C108*(E108-D108)</f>
        <v>1388.1899999999998</v>
      </c>
      <c r="G108" s="549">
        <f t="shared" si="18"/>
        <v>1710.81</v>
      </c>
      <c r="H108" s="550">
        <f t="shared" si="19"/>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20"/>
        <v>1471.19</v>
      </c>
      <c r="G109" s="549">
        <f t="shared" si="18"/>
        <v>1710.81</v>
      </c>
      <c r="H109" s="550">
        <f t="shared" si="19"/>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20"/>
        <v>1590.39</v>
      </c>
      <c r="G110" s="549">
        <f t="shared" si="18"/>
        <v>1710.81</v>
      </c>
      <c r="H110" s="550">
        <f t="shared" si="19"/>
        <v>0.92961228891577685</v>
      </c>
      <c r="I110" s="549"/>
      <c r="J110" s="879">
        <v>1590.39</v>
      </c>
      <c r="K110" s="549"/>
      <c r="L110" s="549"/>
      <c r="M110" s="547"/>
    </row>
    <row r="111" spans="1:13" x14ac:dyDescent="0.25">
      <c r="A111" s="547"/>
      <c r="B111" s="548">
        <v>43377</v>
      </c>
      <c r="C111" s="547">
        <v>20</v>
      </c>
      <c r="D111" s="549">
        <v>85.54</v>
      </c>
      <c r="E111" s="549">
        <v>135.01</v>
      </c>
      <c r="F111" s="549">
        <f t="shared" si="20"/>
        <v>989.39999999999964</v>
      </c>
      <c r="G111" s="549">
        <f t="shared" si="18"/>
        <v>1710.8000000000002</v>
      </c>
      <c r="H111" s="550">
        <f t="shared" si="19"/>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20"/>
        <v>918.80000000000052</v>
      </c>
      <c r="G112" s="549">
        <f t="shared" si="18"/>
        <v>4320.8</v>
      </c>
      <c r="H112" s="550">
        <f t="shared" si="19"/>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20"/>
        <v>477.19200000000058</v>
      </c>
      <c r="G113" s="549">
        <f t="shared" si="18"/>
        <v>6798.4079999999994</v>
      </c>
      <c r="H113" s="550">
        <f t="shared" si="19"/>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20"/>
        <v>526.59200000000055</v>
      </c>
      <c r="G114" s="549">
        <f t="shared" si="18"/>
        <v>9154.2080000000005</v>
      </c>
      <c r="H114" s="550">
        <f t="shared" si="19"/>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20"/>
        <v>716.15999999999963</v>
      </c>
      <c r="G115" s="549">
        <f t="shared" si="18"/>
        <v>6686.64</v>
      </c>
      <c r="H115" s="550">
        <f t="shared" si="19"/>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20"/>
        <v>764</v>
      </c>
      <c r="G116" s="549">
        <f t="shared" si="18"/>
        <v>5445</v>
      </c>
      <c r="H116" s="550">
        <f t="shared" si="19"/>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20"/>
        <v>1138.4399999999991</v>
      </c>
      <c r="G117" s="549">
        <f t="shared" si="18"/>
        <v>5437.06</v>
      </c>
      <c r="H117" s="550">
        <f t="shared" si="19"/>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20"/>
        <v>631.33700000000067</v>
      </c>
      <c r="G118" s="549">
        <f t="shared" si="18"/>
        <v>7847.0630000000001</v>
      </c>
      <c r="H118" s="550">
        <f t="shared" si="19"/>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20"/>
        <v>1005.5999999999995</v>
      </c>
      <c r="G119" s="549">
        <f t="shared" si="18"/>
        <v>4067.2000000000003</v>
      </c>
      <c r="H119" s="550">
        <f t="shared" si="19"/>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20"/>
        <v>673.49100000000033</v>
      </c>
      <c r="G120" s="549">
        <f t="shared" si="18"/>
        <v>7726.509</v>
      </c>
      <c r="H120" s="550">
        <f t="shared" si="19"/>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20"/>
        <v>873.48999999999955</v>
      </c>
      <c r="G121" s="549">
        <f t="shared" si="18"/>
        <v>11170.51</v>
      </c>
      <c r="H121" s="550">
        <f t="shared" si="19"/>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20"/>
        <v>715.05600000000072</v>
      </c>
      <c r="G122" s="549">
        <f t="shared" si="18"/>
        <v>8716.9439999999995</v>
      </c>
      <c r="H122" s="550">
        <f t="shared" si="19"/>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20"/>
        <v>540.09999999999968</v>
      </c>
      <c r="G123" s="549">
        <f t="shared" si="18"/>
        <v>11030.9</v>
      </c>
      <c r="H123" s="550">
        <f t="shared" si="19"/>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20"/>
        <v>70.259999999999536</v>
      </c>
      <c r="G124" s="549">
        <f t="shared" si="18"/>
        <v>13236.54</v>
      </c>
      <c r="H124" s="550">
        <f t="shared" si="19"/>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20"/>
        <v>203.4000000000006</v>
      </c>
      <c r="G125" s="549">
        <f t="shared" si="18"/>
        <v>10996.599999999999</v>
      </c>
      <c r="H125" s="550">
        <f t="shared" si="19"/>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20"/>
        <v>843.99999999999977</v>
      </c>
      <c r="G126" s="549">
        <f t="shared" si="18"/>
        <v>10997</v>
      </c>
      <c r="H126" s="550">
        <f t="shared" si="19"/>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20"/>
        <v>1052.2000000000003</v>
      </c>
      <c r="G127" s="549">
        <f t="shared" si="18"/>
        <v>8591</v>
      </c>
      <c r="H127" s="550">
        <f t="shared" si="19"/>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20"/>
        <v>695.00000000000023</v>
      </c>
      <c r="G128" s="549">
        <f t="shared" si="18"/>
        <v>10919</v>
      </c>
      <c r="H128" s="550">
        <f t="shared" si="19"/>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20"/>
        <v>1208.8</v>
      </c>
      <c r="G129" s="549">
        <f t="shared" si="18"/>
        <v>8493.6</v>
      </c>
      <c r="H129" s="550">
        <f t="shared" si="19"/>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20"/>
        <v>1272.9600000000005</v>
      </c>
      <c r="G130" s="549">
        <f t="shared" si="18"/>
        <v>8483.0399999999991</v>
      </c>
      <c r="H130" s="550">
        <f t="shared" si="19"/>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20"/>
        <v>1636.8200000000002</v>
      </c>
      <c r="G131" s="549">
        <f t="shared" si="18"/>
        <v>4703.68</v>
      </c>
      <c r="H131" s="550">
        <f t="shared" si="19"/>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20"/>
        <v>1872.07</v>
      </c>
      <c r="G132" s="549">
        <f t="shared" si="18"/>
        <v>803.73</v>
      </c>
      <c r="H132" s="550">
        <f t="shared" si="19"/>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20"/>
        <v>1805.1999999999998</v>
      </c>
      <c r="G133" s="549">
        <f t="shared" si="18"/>
        <v>803.8</v>
      </c>
      <c r="H133" s="550">
        <f t="shared" si="19"/>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20"/>
        <v>1683.9999999999995</v>
      </c>
      <c r="G134" s="549">
        <f t="shared" si="18"/>
        <v>4510</v>
      </c>
      <c r="H134" s="550">
        <f t="shared" si="19"/>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20"/>
        <v>1406.6719999999998</v>
      </c>
      <c r="G135" s="549">
        <f t="shared" si="18"/>
        <v>8109.3280000000004</v>
      </c>
      <c r="H135" s="550">
        <f t="shared" si="19"/>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20"/>
        <v>1773.2400000000002</v>
      </c>
      <c r="G136" s="549">
        <f t="shared" si="18"/>
        <v>5646.36</v>
      </c>
      <c r="H136" s="550">
        <f t="shared" si="19"/>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20"/>
        <v>2858.9999999999995</v>
      </c>
      <c r="G137" s="549">
        <f t="shared" si="18"/>
        <v>5646.6</v>
      </c>
      <c r="H137" s="550">
        <f t="shared" si="19"/>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20"/>
        <v>2962.35</v>
      </c>
      <c r="G138" s="549">
        <f t="shared" si="18"/>
        <v>1342.05</v>
      </c>
      <c r="H138" s="550">
        <f t="shared" si="19"/>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20"/>
        <v>2995.6500000000005</v>
      </c>
      <c r="G139" s="549">
        <f t="shared" si="18"/>
        <v>1334.25</v>
      </c>
      <c r="H139" s="550">
        <f t="shared" si="19"/>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20"/>
        <v>2283.75</v>
      </c>
      <c r="G140" s="549">
        <f t="shared" si="18"/>
        <v>3746.25</v>
      </c>
      <c r="H140" s="550">
        <f t="shared" si="19"/>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20"/>
        <v>2571.8009999999999</v>
      </c>
      <c r="G141" s="549">
        <f t="shared" si="18"/>
        <v>1206.6990000000001</v>
      </c>
      <c r="H141" s="550">
        <f t="shared" si="19"/>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21" priority="175">
      <formula>F7&gt;0</formula>
    </cfRule>
    <cfRule type="expression" dxfId="3820" priority="176">
      <formula>F7&lt;0</formula>
    </cfRule>
  </conditionalFormatting>
  <conditionalFormatting sqref="Q8">
    <cfRule type="expression" dxfId="3819" priority="173">
      <formula>Q8&gt;0</formula>
    </cfRule>
    <cfRule type="expression" dxfId="3818" priority="174">
      <formula>Q8&lt;0</formula>
    </cfRule>
  </conditionalFormatting>
  <conditionalFormatting sqref="Q10">
    <cfRule type="expression" dxfId="3817" priority="167">
      <formula>Q10&gt;0</formula>
    </cfRule>
    <cfRule type="expression" dxfId="3816" priority="168">
      <formula>Q10&lt;0</formula>
    </cfRule>
  </conditionalFormatting>
  <conditionalFormatting sqref="F75:F76">
    <cfRule type="expression" dxfId="3815" priority="159">
      <formula>F75&gt;0</formula>
    </cfRule>
    <cfRule type="expression" dxfId="3814" priority="160">
      <formula>F75&lt;0</formula>
    </cfRule>
  </conditionalFormatting>
  <conditionalFormatting sqref="H75:H76">
    <cfRule type="expression" dxfId="3813" priority="157">
      <formula>H75&gt;0</formula>
    </cfRule>
    <cfRule type="expression" dxfId="3812" priority="158">
      <formula>H75&lt;0</formula>
    </cfRule>
  </conditionalFormatting>
  <conditionalFormatting sqref="J75:J76">
    <cfRule type="expression" dxfId="3811" priority="155">
      <formula>J75&gt;0</formula>
    </cfRule>
    <cfRule type="expression" dxfId="3810" priority="156">
      <formula>J75&lt;0</formula>
    </cfRule>
  </conditionalFormatting>
  <conditionalFormatting sqref="K75:K76">
    <cfRule type="expression" dxfId="3809" priority="153">
      <formula>K75&gt;0</formula>
    </cfRule>
    <cfRule type="expression" dxfId="3808" priority="154">
      <formula>K75&lt;0</formula>
    </cfRule>
  </conditionalFormatting>
  <conditionalFormatting sqref="L75:L76">
    <cfRule type="expression" dxfId="3807" priority="151">
      <formula>L75&gt;0</formula>
    </cfRule>
    <cfRule type="expression" dxfId="3806" priority="152">
      <formula>L75&lt;0</formula>
    </cfRule>
  </conditionalFormatting>
  <conditionalFormatting sqref="H36:H39">
    <cfRule type="expression" dxfId="3805" priority="109">
      <formula>H36&gt;0</formula>
    </cfRule>
    <cfRule type="expression" dxfId="3804" priority="110">
      <formula>H36&lt;0</formula>
    </cfRule>
  </conditionalFormatting>
  <conditionalFormatting sqref="M44">
    <cfRule type="expression" dxfId="3803" priority="107">
      <formula>M44&gt;0</formula>
    </cfRule>
    <cfRule type="expression" dxfId="3802" priority="108">
      <formula>M44&lt;0</formula>
    </cfRule>
  </conditionalFormatting>
  <conditionalFormatting sqref="J36:J39">
    <cfRule type="expression" dxfId="3801" priority="77">
      <formula>J36&gt;0</formula>
    </cfRule>
    <cfRule type="expression" dxfId="3800" priority="78">
      <formula>J36&lt;0</formula>
    </cfRule>
  </conditionalFormatting>
  <conditionalFormatting sqref="F111:F113 H111:H113 H120 F120 F146:F148 H146:H148">
    <cfRule type="expression" dxfId="3799" priority="75">
      <formula>F111&gt;0</formula>
    </cfRule>
    <cfRule type="expression" dxfId="3798" priority="76">
      <formula>F111&lt;0</formula>
    </cfRule>
  </conditionalFormatting>
  <conditionalFormatting sqref="F87:F107">
    <cfRule type="expression" dxfId="3797" priority="73">
      <formula>F87&gt;0</formula>
    </cfRule>
    <cfRule type="expression" dxfId="3796" priority="74">
      <formula>F87&lt;0</formula>
    </cfRule>
  </conditionalFormatting>
  <conditionalFormatting sqref="H87:H107">
    <cfRule type="expression" dxfId="3795" priority="71">
      <formula>H87&gt;0</formula>
    </cfRule>
    <cfRule type="expression" dxfId="3794" priority="72">
      <formula>H87&lt;0</formula>
    </cfRule>
  </conditionalFormatting>
  <conditionalFormatting sqref="K78:K88 K90:K91">
    <cfRule type="expression" dxfId="3793" priority="69">
      <formula>K78&gt;0</formula>
    </cfRule>
    <cfRule type="expression" dxfId="3792" priority="70">
      <formula>K78&lt;0</formula>
    </cfRule>
  </conditionalFormatting>
  <conditionalFormatting sqref="L78">
    <cfRule type="expression" dxfId="3791" priority="67">
      <formula>L78&gt;0</formula>
    </cfRule>
    <cfRule type="expression" dxfId="3790" priority="68">
      <formula>L78&lt;0</formula>
    </cfRule>
  </conditionalFormatting>
  <conditionalFormatting sqref="F78:F86">
    <cfRule type="expression" dxfId="3789" priority="65">
      <formula>F78&gt;0</formula>
    </cfRule>
    <cfRule type="expression" dxfId="3788" priority="66">
      <formula>F78&lt;0</formula>
    </cfRule>
  </conditionalFormatting>
  <conditionalFormatting sqref="H78:H86">
    <cfRule type="expression" dxfId="3787" priority="63">
      <formula>H78&gt;0</formula>
    </cfRule>
    <cfRule type="expression" dxfId="3786" priority="64">
      <formula>H78&lt;0</formula>
    </cfRule>
  </conditionalFormatting>
  <conditionalFormatting sqref="F108:F110">
    <cfRule type="expression" dxfId="3785" priority="61">
      <formula>F108&gt;0</formula>
    </cfRule>
    <cfRule type="expression" dxfId="3784" priority="62">
      <formula>F108&lt;0</formula>
    </cfRule>
  </conditionalFormatting>
  <conditionalFormatting sqref="H108:H110">
    <cfRule type="expression" dxfId="3783" priority="59">
      <formula>H108&gt;0</formula>
    </cfRule>
    <cfRule type="expression" dxfId="3782" priority="60">
      <formula>H108&lt;0</formula>
    </cfRule>
  </conditionalFormatting>
  <conditionalFormatting sqref="H114:H116 F114:F116">
    <cfRule type="expression" dxfId="3781" priority="57">
      <formula>F114&gt;0</formula>
    </cfRule>
    <cfRule type="expression" dxfId="3780" priority="58">
      <formula>F114&lt;0</formula>
    </cfRule>
  </conditionalFormatting>
  <conditionalFormatting sqref="H117:H119 F117:F119">
    <cfRule type="expression" dxfId="3779" priority="55">
      <formula>F117&gt;0</formula>
    </cfRule>
    <cfRule type="expression" dxfId="3778" priority="56">
      <formula>F117&lt;0</formula>
    </cfRule>
  </conditionalFormatting>
  <conditionalFormatting sqref="F125:F127 H125:H127">
    <cfRule type="expression" dxfId="3777" priority="53">
      <formula>F125&gt;0</formula>
    </cfRule>
    <cfRule type="expression" dxfId="3776" priority="54">
      <formula>F125&lt;0</formula>
    </cfRule>
  </conditionalFormatting>
  <conditionalFormatting sqref="F124 H124">
    <cfRule type="expression" dxfId="3775" priority="51">
      <formula>F124&gt;0</formula>
    </cfRule>
    <cfRule type="expression" dxfId="3774" priority="52">
      <formula>F124&lt;0</formula>
    </cfRule>
  </conditionalFormatting>
  <conditionalFormatting sqref="F121:F123 H121:H123">
    <cfRule type="expression" dxfId="3773" priority="49">
      <formula>F121&gt;0</formula>
    </cfRule>
    <cfRule type="expression" dxfId="3772" priority="50">
      <formula>F121&lt;0</formula>
    </cfRule>
  </conditionalFormatting>
  <conditionalFormatting sqref="F134:F136 H134:H136">
    <cfRule type="expression" dxfId="3771" priority="47">
      <formula>F134&gt;0</formula>
    </cfRule>
    <cfRule type="expression" dxfId="3770" priority="48">
      <formula>F134&lt;0</formula>
    </cfRule>
  </conditionalFormatting>
  <conditionalFormatting sqref="H129:H131 F129:F133">
    <cfRule type="expression" dxfId="3769" priority="45">
      <formula>F129&gt;0</formula>
    </cfRule>
    <cfRule type="expression" dxfId="3768" priority="46">
      <formula>F129&lt;0</formula>
    </cfRule>
  </conditionalFormatting>
  <conditionalFormatting sqref="F128 H128">
    <cfRule type="expression" dxfId="3767" priority="43">
      <formula>F128&gt;0</formula>
    </cfRule>
    <cfRule type="expression" dxfId="3766" priority="44">
      <formula>F128&lt;0</formula>
    </cfRule>
  </conditionalFormatting>
  <conditionalFormatting sqref="H132:H133">
    <cfRule type="expression" dxfId="3765" priority="41">
      <formula>H132&gt;0</formula>
    </cfRule>
    <cfRule type="expression" dxfId="3764" priority="42">
      <formula>H132&lt;0</formula>
    </cfRule>
  </conditionalFormatting>
  <conditionalFormatting sqref="H139:H141 F139:F142">
    <cfRule type="expression" dxfId="3763" priority="39">
      <formula>F139&gt;0</formula>
    </cfRule>
    <cfRule type="expression" dxfId="3762" priority="40">
      <formula>F139&lt;0</formula>
    </cfRule>
  </conditionalFormatting>
  <conditionalFormatting sqref="F137:F138 H137:H138">
    <cfRule type="expression" dxfId="3761" priority="37">
      <formula>F137&gt;0</formula>
    </cfRule>
    <cfRule type="expression" dxfId="3760" priority="38">
      <formula>F137&lt;0</formula>
    </cfRule>
  </conditionalFormatting>
  <conditionalFormatting sqref="F145 H145">
    <cfRule type="expression" dxfId="3759" priority="35">
      <formula>F145&gt;0</formula>
    </cfRule>
    <cfRule type="expression" dxfId="3758" priority="36">
      <formula>F145&lt;0</formula>
    </cfRule>
  </conditionalFormatting>
  <conditionalFormatting sqref="F143:F144 H143:H144">
    <cfRule type="expression" dxfId="3757" priority="33">
      <formula>F143&gt;0</formula>
    </cfRule>
    <cfRule type="expression" dxfId="3756" priority="34">
      <formula>F143&lt;0</formula>
    </cfRule>
  </conditionalFormatting>
  <conditionalFormatting sqref="H142">
    <cfRule type="expression" dxfId="3755" priority="31">
      <formula>H142&gt;0</formula>
    </cfRule>
    <cfRule type="expression" dxfId="3754" priority="32">
      <formula>H142&lt;0</formula>
    </cfRule>
  </conditionalFormatting>
  <conditionalFormatting sqref="J111:J113 J120">
    <cfRule type="expression" dxfId="3753" priority="29">
      <formula>J111&gt;0</formula>
    </cfRule>
    <cfRule type="expression" dxfId="3752" priority="30">
      <formula>J111&lt;0</formula>
    </cfRule>
  </conditionalFormatting>
  <conditionalFormatting sqref="J87:J107">
    <cfRule type="expression" dxfId="3751" priority="27">
      <formula>J87&gt;0</formula>
    </cfRule>
    <cfRule type="expression" dxfId="3750" priority="28">
      <formula>J87&lt;0</formula>
    </cfRule>
  </conditionalFormatting>
  <conditionalFormatting sqref="J78:J86">
    <cfRule type="expression" dxfId="3749" priority="25">
      <formula>J78&gt;0</formula>
    </cfRule>
    <cfRule type="expression" dxfId="3748" priority="26">
      <formula>J78&lt;0</formula>
    </cfRule>
  </conditionalFormatting>
  <conditionalFormatting sqref="J108:J110">
    <cfRule type="expression" dxfId="3747" priority="23">
      <formula>J108&gt;0</formula>
    </cfRule>
    <cfRule type="expression" dxfId="3746" priority="24">
      <formula>J108&lt;0</formula>
    </cfRule>
  </conditionalFormatting>
  <conditionalFormatting sqref="J114:J116">
    <cfRule type="expression" dxfId="3745" priority="21">
      <formula>J114&gt;0</formula>
    </cfRule>
    <cfRule type="expression" dxfId="3744" priority="22">
      <formula>J114&lt;0</formula>
    </cfRule>
  </conditionalFormatting>
  <conditionalFormatting sqref="J117:J119">
    <cfRule type="expression" dxfId="3743" priority="19">
      <formula>J117&gt;0</formula>
    </cfRule>
    <cfRule type="expression" dxfId="3742" priority="20">
      <formula>J117&lt;0</formula>
    </cfRule>
  </conditionalFormatting>
  <conditionalFormatting sqref="J125:J127">
    <cfRule type="expression" dxfId="3741" priority="17">
      <formula>J125&gt;0</formula>
    </cfRule>
    <cfRule type="expression" dxfId="3740" priority="18">
      <formula>J125&lt;0</formula>
    </cfRule>
  </conditionalFormatting>
  <conditionalFormatting sqref="J124">
    <cfRule type="expression" dxfId="3739" priority="15">
      <formula>J124&gt;0</formula>
    </cfRule>
    <cfRule type="expression" dxfId="3738" priority="16">
      <formula>J124&lt;0</formula>
    </cfRule>
  </conditionalFormatting>
  <conditionalFormatting sqref="J121:J123">
    <cfRule type="expression" dxfId="3737" priority="13">
      <formula>J121&gt;0</formula>
    </cfRule>
    <cfRule type="expression" dxfId="3736" priority="14">
      <formula>J121&lt;0</formula>
    </cfRule>
  </conditionalFormatting>
  <conditionalFormatting sqref="J134:J136">
    <cfRule type="expression" dxfId="3735" priority="11">
      <formula>J134&gt;0</formula>
    </cfRule>
    <cfRule type="expression" dxfId="3734" priority="12">
      <formula>J134&lt;0</formula>
    </cfRule>
  </conditionalFormatting>
  <conditionalFormatting sqref="J129:J133">
    <cfRule type="expression" dxfId="3733" priority="9">
      <formula>J129&gt;0</formula>
    </cfRule>
    <cfRule type="expression" dxfId="3732" priority="10">
      <formula>J129&lt;0</formula>
    </cfRule>
  </conditionalFormatting>
  <conditionalFormatting sqref="J128">
    <cfRule type="expression" dxfId="3731" priority="7">
      <formula>J128&gt;0</formula>
    </cfRule>
    <cfRule type="expression" dxfId="3730" priority="8">
      <formula>J128&lt;0</formula>
    </cfRule>
  </conditionalFormatting>
  <conditionalFormatting sqref="J139:J141">
    <cfRule type="expression" dxfId="3729" priority="5">
      <formula>J139&gt;0</formula>
    </cfRule>
    <cfRule type="expression" dxfId="3728" priority="6">
      <formula>J139&lt;0</formula>
    </cfRule>
  </conditionalFormatting>
  <conditionalFormatting sqref="J137:J138">
    <cfRule type="expression" dxfId="3727" priority="3">
      <formula>J137&gt;0</formula>
    </cfRule>
    <cfRule type="expression" dxfId="3726" priority="4">
      <formula>J137&lt;0</formula>
    </cfRule>
  </conditionalFormatting>
  <conditionalFormatting sqref="J142">
    <cfRule type="expression" dxfId="3725" priority="1">
      <formula>J142&gt;0</formula>
    </cfRule>
    <cfRule type="expression" dxfId="3724"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23" priority="58">
      <formula>F19&gt;0</formula>
    </cfRule>
    <cfRule type="expression" dxfId="372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21" priority="47">
      <formula>H25&gt;0</formula>
    </cfRule>
    <cfRule type="expression" dxfId="3720" priority="48">
      <formula>H25&lt;0</formula>
    </cfRule>
  </conditionalFormatting>
  <conditionalFormatting sqref="M39">
    <cfRule type="expression" dxfId="3719" priority="45">
      <formula>M39&gt;0</formula>
    </cfRule>
    <cfRule type="expression" dxfId="3718" priority="46">
      <formula>M39&lt;0</formula>
    </cfRule>
  </conditionalFormatting>
  <conditionalFormatting sqref="F61:F67">
    <cfRule type="expression" dxfId="3717" priority="43">
      <formula>F61&gt;0</formula>
    </cfRule>
    <cfRule type="expression" dxfId="3716" priority="44">
      <formula>F61&lt;0</formula>
    </cfRule>
  </conditionalFormatting>
  <conditionalFormatting sqref="H61:H67">
    <cfRule type="expression" dxfId="3715" priority="41">
      <formula>H61&gt;0</formula>
    </cfRule>
    <cfRule type="expression" dxfId="3714" priority="42">
      <formula>H61&lt;0</formula>
    </cfRule>
  </conditionalFormatting>
  <conditionalFormatting sqref="F21:F24">
    <cfRule type="expression" dxfId="3713" priority="39">
      <formula>F21&gt;0</formula>
    </cfRule>
    <cfRule type="expression" dxfId="3712" priority="40">
      <formula>F21&lt;0</formula>
    </cfRule>
  </conditionalFormatting>
  <conditionalFormatting sqref="H21:H24">
    <cfRule type="expression" dxfId="3711" priority="37">
      <formula>H21&gt;0</formula>
    </cfRule>
    <cfRule type="expression" dxfId="3710" priority="38">
      <formula>H21&lt;0</formula>
    </cfRule>
  </conditionalFormatting>
  <conditionalFormatting sqref="I25:I28">
    <cfRule type="expression" dxfId="3709" priority="31">
      <formula>I25&gt;0</formula>
    </cfRule>
    <cfRule type="expression" dxfId="3708" priority="32">
      <formula>I25&lt;0</formula>
    </cfRule>
  </conditionalFormatting>
  <conditionalFormatting sqref="I21:I24">
    <cfRule type="expression" dxfId="3707" priority="29">
      <formula>I21&gt;0</formula>
    </cfRule>
    <cfRule type="expression" dxfId="3706" priority="30">
      <formula>I21&lt;0</formula>
    </cfRule>
  </conditionalFormatting>
  <conditionalFormatting sqref="H29">
    <cfRule type="expression" dxfId="3705" priority="27">
      <formula>H29&gt;0</formula>
    </cfRule>
    <cfRule type="expression" dxfId="3704" priority="28">
      <formula>H29&lt;0</formula>
    </cfRule>
  </conditionalFormatting>
  <conditionalFormatting sqref="H30">
    <cfRule type="expression" dxfId="3703" priority="25">
      <formula>H30&gt;0</formula>
    </cfRule>
    <cfRule type="expression" dxfId="3702" priority="26">
      <formula>H30&lt;0</formula>
    </cfRule>
  </conditionalFormatting>
  <conditionalFormatting sqref="H31">
    <cfRule type="expression" dxfId="3701" priority="23">
      <formula>H31&gt;0</formula>
    </cfRule>
    <cfRule type="expression" dxfId="3700" priority="24">
      <formula>H31&lt;0</formula>
    </cfRule>
  </conditionalFormatting>
  <conditionalFormatting sqref="Q7">
    <cfRule type="expression" dxfId="3699" priority="21">
      <formula>Q7&gt;0</formula>
    </cfRule>
    <cfRule type="expression" dxfId="3698" priority="22">
      <formula>Q7&lt;0</formula>
    </cfRule>
  </conditionalFormatting>
  <conditionalFormatting sqref="Q8">
    <cfRule type="expression" dxfId="3697" priority="19">
      <formula>Q8&gt;0</formula>
    </cfRule>
    <cfRule type="expression" dxfId="3696" priority="20">
      <formula>Q8&lt;0</formula>
    </cfRule>
  </conditionalFormatting>
  <conditionalFormatting sqref="F73:F82">
    <cfRule type="expression" dxfId="3695" priority="17">
      <formula>F73&gt;0</formula>
    </cfRule>
    <cfRule type="expression" dxfId="3694" priority="18">
      <formula>F73&lt;0</formula>
    </cfRule>
  </conditionalFormatting>
  <conditionalFormatting sqref="H73:H76">
    <cfRule type="expression" dxfId="3693" priority="15">
      <formula>H73&gt;0</formula>
    </cfRule>
    <cfRule type="expression" dxfId="3692" priority="16">
      <formula>H73&lt;0</formula>
    </cfRule>
  </conditionalFormatting>
  <conditionalFormatting sqref="F69:F72">
    <cfRule type="expression" dxfId="3691" priority="13">
      <formula>F69&gt;0</formula>
    </cfRule>
    <cfRule type="expression" dxfId="3690" priority="14">
      <formula>F69&lt;0</formula>
    </cfRule>
  </conditionalFormatting>
  <conditionalFormatting sqref="H69:H72">
    <cfRule type="expression" dxfId="3689" priority="11">
      <formula>H69&gt;0</formula>
    </cfRule>
    <cfRule type="expression" dxfId="3688" priority="12">
      <formula>H69&lt;0</formula>
    </cfRule>
  </conditionalFormatting>
  <conditionalFormatting sqref="I73:I76">
    <cfRule type="expression" dxfId="3687" priority="9">
      <formula>I73&gt;0</formula>
    </cfRule>
    <cfRule type="expression" dxfId="3686" priority="10">
      <formula>I73&lt;0</formula>
    </cfRule>
  </conditionalFormatting>
  <conditionalFormatting sqref="I69:I72">
    <cfRule type="expression" dxfId="3685" priority="7">
      <formula>I69&gt;0</formula>
    </cfRule>
    <cfRule type="expression" dxfId="3684" priority="8">
      <formula>I69&lt;0</formula>
    </cfRule>
  </conditionalFormatting>
  <conditionalFormatting sqref="H77">
    <cfRule type="expression" dxfId="3683" priority="5">
      <formula>H77&gt;0</formula>
    </cfRule>
    <cfRule type="expression" dxfId="3682" priority="6">
      <formula>H77&lt;0</formula>
    </cfRule>
  </conditionalFormatting>
  <conditionalFormatting sqref="H78">
    <cfRule type="expression" dxfId="3681" priority="3">
      <formula>H78&gt;0</formula>
    </cfRule>
    <cfRule type="expression" dxfId="3680" priority="4">
      <formula>H78&lt;0</formula>
    </cfRule>
  </conditionalFormatting>
  <conditionalFormatting sqref="H79">
    <cfRule type="expression" dxfId="3679" priority="1">
      <formula>H79&gt;0</formula>
    </cfRule>
    <cfRule type="expression" dxfId="367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tabSelected="1" workbookViewId="0">
      <pane ySplit="1" topLeftCell="A2" activePane="bottomLeft" state="frozen"/>
      <selection activeCell="A2" sqref="A2"/>
      <selection pane="bottomLeft" activeCell="K5" sqref="K5:K6"/>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134</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29.122014925373136</v>
      </c>
      <c r="T3" s="1"/>
    </row>
    <row r="4" spans="1:21" x14ac:dyDescent="0.25">
      <c r="B4" s="69">
        <v>43742</v>
      </c>
      <c r="C4" s="4">
        <v>68</v>
      </c>
      <c r="D4" s="3">
        <v>25.92</v>
      </c>
      <c r="E4" s="3">
        <v>0</v>
      </c>
      <c r="F4" s="3">
        <f>D4*C4+E4</f>
        <v>1762.5600000000002</v>
      </c>
      <c r="G4" s="69"/>
      <c r="H4" s="158"/>
      <c r="I4" s="3"/>
      <c r="J4" s="3"/>
      <c r="K4" s="3"/>
      <c r="L4" s="69"/>
      <c r="M4" s="4"/>
      <c r="O4" s="11" t="s">
        <v>66</v>
      </c>
      <c r="Q4" s="53">
        <v>25.18</v>
      </c>
      <c r="R4" s="416">
        <v>-0.04</v>
      </c>
      <c r="T4" s="1"/>
    </row>
    <row r="5" spans="1:21" x14ac:dyDescent="0.25">
      <c r="B5" s="69"/>
      <c r="C5" s="4"/>
      <c r="D5" s="3"/>
      <c r="E5" s="3"/>
      <c r="F5" s="3"/>
      <c r="G5" s="69"/>
      <c r="H5" s="158"/>
      <c r="I5" s="3"/>
      <c r="J5" s="3"/>
      <c r="K5" s="3"/>
      <c r="L5" s="69"/>
      <c r="M5" s="4"/>
      <c r="O5" s="11" t="s">
        <v>67</v>
      </c>
      <c r="Q5" s="3">
        <f>Q4*Q2</f>
        <v>3374.12</v>
      </c>
      <c r="T5" s="680"/>
      <c r="U5" s="30"/>
    </row>
    <row r="6" spans="1:21" x14ac:dyDescent="0.25">
      <c r="B6" s="69"/>
      <c r="C6" s="4"/>
      <c r="D6" s="3"/>
      <c r="E6" s="3"/>
      <c r="F6" s="3"/>
      <c r="G6" s="69"/>
      <c r="H6" s="158"/>
      <c r="I6" s="3"/>
      <c r="J6" s="3"/>
      <c r="K6" s="3"/>
      <c r="L6" s="69"/>
      <c r="M6" s="3"/>
      <c r="O6" s="11" t="s">
        <v>64</v>
      </c>
      <c r="Q6" s="2">
        <f>Q3*Q2</f>
        <v>3902.3500000000004</v>
      </c>
      <c r="U6" s="396"/>
    </row>
    <row r="7" spans="1:21" x14ac:dyDescent="0.25">
      <c r="B7" s="69"/>
      <c r="C7" s="4"/>
      <c r="D7" s="3"/>
      <c r="E7" s="3"/>
      <c r="F7" s="3"/>
      <c r="G7" s="69"/>
      <c r="H7" s="158"/>
      <c r="I7" s="3"/>
      <c r="J7" s="3"/>
      <c r="K7" s="3"/>
      <c r="L7" s="4"/>
      <c r="M7" s="4"/>
      <c r="O7" s="11" t="s">
        <v>175</v>
      </c>
      <c r="Q7" s="2">
        <f>Q10+Q8</f>
        <v>-528.23000000000047</v>
      </c>
      <c r="R7">
        <v>134</v>
      </c>
    </row>
    <row r="8" spans="1:21" x14ac:dyDescent="0.25">
      <c r="B8" s="69"/>
      <c r="C8" s="4"/>
      <c r="D8" s="3"/>
      <c r="E8" s="3"/>
      <c r="F8" s="3"/>
      <c r="G8" s="69"/>
      <c r="H8" s="158"/>
      <c r="I8" s="3"/>
      <c r="J8" s="3"/>
      <c r="K8" s="3"/>
      <c r="L8" s="4"/>
      <c r="M8" s="4"/>
      <c r="O8" s="11" t="s">
        <v>177</v>
      </c>
      <c r="P8" s="33"/>
      <c r="Q8" s="2">
        <f>K18+M18-F18+Q2*Q4</f>
        <v>-528.23000000000047</v>
      </c>
      <c r="T8" s="1"/>
      <c r="U8" s="728"/>
    </row>
    <row r="9" spans="1:21" x14ac:dyDescent="0.25">
      <c r="B9" s="69"/>
      <c r="C9" s="4"/>
      <c r="D9" s="3"/>
      <c r="E9" s="3"/>
      <c r="F9" s="3"/>
      <c r="G9" s="4"/>
      <c r="H9" s="158"/>
      <c r="I9" s="3"/>
      <c r="J9" s="3"/>
      <c r="K9" s="3"/>
      <c r="L9" s="4"/>
      <c r="M9" s="4"/>
      <c r="O9" s="11" t="s">
        <v>202</v>
      </c>
      <c r="Q9" s="131">
        <f>IF(Q2=0, 0, Q8/Q6)</f>
        <v>-0.1353620254462056</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2.0651310563939637E-2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200</v>
      </c>
      <c r="D18" s="18"/>
      <c r="E18" s="18"/>
      <c r="F18" s="18">
        <f>SUM(F2:F12)</f>
        <v>5698.17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27.698</v>
      </c>
    </row>
    <row r="20" spans="1:20" x14ac:dyDescent="0.25">
      <c r="O20" s="78">
        <v>1.0900000000000001</v>
      </c>
      <c r="P20" s="78">
        <f t="shared" ref="P20:P39" si="0">O20*$Q$4</f>
        <v>27.446200000000001</v>
      </c>
    </row>
    <row r="21" spans="1:20" x14ac:dyDescent="0.25">
      <c r="O21" s="78">
        <v>1.08</v>
      </c>
      <c r="P21" s="78">
        <f t="shared" si="0"/>
        <v>27.194400000000002</v>
      </c>
      <c r="T21" s="1"/>
    </row>
    <row r="22" spans="1:20" x14ac:dyDescent="0.25">
      <c r="O22" s="78">
        <v>1.07</v>
      </c>
      <c r="P22" s="78">
        <f t="shared" si="0"/>
        <v>26.942600000000002</v>
      </c>
    </row>
    <row r="23" spans="1:20" x14ac:dyDescent="0.25">
      <c r="O23" s="78">
        <v>1.06</v>
      </c>
      <c r="P23" s="78">
        <f t="shared" si="0"/>
        <v>26.690799999999999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26.439</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26.187200000000001</v>
      </c>
    </row>
    <row r="26" spans="1:20" x14ac:dyDescent="0.25">
      <c r="B26" s="161">
        <v>43676</v>
      </c>
      <c r="C26" s="10">
        <v>66</v>
      </c>
      <c r="D26" s="39">
        <v>31.63</v>
      </c>
      <c r="E26" s="39">
        <v>29.13</v>
      </c>
      <c r="F26" s="39">
        <f t="shared" ref="F26:F31" si="4">C26*(E26-D26)</f>
        <v>-165</v>
      </c>
      <c r="G26" s="39">
        <f t="shared" ref="G26:G31" si="5">D26*C26</f>
        <v>2087.58</v>
      </c>
      <c r="H26" s="175">
        <f t="shared" ref="H26:H31" si="6">(E26-D26)/D26</f>
        <v>-7.9038887132469177E-2</v>
      </c>
      <c r="I26" s="39"/>
      <c r="J26" s="39"/>
      <c r="K26" s="39"/>
      <c r="L26" s="39"/>
      <c r="O26" s="78">
        <v>1.03</v>
      </c>
      <c r="P26" s="78">
        <f t="shared" si="0"/>
        <v>25.935400000000001</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25.683599999999998</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25.431799999999999</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25.18</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24.9282</v>
      </c>
      <c r="T30" s="153"/>
    </row>
    <row r="31" spans="1:20" x14ac:dyDescent="0.25">
      <c r="B31" s="161">
        <v>43797</v>
      </c>
      <c r="C31" s="10">
        <v>134</v>
      </c>
      <c r="D31" s="39">
        <v>29.122</v>
      </c>
      <c r="E31" s="39">
        <v>26.05</v>
      </c>
      <c r="F31" s="39">
        <f t="shared" si="4"/>
        <v>-411.64799999999991</v>
      </c>
      <c r="G31" s="39">
        <f t="shared" si="5"/>
        <v>3902.348</v>
      </c>
      <c r="H31" s="175">
        <f t="shared" si="6"/>
        <v>-0.10548726049035091</v>
      </c>
      <c r="I31" s="39"/>
      <c r="J31" s="39"/>
      <c r="K31" s="39"/>
      <c r="L31" s="39"/>
      <c r="O31" s="78">
        <v>0.98</v>
      </c>
      <c r="P31" s="78">
        <f t="shared" si="0"/>
        <v>24.676400000000001</v>
      </c>
    </row>
    <row r="32" spans="1:20" x14ac:dyDescent="0.25">
      <c r="B32" s="161"/>
      <c r="C32" s="10"/>
      <c r="D32" s="39"/>
      <c r="E32" s="39"/>
      <c r="F32" s="39"/>
      <c r="G32" s="39"/>
      <c r="H32" s="175"/>
      <c r="I32" s="39"/>
      <c r="J32" s="39"/>
      <c r="K32" s="39"/>
      <c r="L32" s="39"/>
      <c r="O32" s="78">
        <v>0.97</v>
      </c>
      <c r="P32" s="78">
        <f t="shared" si="0"/>
        <v>24.424599999999998</v>
      </c>
    </row>
    <row r="33" spans="2:17" x14ac:dyDescent="0.25">
      <c r="B33" s="161"/>
      <c r="C33" s="10"/>
      <c r="D33" s="39"/>
      <c r="E33" s="39"/>
      <c r="F33" s="39"/>
      <c r="G33" s="39"/>
      <c r="H33" s="175"/>
      <c r="I33" s="39"/>
      <c r="J33" s="39"/>
      <c r="K33" s="39"/>
      <c r="L33" s="39"/>
      <c r="O33" s="78">
        <v>0.96</v>
      </c>
      <c r="P33" s="78">
        <f t="shared" si="0"/>
        <v>24.172799999999999</v>
      </c>
    </row>
    <row r="34" spans="2:17" x14ac:dyDescent="0.25">
      <c r="B34" s="161"/>
      <c r="C34" s="10"/>
      <c r="D34" s="39"/>
      <c r="E34" s="39"/>
      <c r="F34" s="39"/>
      <c r="G34" s="39"/>
      <c r="H34" s="175"/>
      <c r="I34" s="39"/>
      <c r="J34" s="39"/>
      <c r="K34" s="39"/>
      <c r="L34" s="39"/>
      <c r="O34" s="78">
        <v>0.95</v>
      </c>
      <c r="P34" s="78">
        <f t="shared" si="0"/>
        <v>23.920999999999999</v>
      </c>
    </row>
    <row r="35" spans="2:17" x14ac:dyDescent="0.25">
      <c r="B35" s="161"/>
      <c r="C35" s="10"/>
      <c r="D35" s="39"/>
      <c r="E35" s="39"/>
      <c r="F35" s="39"/>
      <c r="G35" s="39"/>
      <c r="H35" s="175"/>
      <c r="I35" s="39"/>
      <c r="J35" s="39"/>
      <c r="K35" s="39"/>
      <c r="L35" s="39"/>
      <c r="O35" s="78">
        <v>0.94</v>
      </c>
      <c r="P35" s="78">
        <f t="shared" si="0"/>
        <v>23.6692</v>
      </c>
    </row>
    <row r="36" spans="2:17" x14ac:dyDescent="0.25">
      <c r="B36" s="161"/>
      <c r="C36" s="10"/>
      <c r="D36" s="39"/>
      <c r="E36" s="39"/>
      <c r="F36" s="39"/>
      <c r="G36" s="39"/>
      <c r="H36" s="175"/>
      <c r="I36" s="39"/>
      <c r="J36" s="39"/>
      <c r="K36" s="39"/>
      <c r="L36" s="39"/>
      <c r="O36" s="78">
        <v>0.93</v>
      </c>
      <c r="P36" s="78">
        <f t="shared" si="0"/>
        <v>23.417400000000001</v>
      </c>
    </row>
    <row r="37" spans="2:17" x14ac:dyDescent="0.25">
      <c r="B37" s="161"/>
      <c r="C37" s="10"/>
      <c r="D37" s="39"/>
      <c r="E37" s="39"/>
      <c r="F37" s="39"/>
      <c r="G37" s="39"/>
      <c r="H37" s="175"/>
      <c r="I37" s="39"/>
      <c r="J37" s="39"/>
      <c r="K37" s="39"/>
      <c r="L37" s="39"/>
      <c r="O37" s="78">
        <v>0.92</v>
      </c>
      <c r="P37" s="78">
        <f t="shared" si="0"/>
        <v>23.165600000000001</v>
      </c>
    </row>
    <row r="38" spans="2:17" x14ac:dyDescent="0.25">
      <c r="B38" s="161"/>
      <c r="C38" s="10"/>
      <c r="D38" s="39"/>
      <c r="E38" s="39"/>
      <c r="F38" s="39"/>
      <c r="G38" s="39"/>
      <c r="H38" s="175"/>
      <c r="I38" s="39"/>
      <c r="J38" s="39"/>
      <c r="K38" s="39"/>
      <c r="L38" s="39"/>
      <c r="O38" s="78">
        <v>0.91</v>
      </c>
      <c r="P38" s="78">
        <f t="shared" si="0"/>
        <v>22.913800000000002</v>
      </c>
    </row>
    <row r="39" spans="2:17" x14ac:dyDescent="0.25">
      <c r="B39" s="161"/>
      <c r="C39" s="10"/>
      <c r="D39" s="39"/>
      <c r="E39" s="39"/>
      <c r="F39" s="39"/>
      <c r="G39" s="39"/>
      <c r="H39" s="175"/>
      <c r="I39" s="39"/>
      <c r="J39" s="39"/>
      <c r="K39" s="39"/>
      <c r="L39" s="39"/>
      <c r="O39" s="78">
        <v>0.9</v>
      </c>
      <c r="P39" s="78">
        <f t="shared" si="0"/>
        <v>22.661999999999999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77" priority="37">
      <formula>Q7&gt;0</formula>
    </cfRule>
    <cfRule type="expression" dxfId="3676" priority="38">
      <formula>Q7&lt;0</formula>
    </cfRule>
  </conditionalFormatting>
  <conditionalFormatting sqref="Q8">
    <cfRule type="expression" dxfId="3675" priority="35">
      <formula>Q8&gt;0</formula>
    </cfRule>
    <cfRule type="expression" dxfId="3674" priority="36">
      <formula>Q8&lt;0</formula>
    </cfRule>
  </conditionalFormatting>
  <conditionalFormatting sqref="F34:F54 F58:F63">
    <cfRule type="expression" dxfId="3673" priority="33">
      <formula>F34&gt;0</formula>
    </cfRule>
    <cfRule type="expression" dxfId="3672" priority="34">
      <formula>F34&lt;0</formula>
    </cfRule>
  </conditionalFormatting>
  <conditionalFormatting sqref="H34:H54 H58:H63">
    <cfRule type="expression" dxfId="3671" priority="31">
      <formula>H34&gt;0</formula>
    </cfRule>
    <cfRule type="expression" dxfId="3670" priority="32">
      <formula>H34&lt;0</formula>
    </cfRule>
  </conditionalFormatting>
  <conditionalFormatting sqref="Q10">
    <cfRule type="expression" dxfId="3669" priority="29">
      <formula>Q10&gt;0</formula>
    </cfRule>
    <cfRule type="expression" dxfId="3668" priority="30">
      <formula>Q10&lt;0</formula>
    </cfRule>
  </conditionalFormatting>
  <conditionalFormatting sqref="J25:J38">
    <cfRule type="expression" dxfId="3667" priority="27">
      <formula>J25&gt;0</formula>
    </cfRule>
    <cfRule type="expression" dxfId="3666" priority="28">
      <formula>J25&lt;0</formula>
    </cfRule>
  </conditionalFormatting>
  <conditionalFormatting sqref="K25:K35 K37:K38">
    <cfRule type="expression" dxfId="3665" priority="25">
      <formula>K25&gt;0</formula>
    </cfRule>
    <cfRule type="expression" dxfId="3664" priority="26">
      <formula>K25&lt;0</formula>
    </cfRule>
  </conditionalFormatting>
  <conditionalFormatting sqref="F89:F110">
    <cfRule type="expression" dxfId="3663" priority="23">
      <formula>F89&gt;0</formula>
    </cfRule>
    <cfRule type="expression" dxfId="3662" priority="24">
      <formula>F89&lt;0</formula>
    </cfRule>
  </conditionalFormatting>
  <conditionalFormatting sqref="H89:H110">
    <cfRule type="expression" dxfId="3661" priority="21">
      <formula>H89&gt;0</formula>
    </cfRule>
    <cfRule type="expression" dxfId="3660" priority="22">
      <formula>H89&lt;0</formula>
    </cfRule>
  </conditionalFormatting>
  <conditionalFormatting sqref="J89:J102">
    <cfRule type="expression" dxfId="3659" priority="19">
      <formula>J89&gt;0</formula>
    </cfRule>
    <cfRule type="expression" dxfId="3658" priority="20">
      <formula>J89&lt;0</formula>
    </cfRule>
  </conditionalFormatting>
  <conditionalFormatting sqref="K89:K102">
    <cfRule type="expression" dxfId="3657" priority="17">
      <formula>K89&gt;0</formula>
    </cfRule>
    <cfRule type="expression" dxfId="3656" priority="18">
      <formula>K89&lt;0</formula>
    </cfRule>
  </conditionalFormatting>
  <conditionalFormatting sqref="L89:L102">
    <cfRule type="expression" dxfId="3655" priority="15">
      <formula>L89&gt;0</formula>
    </cfRule>
    <cfRule type="expression" dxfId="3654" priority="16">
      <formula>L89&lt;0</formula>
    </cfRule>
  </conditionalFormatting>
  <conditionalFormatting sqref="F30:F33">
    <cfRule type="expression" dxfId="3653" priority="13">
      <formula>F30&gt;0</formula>
    </cfRule>
    <cfRule type="expression" dxfId="3652" priority="14">
      <formula>F30&lt;0</formula>
    </cfRule>
  </conditionalFormatting>
  <conditionalFormatting sqref="H30:H33">
    <cfRule type="expression" dxfId="3651" priority="11">
      <formula>H30&gt;0</formula>
    </cfRule>
    <cfRule type="expression" dxfId="3650" priority="12">
      <formula>H30&lt;0</formula>
    </cfRule>
  </conditionalFormatting>
  <conditionalFormatting sqref="J54">
    <cfRule type="expression" dxfId="3649" priority="9">
      <formula>J54&gt;0</formula>
    </cfRule>
    <cfRule type="expression" dxfId="3648" priority="10">
      <formula>J54&lt;0</formula>
    </cfRule>
  </conditionalFormatting>
  <conditionalFormatting sqref="F55:F57">
    <cfRule type="expression" dxfId="3647" priority="7">
      <formula>F55&gt;0</formula>
    </cfRule>
    <cfRule type="expression" dxfId="3646" priority="8">
      <formula>F55&lt;0</formula>
    </cfRule>
  </conditionalFormatting>
  <conditionalFormatting sqref="H55:H57">
    <cfRule type="expression" dxfId="3645" priority="5">
      <formula>H55&gt;0</formula>
    </cfRule>
    <cfRule type="expression" dxfId="3644" priority="6">
      <formula>H55&lt;0</formula>
    </cfRule>
  </conditionalFormatting>
  <conditionalFormatting sqref="F25:F29">
    <cfRule type="expression" dxfId="3643" priority="3">
      <formula>F25&gt;0</formula>
    </cfRule>
    <cfRule type="expression" dxfId="3642" priority="4">
      <formula>F25&lt;0</formula>
    </cfRule>
  </conditionalFormatting>
  <conditionalFormatting sqref="H25:H29">
    <cfRule type="expression" dxfId="3641" priority="1">
      <formula>H25&gt;0</formula>
    </cfRule>
    <cfRule type="expression" dxfId="3640"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39" priority="11">
      <formula>Q8&gt;0</formula>
    </cfRule>
    <cfRule type="expression" dxfId="3638" priority="12">
      <formula>Q8&lt;0</formula>
    </cfRule>
  </conditionalFormatting>
  <conditionalFormatting sqref="Q7">
    <cfRule type="expression" dxfId="3637" priority="13">
      <formula>Q7&gt;0</formula>
    </cfRule>
    <cfRule type="expression" dxfId="3636" priority="14">
      <formula>Q7&lt;0</formula>
    </cfRule>
  </conditionalFormatting>
  <conditionalFormatting sqref="F22">
    <cfRule type="expression" dxfId="3635" priority="9">
      <formula>F22&gt;0</formula>
    </cfRule>
    <cfRule type="expression" dxfId="3634" priority="10">
      <formula>F22&lt;0</formula>
    </cfRule>
  </conditionalFormatting>
  <conditionalFormatting sqref="H22">
    <cfRule type="expression" dxfId="3633" priority="7">
      <formula>H22&gt;0</formula>
    </cfRule>
    <cfRule type="expression" dxfId="3632" priority="8">
      <formula>H22&lt;0</formula>
    </cfRule>
  </conditionalFormatting>
  <conditionalFormatting sqref="F59">
    <cfRule type="expression" dxfId="3631" priority="5">
      <formula>F59&gt;0</formula>
    </cfRule>
    <cfRule type="expression" dxfId="3630" priority="6">
      <formula>F59&lt;0</formula>
    </cfRule>
  </conditionalFormatting>
  <conditionalFormatting sqref="H59">
    <cfRule type="expression" dxfId="3629" priority="3">
      <formula>H59&gt;0</formula>
    </cfRule>
    <cfRule type="expression" dxfId="3628" priority="4">
      <formula>H59&lt;0</formula>
    </cfRule>
  </conditionalFormatting>
  <conditionalFormatting sqref="M30">
    <cfRule type="expression" dxfId="3627" priority="1">
      <formula>M30&gt;0</formula>
    </cfRule>
    <cfRule type="expression" dxfId="3626"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25" priority="32">
      <formula>F51&gt;0</formula>
    </cfRule>
    <cfRule type="expression" dxfId="3624" priority="33">
      <formula>F51&lt;0</formula>
    </cfRule>
  </conditionalFormatting>
  <conditionalFormatting sqref="Q7">
    <cfRule type="expression" dxfId="3623" priority="30">
      <formula>Q7&gt;0</formula>
    </cfRule>
    <cfRule type="expression" dxfId="3622" priority="31">
      <formula>Q7&lt;0</formula>
    </cfRule>
  </conditionalFormatting>
  <conditionalFormatting sqref="Q8">
    <cfRule type="expression" dxfId="3621" priority="28">
      <formula>Q8&gt;0</formula>
    </cfRule>
    <cfRule type="expression" dxfId="3620" priority="29">
      <formula>Q8&lt;0</formula>
    </cfRule>
  </conditionalFormatting>
  <conditionalFormatting sqref="F25:F44 F46:F50">
    <cfRule type="expression" dxfId="3619" priority="26">
      <formula>F25&gt;0</formula>
    </cfRule>
    <cfRule type="expression" dxfId="3618" priority="27">
      <formula>F25&lt;0</formula>
    </cfRule>
  </conditionalFormatting>
  <conditionalFormatting sqref="H25:H44 H46:H50">
    <cfRule type="expression" dxfId="3617" priority="24">
      <formula>H25&gt;0</formula>
    </cfRule>
    <cfRule type="expression" dxfId="3616" priority="25">
      <formula>H25&lt;0</formula>
    </cfRule>
  </conditionalFormatting>
  <conditionalFormatting sqref="F89:F110">
    <cfRule type="expression" dxfId="3615" priority="22">
      <formula>F89&gt;0</formula>
    </cfRule>
    <cfRule type="expression" dxfId="3614" priority="23">
      <formula>F89&lt;0</formula>
    </cfRule>
  </conditionalFormatting>
  <conditionalFormatting sqref="H89:H110">
    <cfRule type="expression" dxfId="3613" priority="20">
      <formula>H89&gt;0</formula>
    </cfRule>
    <cfRule type="expression" dxfId="3612" priority="21">
      <formula>H89&lt;0</formula>
    </cfRule>
  </conditionalFormatting>
  <conditionalFormatting sqref="Q10">
    <cfRule type="expression" dxfId="3611" priority="18">
      <formula>Q10&gt;0</formula>
    </cfRule>
    <cfRule type="expression" dxfId="3610" priority="19">
      <formula>Q10&lt;0</formula>
    </cfRule>
  </conditionalFormatting>
  <conditionalFormatting sqref="J25:J39">
    <cfRule type="expression" dxfId="3609" priority="16">
      <formula>J25&gt;0</formula>
    </cfRule>
    <cfRule type="expression" dxfId="3608" priority="17">
      <formula>J25&lt;0</formula>
    </cfRule>
  </conditionalFormatting>
  <conditionalFormatting sqref="K25:K38">
    <cfRule type="expression" dxfId="3607" priority="14">
      <formula>K25&gt;0</formula>
    </cfRule>
    <cfRule type="expression" dxfId="3606" priority="15">
      <formula>K25&lt;0</formula>
    </cfRule>
  </conditionalFormatting>
  <conditionalFormatting sqref="L25:L38">
    <cfRule type="expression" dxfId="3605" priority="12">
      <formula>L25&gt;0</formula>
    </cfRule>
    <cfRule type="expression" dxfId="360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03" priority="9">
      <formula>J40&gt;0</formula>
    </cfRule>
    <cfRule type="expression" dxfId="360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01" priority="7">
      <formula>F45&gt;0</formula>
    </cfRule>
    <cfRule type="expression" dxfId="3600" priority="8">
      <formula>F45&lt;0</formula>
    </cfRule>
  </conditionalFormatting>
  <conditionalFormatting sqref="H45">
    <cfRule type="expression" dxfId="3599" priority="5">
      <formula>H45&gt;0</formula>
    </cfRule>
    <cfRule type="expression" dxfId="3598" priority="6">
      <formula>H45&lt;0</formula>
    </cfRule>
  </conditionalFormatting>
  <conditionalFormatting sqref="J45">
    <cfRule type="expression" dxfId="3597" priority="3">
      <formula>J45&gt;0</formula>
    </cfRule>
    <cfRule type="expression" dxfId="3596" priority="4">
      <formula>J45&lt;0</formula>
    </cfRule>
  </conditionalFormatting>
  <conditionalFormatting sqref="J46">
    <cfRule type="expression" dxfId="3595" priority="1">
      <formula>J46&gt;0</formula>
    </cfRule>
    <cfRule type="expression" dxfId="359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593" priority="66">
      <formula>F22&gt;0</formula>
    </cfRule>
    <cfRule type="expression" dxfId="359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91" priority="53">
      <formula>F41&gt;0</formula>
    </cfRule>
    <cfRule type="expression" dxfId="3590" priority="54">
      <formula>F41&lt;0</formula>
    </cfRule>
  </conditionalFormatting>
  <conditionalFormatting sqref="F41">
    <cfRule type="expression" dxfId="3589" priority="57">
      <formula>F41&gt;0</formula>
    </cfRule>
    <cfRule type="expression" dxfId="3588" priority="58">
      <formula>F41&lt;0</formula>
    </cfRule>
  </conditionalFormatting>
  <conditionalFormatting sqref="H41">
    <cfRule type="expression" dxfId="3587" priority="35">
      <formula>H41&gt;0</formula>
    </cfRule>
    <cfRule type="expression" dxfId="3586" priority="36">
      <formula>H41&lt;0</formula>
    </cfRule>
  </conditionalFormatting>
  <conditionalFormatting sqref="F89:F95">
    <cfRule type="expression" dxfId="3585" priority="29">
      <formula>F89&gt;0</formula>
    </cfRule>
    <cfRule type="expression" dxfId="3584" priority="30">
      <formula>F89&lt;0</formula>
    </cfRule>
  </conditionalFormatting>
  <conditionalFormatting sqref="F96:F110">
    <cfRule type="expression" dxfId="3583" priority="25">
      <formula>F96&gt;0</formula>
    </cfRule>
    <cfRule type="expression" dxfId="3582" priority="26">
      <formula>F96&lt;0</formula>
    </cfRule>
  </conditionalFormatting>
  <conditionalFormatting sqref="F96:F110">
    <cfRule type="expression" dxfId="3581" priority="27">
      <formula>F96&gt;0</formula>
    </cfRule>
    <cfRule type="expression" dxfId="3580" priority="28">
      <formula>F96&lt;0</formula>
    </cfRule>
  </conditionalFormatting>
  <conditionalFormatting sqref="H89:H100">
    <cfRule type="expression" dxfId="3579" priority="23">
      <formula>H89&gt;0</formula>
    </cfRule>
    <cfRule type="expression" dxfId="3578" priority="24">
      <formula>H89&lt;0</formula>
    </cfRule>
  </conditionalFormatting>
  <conditionalFormatting sqref="H101">
    <cfRule type="expression" dxfId="3577" priority="21">
      <formula>H101&gt;0</formula>
    </cfRule>
    <cfRule type="expression" dxfId="3576" priority="22">
      <formula>H101&lt;0</formula>
    </cfRule>
  </conditionalFormatting>
  <conditionalFormatting sqref="F111:F116">
    <cfRule type="expression" dxfId="3575" priority="19">
      <formula>F111&gt;0</formula>
    </cfRule>
    <cfRule type="expression" dxfId="3574" priority="20">
      <formula>F111&lt;0</formula>
    </cfRule>
  </conditionalFormatting>
  <conditionalFormatting sqref="H103:H116">
    <cfRule type="expression" dxfId="3573" priority="17">
      <formula>H103&gt;0</formula>
    </cfRule>
    <cfRule type="expression" dxfId="3572" priority="18">
      <formula>H103&lt;0</formula>
    </cfRule>
  </conditionalFormatting>
  <conditionalFormatting sqref="H102">
    <cfRule type="expression" dxfId="3571" priority="15">
      <formula>H102&gt;0</formula>
    </cfRule>
    <cfRule type="expression" dxfId="3570" priority="16">
      <formula>H102&lt;0</formula>
    </cfRule>
  </conditionalFormatting>
  <conditionalFormatting sqref="M42">
    <cfRule type="expression" dxfId="3569" priority="13">
      <formula>M42&gt;0</formula>
    </cfRule>
    <cfRule type="expression" dxfId="3568" priority="14">
      <formula>M42&lt;0</formula>
    </cfRule>
  </conditionalFormatting>
  <conditionalFormatting sqref="Q7">
    <cfRule type="expression" dxfId="3567" priority="9">
      <formula>Q7&gt;0</formula>
    </cfRule>
    <cfRule type="expression" dxfId="3566" priority="10">
      <formula>Q7&lt;0</formula>
    </cfRule>
  </conditionalFormatting>
  <conditionalFormatting sqref="Q8">
    <cfRule type="expression" dxfId="3565" priority="7">
      <formula>Q8&gt;0</formula>
    </cfRule>
    <cfRule type="expression" dxfId="3564" priority="8">
      <formula>Q8&lt;0</formula>
    </cfRule>
  </conditionalFormatting>
  <conditionalFormatting sqref="F117:F130 H117:H130">
    <cfRule type="expression" dxfId="3563" priority="1">
      <formula>F117&gt;0</formula>
    </cfRule>
    <cfRule type="expression" dxfId="356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61" priority="21">
      <formula>F47&gt;0</formula>
    </cfRule>
    <cfRule type="expression" dxfId="3560" priority="22">
      <formula>F47&lt;0</formula>
    </cfRule>
  </conditionalFormatting>
  <conditionalFormatting sqref="Q7">
    <cfRule type="expression" dxfId="3559" priority="19">
      <formula>Q7&gt;0</formula>
    </cfRule>
    <cfRule type="expression" dxfId="3558" priority="20">
      <formula>Q7&lt;0</formula>
    </cfRule>
  </conditionalFormatting>
  <conditionalFormatting sqref="Q8">
    <cfRule type="expression" dxfId="3557" priority="17">
      <formula>Q8&gt;0</formula>
    </cfRule>
    <cfRule type="expression" dxfId="3556" priority="18">
      <formula>Q8&lt;0</formula>
    </cfRule>
  </conditionalFormatting>
  <conditionalFormatting sqref="F25:F46">
    <cfRule type="expression" dxfId="3555" priority="15">
      <formula>F25&gt;0</formula>
    </cfRule>
    <cfRule type="expression" dxfId="3554" priority="16">
      <formula>F25&lt;0</formula>
    </cfRule>
  </conditionalFormatting>
  <conditionalFormatting sqref="H25:H46">
    <cfRule type="expression" dxfId="3553" priority="13">
      <formula>H25&gt;0</formula>
    </cfRule>
    <cfRule type="expression" dxfId="3552" priority="14">
      <formula>H25&lt;0</formula>
    </cfRule>
  </conditionalFormatting>
  <conditionalFormatting sqref="F89:F110">
    <cfRule type="expression" dxfId="3551" priority="11">
      <formula>F89&gt;0</formula>
    </cfRule>
    <cfRule type="expression" dxfId="3550" priority="12">
      <formula>F89&lt;0</formula>
    </cfRule>
  </conditionalFormatting>
  <conditionalFormatting sqref="H89:H110">
    <cfRule type="expression" dxfId="3549" priority="9">
      <formula>H89&gt;0</formula>
    </cfRule>
    <cfRule type="expression" dxfId="3548" priority="10">
      <formula>H89&lt;0</formula>
    </cfRule>
  </conditionalFormatting>
  <conditionalFormatting sqref="Q10">
    <cfRule type="expression" dxfId="3547" priority="7">
      <formula>Q10&gt;0</formula>
    </cfRule>
    <cfRule type="expression" dxfId="3546" priority="8">
      <formula>Q10&lt;0</formula>
    </cfRule>
  </conditionalFormatting>
  <conditionalFormatting sqref="J25:J38">
    <cfRule type="expression" dxfId="3545" priority="5">
      <formula>J25&gt;0</formula>
    </cfRule>
    <cfRule type="expression" dxfId="3544" priority="6">
      <formula>J25&lt;0</formula>
    </cfRule>
  </conditionalFormatting>
  <conditionalFormatting sqref="K25:K38">
    <cfRule type="expression" dxfId="3543" priority="3">
      <formula>K25&gt;0</formula>
    </cfRule>
    <cfRule type="expression" dxfId="3542" priority="4">
      <formula>K25&lt;0</formula>
    </cfRule>
  </conditionalFormatting>
  <conditionalFormatting sqref="L25:L38">
    <cfRule type="expression" dxfId="3541" priority="1">
      <formula>L25&gt;0</formula>
    </cfRule>
    <cfRule type="expression" dxfId="3540"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39" priority="35">
      <formula>F47&gt;0</formula>
    </cfRule>
    <cfRule type="expression" dxfId="3538" priority="36">
      <formula>F47&lt;0</formula>
    </cfRule>
  </conditionalFormatting>
  <conditionalFormatting sqref="Q7">
    <cfRule type="expression" dxfId="3537" priority="33">
      <formula>Q7&gt;0</formula>
    </cfRule>
    <cfRule type="expression" dxfId="3536" priority="34">
      <formula>Q7&lt;0</formula>
    </cfRule>
  </conditionalFormatting>
  <conditionalFormatting sqref="Q8">
    <cfRule type="expression" dxfId="3535" priority="31">
      <formula>Q8&gt;0</formula>
    </cfRule>
    <cfRule type="expression" dxfId="3534" priority="32">
      <formula>Q8&lt;0</formula>
    </cfRule>
  </conditionalFormatting>
  <conditionalFormatting sqref="F30:F46">
    <cfRule type="expression" dxfId="3533" priority="29">
      <formula>F30&gt;0</formula>
    </cfRule>
    <cfRule type="expression" dxfId="3532" priority="30">
      <formula>F30&lt;0</formula>
    </cfRule>
  </conditionalFormatting>
  <conditionalFormatting sqref="H30:H46">
    <cfRule type="expression" dxfId="3531" priority="27">
      <formula>H30&gt;0</formula>
    </cfRule>
    <cfRule type="expression" dxfId="3530" priority="28">
      <formula>H30&lt;0</formula>
    </cfRule>
  </conditionalFormatting>
  <conditionalFormatting sqref="Q10">
    <cfRule type="expression" dxfId="3529" priority="25">
      <formula>Q10&gt;0</formula>
    </cfRule>
    <cfRule type="expression" dxfId="3528" priority="26">
      <formula>Q10&lt;0</formula>
    </cfRule>
  </conditionalFormatting>
  <conditionalFormatting sqref="J25:J38">
    <cfRule type="expression" dxfId="3527" priority="23">
      <formula>J25&gt;0</formula>
    </cfRule>
    <cfRule type="expression" dxfId="3526" priority="24">
      <formula>J25&lt;0</formula>
    </cfRule>
  </conditionalFormatting>
  <conditionalFormatting sqref="K25:K38">
    <cfRule type="expression" dxfId="3525" priority="21">
      <formula>K25&gt;0</formula>
    </cfRule>
    <cfRule type="expression" dxfId="3524" priority="22">
      <formula>K25&lt;0</formula>
    </cfRule>
  </conditionalFormatting>
  <conditionalFormatting sqref="L25 L38">
    <cfRule type="expression" dxfId="3523" priority="19">
      <formula>L25&gt;0</formula>
    </cfRule>
    <cfRule type="expression" dxfId="3522" priority="20">
      <formula>L25&lt;0</formula>
    </cfRule>
  </conditionalFormatting>
  <conditionalFormatting sqref="F89:F110">
    <cfRule type="expression" dxfId="3521" priority="17">
      <formula>F89&gt;0</formula>
    </cfRule>
    <cfRule type="expression" dxfId="3520" priority="18">
      <formula>F89&lt;0</formula>
    </cfRule>
  </conditionalFormatting>
  <conditionalFormatting sqref="H89:H110">
    <cfRule type="expression" dxfId="3519" priority="15">
      <formula>H89&gt;0</formula>
    </cfRule>
    <cfRule type="expression" dxfId="3518" priority="16">
      <formula>H89&lt;0</formula>
    </cfRule>
  </conditionalFormatting>
  <conditionalFormatting sqref="J89:J102">
    <cfRule type="expression" dxfId="3517" priority="13">
      <formula>J89&gt;0</formula>
    </cfRule>
    <cfRule type="expression" dxfId="3516" priority="14">
      <formula>J89&lt;0</formula>
    </cfRule>
  </conditionalFormatting>
  <conditionalFormatting sqref="K89:K102">
    <cfRule type="expression" dxfId="3515" priority="11">
      <formula>K89&gt;0</formula>
    </cfRule>
    <cfRule type="expression" dxfId="3514" priority="12">
      <formula>K89&lt;0</formula>
    </cfRule>
  </conditionalFormatting>
  <conditionalFormatting sqref="L89:L102">
    <cfRule type="expression" dxfId="3513" priority="9">
      <formula>L89&gt;0</formula>
    </cfRule>
    <cfRule type="expression" dxfId="3512" priority="10">
      <formula>L89&lt;0</formula>
    </cfRule>
  </conditionalFormatting>
  <conditionalFormatting sqref="F29 F25:F26">
    <cfRule type="expression" dxfId="3511" priority="7">
      <formula>F25&gt;0</formula>
    </cfRule>
    <cfRule type="expression" dxfId="3510" priority="8">
      <formula>F25&lt;0</formula>
    </cfRule>
  </conditionalFormatting>
  <conditionalFormatting sqref="H29 H25:H27">
    <cfRule type="expression" dxfId="3509" priority="5">
      <formula>H25&gt;0</formula>
    </cfRule>
    <cfRule type="expression" dxfId="3508" priority="6">
      <formula>H25&lt;0</formula>
    </cfRule>
  </conditionalFormatting>
  <conditionalFormatting sqref="F27:F28">
    <cfRule type="expression" dxfId="3507" priority="3">
      <formula>F27&gt;0</formula>
    </cfRule>
    <cfRule type="expression" dxfId="3506" priority="4">
      <formula>F27&lt;0</formula>
    </cfRule>
  </conditionalFormatting>
  <conditionalFormatting sqref="H28">
    <cfRule type="expression" dxfId="3505" priority="1">
      <formula>H28&gt;0</formula>
    </cfRule>
    <cfRule type="expression" dxfId="3504"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03" priority="25">
      <formula>F7&gt;0</formula>
    </cfRule>
    <cfRule type="expression" dxfId="3502" priority="26">
      <formula>F7&lt;0</formula>
    </cfRule>
  </conditionalFormatting>
  <conditionalFormatting sqref="Q8">
    <cfRule type="expression" dxfId="3501" priority="23">
      <formula>Q8&gt;0</formula>
    </cfRule>
    <cfRule type="expression" dxfId="3500" priority="24">
      <formula>Q8&lt;0</formula>
    </cfRule>
  </conditionalFormatting>
  <conditionalFormatting sqref="F93:F114">
    <cfRule type="expression" dxfId="3499" priority="17">
      <formula>F93&gt;0</formula>
    </cfRule>
    <cfRule type="expression" dxfId="3498" priority="18">
      <formula>F93&lt;0</formula>
    </cfRule>
  </conditionalFormatting>
  <conditionalFormatting sqref="H93:H114">
    <cfRule type="expression" dxfId="3497" priority="15">
      <formula>H93&gt;0</formula>
    </cfRule>
    <cfRule type="expression" dxfId="3496" priority="16">
      <formula>H93&lt;0</formula>
    </cfRule>
  </conditionalFormatting>
  <conditionalFormatting sqref="Q10">
    <cfRule type="expression" dxfId="3495" priority="13">
      <formula>Q10&gt;0</formula>
    </cfRule>
    <cfRule type="expression" dxfId="3494" priority="14">
      <formula>Q10&lt;0</formula>
    </cfRule>
  </conditionalFormatting>
  <conditionalFormatting sqref="J25:J38">
    <cfRule type="expression" dxfId="3493" priority="11">
      <formula>J25&gt;0</formula>
    </cfRule>
    <cfRule type="expression" dxfId="3492" priority="12">
      <formula>J25&lt;0</formula>
    </cfRule>
  </conditionalFormatting>
  <conditionalFormatting sqref="K25:K38">
    <cfRule type="expression" dxfId="3491" priority="9">
      <formula>K25&gt;0</formula>
    </cfRule>
    <cfRule type="expression" dxfId="3490" priority="10">
      <formula>K25&lt;0</formula>
    </cfRule>
  </conditionalFormatting>
  <conditionalFormatting sqref="L25:L34">
    <cfRule type="expression" dxfId="3489" priority="7">
      <formula>L25&gt;0</formula>
    </cfRule>
    <cfRule type="expression" dxfId="3488" priority="8">
      <formula>L25&lt;0</formula>
    </cfRule>
  </conditionalFormatting>
  <conditionalFormatting sqref="J43">
    <cfRule type="expression" dxfId="3487" priority="5">
      <formula>J43&gt;0</formula>
    </cfRule>
    <cfRule type="expression" dxfId="3486" priority="6">
      <formula>J43&lt;0</formula>
    </cfRule>
  </conditionalFormatting>
  <conditionalFormatting sqref="M25:M34">
    <cfRule type="expression" dxfId="3485" priority="3">
      <formula>M25&gt;0</formula>
    </cfRule>
    <cfRule type="expression" dxfId="3484" priority="4">
      <formula>M25&lt;0</formula>
    </cfRule>
  </conditionalFormatting>
  <conditionalFormatting sqref="H61:H64 F61:F64">
    <cfRule type="expression" dxfId="3483" priority="1">
      <formula>F61&gt;0</formula>
    </cfRule>
    <cfRule type="expression" dxfId="3482"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81" priority="21">
      <formula>F47&gt;0</formula>
    </cfRule>
    <cfRule type="expression" dxfId="3480" priority="22">
      <formula>F47&lt;0</formula>
    </cfRule>
  </conditionalFormatting>
  <conditionalFormatting sqref="Q7">
    <cfRule type="expression" dxfId="3479" priority="19">
      <formula>Q7&gt;0</formula>
    </cfRule>
    <cfRule type="expression" dxfId="3478" priority="20">
      <formula>Q7&lt;0</formula>
    </cfRule>
  </conditionalFormatting>
  <conditionalFormatting sqref="Q8">
    <cfRule type="expression" dxfId="3477" priority="17">
      <formula>Q8&gt;0</formula>
    </cfRule>
    <cfRule type="expression" dxfId="3476" priority="18">
      <formula>Q8&lt;0</formula>
    </cfRule>
  </conditionalFormatting>
  <conditionalFormatting sqref="F25:F46">
    <cfRule type="expression" dxfId="3475" priority="15">
      <formula>F25&gt;0</formula>
    </cfRule>
    <cfRule type="expression" dxfId="3474" priority="16">
      <formula>F25&lt;0</formula>
    </cfRule>
  </conditionalFormatting>
  <conditionalFormatting sqref="H25:H46">
    <cfRule type="expression" dxfId="3473" priority="13">
      <formula>H25&gt;0</formula>
    </cfRule>
    <cfRule type="expression" dxfId="3472" priority="14">
      <formula>H25&lt;0</formula>
    </cfRule>
  </conditionalFormatting>
  <conditionalFormatting sqref="F89:F110">
    <cfRule type="expression" dxfId="3471" priority="11">
      <formula>F89&gt;0</formula>
    </cfRule>
    <cfRule type="expression" dxfId="3470" priority="12">
      <formula>F89&lt;0</formula>
    </cfRule>
  </conditionalFormatting>
  <conditionalFormatting sqref="H89:H110">
    <cfRule type="expression" dxfId="3469" priority="9">
      <formula>H89&gt;0</formula>
    </cfRule>
    <cfRule type="expression" dxfId="3468" priority="10">
      <formula>H89&lt;0</formula>
    </cfRule>
  </conditionalFormatting>
  <conditionalFormatting sqref="Q10">
    <cfRule type="expression" dxfId="3467" priority="7">
      <formula>Q10&gt;0</formula>
    </cfRule>
    <cfRule type="expression" dxfId="3466" priority="8">
      <formula>Q10&lt;0</formula>
    </cfRule>
  </conditionalFormatting>
  <conditionalFormatting sqref="J25:J38">
    <cfRule type="expression" dxfId="3465" priority="5">
      <formula>J25&gt;0</formula>
    </cfRule>
    <cfRule type="expression" dxfId="3464" priority="6">
      <formula>J25&lt;0</formula>
    </cfRule>
  </conditionalFormatting>
  <conditionalFormatting sqref="K25:K38">
    <cfRule type="expression" dxfId="3463" priority="3">
      <formula>K25&gt;0</formula>
    </cfRule>
    <cfRule type="expression" dxfId="3462" priority="4">
      <formula>K25&lt;0</formula>
    </cfRule>
  </conditionalFormatting>
  <conditionalFormatting sqref="L25:L38">
    <cfRule type="expression" dxfId="3461" priority="1">
      <formula>L25&gt;0</formula>
    </cfRule>
    <cfRule type="expression" dxfId="346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59" priority="29">
      <formula>F29&gt;0</formula>
    </cfRule>
    <cfRule type="expression" dxfId="3458" priority="30">
      <formula>F29&lt;0</formula>
    </cfRule>
  </conditionalFormatting>
  <conditionalFormatting sqref="Q7">
    <cfRule type="expression" dxfId="3457" priority="27">
      <formula>Q7&gt;0</formula>
    </cfRule>
    <cfRule type="expression" dxfId="3456" priority="28">
      <formula>Q7&lt;0</formula>
    </cfRule>
  </conditionalFormatting>
  <conditionalFormatting sqref="Q8">
    <cfRule type="expression" dxfId="3455" priority="25">
      <formula>Q8&gt;0</formula>
    </cfRule>
    <cfRule type="expression" dxfId="3454" priority="26">
      <formula>Q8&lt;0</formula>
    </cfRule>
  </conditionalFormatting>
  <conditionalFormatting sqref="F96:F110">
    <cfRule type="expression" dxfId="3453" priority="19">
      <formula>F96&gt;0</formula>
    </cfRule>
    <cfRule type="expression" dxfId="3452" priority="20">
      <formula>F96&lt;0</formula>
    </cfRule>
  </conditionalFormatting>
  <conditionalFormatting sqref="H96:H110">
    <cfRule type="expression" dxfId="3451" priority="17">
      <formula>H96&gt;0</formula>
    </cfRule>
    <cfRule type="expression" dxfId="3450" priority="18">
      <formula>H96&lt;0</formula>
    </cfRule>
  </conditionalFormatting>
  <conditionalFormatting sqref="Q10">
    <cfRule type="expression" dxfId="3449" priority="15">
      <formula>Q10&gt;0</formula>
    </cfRule>
    <cfRule type="expression" dxfId="3448" priority="16">
      <formula>Q10&lt;0</formula>
    </cfRule>
  </conditionalFormatting>
  <conditionalFormatting sqref="L29:L38">
    <cfRule type="expression" dxfId="3447" priority="9">
      <formula>L29&gt;0</formula>
    </cfRule>
    <cfRule type="expression" dxfId="3446" priority="10">
      <formula>L29&lt;0</formula>
    </cfRule>
  </conditionalFormatting>
  <conditionalFormatting sqref="F27:F29 H27:H29 J25:K29">
    <cfRule type="expression" dxfId="3445" priority="7">
      <formula>F25&gt;0</formula>
    </cfRule>
    <cfRule type="expression" dxfId="3444" priority="8">
      <formula>F25&lt;0</formula>
    </cfRule>
  </conditionalFormatting>
  <conditionalFormatting sqref="L25:L29">
    <cfRule type="expression" dxfId="3443" priority="5">
      <formula>L25&gt;0</formula>
    </cfRule>
    <cfRule type="expression" dxfId="3442" priority="6">
      <formula>L25&lt;0</formula>
    </cfRule>
  </conditionalFormatting>
  <conditionalFormatting sqref="F25:F26">
    <cfRule type="expression" dxfId="3441" priority="3">
      <formula>F25&gt;0</formula>
    </cfRule>
    <cfRule type="expression" dxfId="3440" priority="4">
      <formula>F25&lt;0</formula>
    </cfRule>
  </conditionalFormatting>
  <conditionalFormatting sqref="H25:H26">
    <cfRule type="expression" dxfId="3439" priority="1">
      <formula>H25&gt;0</formula>
    </cfRule>
    <cfRule type="expression" dxfId="3438"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 t="shared" ref="F13" si="2">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3">O22*$Q$4</f>
        <v>83.472200000000001</v>
      </c>
      <c r="U22" s="887"/>
    </row>
    <row r="23" spans="1:21" x14ac:dyDescent="0.25">
      <c r="O23" s="78">
        <v>1.08</v>
      </c>
      <c r="P23" s="78">
        <f t="shared" si="3"/>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81.940600000000003</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81.174800000000005</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80.409000000000006</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79.643200000000007</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78.877399999999994</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78.111599999999996</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76.58</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75.8142</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75.048400000000001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74.282600000000002</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73.516799999999989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72.750999999999991</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71.985199999999992</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71.219400000000007</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70.453599999999994</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69.687799999999996</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68.921999999999997</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37" priority="55">
      <formula>F25&gt;0</formula>
    </cfRule>
    <cfRule type="expression" dxfId="3436" priority="56">
      <formula>F25&lt;0</formula>
    </cfRule>
  </conditionalFormatting>
  <conditionalFormatting sqref="Q7">
    <cfRule type="expression" dxfId="3435" priority="53">
      <formula>Q7&gt;0</formula>
    </cfRule>
    <cfRule type="expression" dxfId="3434" priority="54">
      <formula>Q7&lt;0</formula>
    </cfRule>
  </conditionalFormatting>
  <conditionalFormatting sqref="Q8">
    <cfRule type="expression" dxfId="3433" priority="51">
      <formula>Q8&gt;0</formula>
    </cfRule>
    <cfRule type="expression" dxfId="3432" priority="52">
      <formula>Q8&lt;0</formula>
    </cfRule>
  </conditionalFormatting>
  <conditionalFormatting sqref="M68">
    <cfRule type="expression" dxfId="3431" priority="45">
      <formula>M68&gt;0</formula>
    </cfRule>
    <cfRule type="expression" dxfId="3430" priority="46">
      <formula>M68&lt;0</formula>
    </cfRule>
  </conditionalFormatting>
  <conditionalFormatting sqref="F94:F125">
    <cfRule type="expression" dxfId="3429" priority="43">
      <formula>F94&gt;0</formula>
    </cfRule>
    <cfRule type="expression" dxfId="3428" priority="44">
      <formula>F94&lt;0</formula>
    </cfRule>
  </conditionalFormatting>
  <conditionalFormatting sqref="H94:H125">
    <cfRule type="expression" dxfId="3427" priority="41">
      <formula>H94&gt;0</formula>
    </cfRule>
    <cfRule type="expression" dxfId="3426" priority="42">
      <formula>H94&lt;0</formula>
    </cfRule>
  </conditionalFormatting>
  <conditionalFormatting sqref="J28:J30 K25:K30 J31:K38">
    <cfRule type="expression" dxfId="3425" priority="35">
      <formula>J25&gt;0</formula>
    </cfRule>
    <cfRule type="expression" dxfId="3424" priority="36">
      <formula>J25&lt;0</formula>
    </cfRule>
  </conditionalFormatting>
  <conditionalFormatting sqref="K39:K42">
    <cfRule type="expression" dxfId="3423" priority="33">
      <formula>K39&gt;0</formula>
    </cfRule>
    <cfRule type="expression" dxfId="3422" priority="34">
      <formula>K39&lt;0</formula>
    </cfRule>
  </conditionalFormatting>
  <conditionalFormatting sqref="K43">
    <cfRule type="expression" dxfId="3421" priority="31">
      <formula>K43&gt;0</formula>
    </cfRule>
    <cfRule type="expression" dxfId="3420" priority="32">
      <formula>K43&lt;0</formula>
    </cfRule>
  </conditionalFormatting>
  <conditionalFormatting sqref="K44">
    <cfRule type="expression" dxfId="3419" priority="29">
      <formula>K44&gt;0</formula>
    </cfRule>
    <cfRule type="expression" dxfId="3418" priority="30">
      <formula>K44&lt;0</formula>
    </cfRule>
  </conditionalFormatting>
  <conditionalFormatting sqref="K45">
    <cfRule type="expression" dxfId="3417" priority="27">
      <formula>K45&gt;0</formula>
    </cfRule>
    <cfRule type="expression" dxfId="3416" priority="28">
      <formula>K45&lt;0</formula>
    </cfRule>
  </conditionalFormatting>
  <conditionalFormatting sqref="K46:K51">
    <cfRule type="expression" dxfId="3415" priority="15">
      <formula>K46&gt;0</formula>
    </cfRule>
    <cfRule type="expression" dxfId="3414" priority="16">
      <formula>K46&lt;0</formula>
    </cfRule>
  </conditionalFormatting>
  <conditionalFormatting sqref="K52:K60">
    <cfRule type="expression" dxfId="3413" priority="13">
      <formula>K52&gt;0</formula>
    </cfRule>
    <cfRule type="expression" dxfId="3412" priority="14">
      <formula>K52&lt;0</formula>
    </cfRule>
  </conditionalFormatting>
  <conditionalFormatting sqref="H55:H57 F54:F57">
    <cfRule type="expression" dxfId="3411" priority="11">
      <formula>F54&gt;0</formula>
    </cfRule>
    <cfRule type="expression" dxfId="3410" priority="12">
      <formula>F54&lt;0</formula>
    </cfRule>
  </conditionalFormatting>
  <conditionalFormatting sqref="F63:F64 H63:H64">
    <cfRule type="expression" dxfId="3409" priority="9">
      <formula>F63&gt;0</formula>
    </cfRule>
    <cfRule type="expression" dxfId="3408" priority="10">
      <formula>F63&lt;0</formula>
    </cfRule>
  </conditionalFormatting>
  <conditionalFormatting sqref="F62 H62">
    <cfRule type="expression" dxfId="3407" priority="7">
      <formula>F62&gt;0</formula>
    </cfRule>
    <cfRule type="expression" dxfId="3406" priority="8">
      <formula>F62&lt;0</formula>
    </cfRule>
  </conditionalFormatting>
  <conditionalFormatting sqref="F59:F61 H59:H61">
    <cfRule type="expression" dxfId="3405" priority="5">
      <formula>F59&gt;0</formula>
    </cfRule>
    <cfRule type="expression" dxfId="3404" priority="6">
      <formula>F59&lt;0</formula>
    </cfRule>
  </conditionalFormatting>
  <conditionalFormatting sqref="K61">
    <cfRule type="expression" dxfId="3403" priority="3">
      <formula>K61&gt;0</formula>
    </cfRule>
    <cfRule type="expression" dxfId="3402" priority="4">
      <formula>K61&lt;0</formula>
    </cfRule>
  </conditionalFormatting>
  <conditionalFormatting sqref="K62">
    <cfRule type="expression" dxfId="3401" priority="1">
      <formula>K62&gt;0</formula>
    </cfRule>
    <cfRule type="expression" dxfId="3400"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99" priority="35">
      <formula>F47&gt;0</formula>
    </cfRule>
    <cfRule type="expression" dxfId="3398" priority="36">
      <formula>F47&lt;0</formula>
    </cfRule>
  </conditionalFormatting>
  <conditionalFormatting sqref="Q7">
    <cfRule type="expression" dxfId="3397" priority="33">
      <formula>Q7&gt;0</formula>
    </cfRule>
    <cfRule type="expression" dxfId="3396" priority="34">
      <formula>Q7&lt;0</formula>
    </cfRule>
  </conditionalFormatting>
  <conditionalFormatting sqref="Q8">
    <cfRule type="expression" dxfId="3395" priority="31">
      <formula>Q8&gt;0</formula>
    </cfRule>
    <cfRule type="expression" dxfId="3394" priority="32">
      <formula>Q8&lt;0</formula>
    </cfRule>
  </conditionalFormatting>
  <conditionalFormatting sqref="F30:F46">
    <cfRule type="expression" dxfId="3393" priority="29">
      <formula>F30&gt;0</formula>
    </cfRule>
    <cfRule type="expression" dxfId="3392" priority="30">
      <formula>F30&lt;0</formula>
    </cfRule>
  </conditionalFormatting>
  <conditionalFormatting sqref="H30:H46">
    <cfRule type="expression" dxfId="3391" priority="27">
      <formula>H30&gt;0</formula>
    </cfRule>
    <cfRule type="expression" dxfId="3390" priority="28">
      <formula>H30&lt;0</formula>
    </cfRule>
  </conditionalFormatting>
  <conditionalFormatting sqref="Q10">
    <cfRule type="expression" dxfId="3389" priority="25">
      <formula>Q10&gt;0</formula>
    </cfRule>
    <cfRule type="expression" dxfId="3388" priority="26">
      <formula>Q10&lt;0</formula>
    </cfRule>
  </conditionalFormatting>
  <conditionalFormatting sqref="J25:J38">
    <cfRule type="expression" dxfId="3387" priority="23">
      <formula>J25&gt;0</formula>
    </cfRule>
    <cfRule type="expression" dxfId="3386" priority="24">
      <formula>J25&lt;0</formula>
    </cfRule>
  </conditionalFormatting>
  <conditionalFormatting sqref="K25:K38">
    <cfRule type="expression" dxfId="3385" priority="21">
      <formula>K25&gt;0</formula>
    </cfRule>
    <cfRule type="expression" dxfId="3384" priority="22">
      <formula>K25&lt;0</formula>
    </cfRule>
  </conditionalFormatting>
  <conditionalFormatting sqref="L25 L38">
    <cfRule type="expression" dxfId="3383" priority="19">
      <formula>L25&gt;0</formula>
    </cfRule>
    <cfRule type="expression" dxfId="3382" priority="20">
      <formula>L25&lt;0</formula>
    </cfRule>
  </conditionalFormatting>
  <conditionalFormatting sqref="F89:F110">
    <cfRule type="expression" dxfId="3381" priority="17">
      <formula>F89&gt;0</formula>
    </cfRule>
    <cfRule type="expression" dxfId="3380" priority="18">
      <formula>F89&lt;0</formula>
    </cfRule>
  </conditionalFormatting>
  <conditionalFormatting sqref="H89:H110">
    <cfRule type="expression" dxfId="3379" priority="15">
      <formula>H89&gt;0</formula>
    </cfRule>
    <cfRule type="expression" dxfId="3378" priority="16">
      <formula>H89&lt;0</formula>
    </cfRule>
  </conditionalFormatting>
  <conditionalFormatting sqref="J89:J102">
    <cfRule type="expression" dxfId="3377" priority="13">
      <formula>J89&gt;0</formula>
    </cfRule>
    <cfRule type="expression" dxfId="3376" priority="14">
      <formula>J89&lt;0</formula>
    </cfRule>
  </conditionalFormatting>
  <conditionalFormatting sqref="K89:K102">
    <cfRule type="expression" dxfId="3375" priority="11">
      <formula>K89&gt;0</formula>
    </cfRule>
    <cfRule type="expression" dxfId="3374" priority="12">
      <formula>K89&lt;0</formula>
    </cfRule>
  </conditionalFormatting>
  <conditionalFormatting sqref="L89:L102">
    <cfRule type="expression" dxfId="3373" priority="9">
      <formula>L89&gt;0</formula>
    </cfRule>
    <cfRule type="expression" dxfId="3372" priority="10">
      <formula>L89&lt;0</formula>
    </cfRule>
  </conditionalFormatting>
  <conditionalFormatting sqref="F29 F25:F26">
    <cfRule type="expression" dxfId="3371" priority="7">
      <formula>F25&gt;0</formula>
    </cfRule>
    <cfRule type="expression" dxfId="3370" priority="8">
      <formula>F25&lt;0</formula>
    </cfRule>
  </conditionalFormatting>
  <conditionalFormatting sqref="H29 H25:H27">
    <cfRule type="expression" dxfId="3369" priority="5">
      <formula>H25&gt;0</formula>
    </cfRule>
    <cfRule type="expression" dxfId="3368" priority="6">
      <formula>H25&lt;0</formula>
    </cfRule>
  </conditionalFormatting>
  <conditionalFormatting sqref="F27:F28">
    <cfRule type="expression" dxfId="3367" priority="3">
      <formula>F27&gt;0</formula>
    </cfRule>
    <cfRule type="expression" dxfId="3366" priority="4">
      <formula>F27&lt;0</formula>
    </cfRule>
  </conditionalFormatting>
  <conditionalFormatting sqref="H28">
    <cfRule type="expression" dxfId="3365" priority="1">
      <formula>H28&gt;0</formula>
    </cfRule>
    <cfRule type="expression" dxfId="3364"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63" priority="43">
      <formula>F54&gt;0</formula>
    </cfRule>
    <cfRule type="expression" dxfId="3362" priority="44">
      <formula>F54&lt;0</formula>
    </cfRule>
  </conditionalFormatting>
  <conditionalFormatting sqref="Q7">
    <cfRule type="expression" dxfId="3361" priority="41">
      <formula>Q7&gt;0</formula>
    </cfRule>
    <cfRule type="expression" dxfId="3360" priority="42">
      <formula>Q7&lt;0</formula>
    </cfRule>
  </conditionalFormatting>
  <conditionalFormatting sqref="Q8">
    <cfRule type="expression" dxfId="3359" priority="39">
      <formula>Q8&gt;0</formula>
    </cfRule>
    <cfRule type="expression" dxfId="3358" priority="40">
      <formula>Q8&lt;0</formula>
    </cfRule>
  </conditionalFormatting>
  <conditionalFormatting sqref="F33:F36 F38:F53">
    <cfRule type="expression" dxfId="3357" priority="37">
      <formula>F33&gt;0</formula>
    </cfRule>
    <cfRule type="expression" dxfId="3356" priority="38">
      <formula>F33&lt;0</formula>
    </cfRule>
  </conditionalFormatting>
  <conditionalFormatting sqref="H33:H36 H38:H53">
    <cfRule type="expression" dxfId="3355" priority="35">
      <formula>H33&gt;0</formula>
    </cfRule>
    <cfRule type="expression" dxfId="3354" priority="36">
      <formula>H33&lt;0</formula>
    </cfRule>
  </conditionalFormatting>
  <conditionalFormatting sqref="Q10">
    <cfRule type="expression" dxfId="3353" priority="33">
      <formula>Q10&gt;0</formula>
    </cfRule>
    <cfRule type="expression" dxfId="3352" priority="34">
      <formula>Q10&lt;0</formula>
    </cfRule>
  </conditionalFormatting>
  <conditionalFormatting sqref="J25:J37">
    <cfRule type="expression" dxfId="3351" priority="31">
      <formula>J25&gt;0</formula>
    </cfRule>
    <cfRule type="expression" dxfId="3350" priority="32">
      <formula>J25&lt;0</formula>
    </cfRule>
  </conditionalFormatting>
  <conditionalFormatting sqref="K25:K38">
    <cfRule type="expression" dxfId="3349" priority="29">
      <formula>K25&gt;0</formula>
    </cfRule>
    <cfRule type="expression" dxfId="3348" priority="30">
      <formula>K25&lt;0</formula>
    </cfRule>
  </conditionalFormatting>
  <conditionalFormatting sqref="L25">
    <cfRule type="expression" dxfId="3347" priority="27">
      <formula>L25&gt;0</formula>
    </cfRule>
    <cfRule type="expression" dxfId="3346" priority="28">
      <formula>L25&lt;0</formula>
    </cfRule>
  </conditionalFormatting>
  <conditionalFormatting sqref="F89:F110">
    <cfRule type="expression" dxfId="3345" priority="25">
      <formula>F89&gt;0</formula>
    </cfRule>
    <cfRule type="expression" dxfId="3344" priority="26">
      <formula>F89&lt;0</formula>
    </cfRule>
  </conditionalFormatting>
  <conditionalFormatting sqref="H89:H110">
    <cfRule type="expression" dxfId="3343" priority="23">
      <formula>H89&gt;0</formula>
    </cfRule>
    <cfRule type="expression" dxfId="3342" priority="24">
      <formula>H89&lt;0</formula>
    </cfRule>
  </conditionalFormatting>
  <conditionalFormatting sqref="J89:J102">
    <cfRule type="expression" dxfId="3341" priority="21">
      <formula>J89&gt;0</formula>
    </cfRule>
    <cfRule type="expression" dxfId="3340" priority="22">
      <formula>J89&lt;0</formula>
    </cfRule>
  </conditionalFormatting>
  <conditionalFormatting sqref="K89:K102">
    <cfRule type="expression" dxfId="3339" priority="19">
      <formula>K89&gt;0</formula>
    </cfRule>
    <cfRule type="expression" dxfId="3338" priority="20">
      <formula>K89&lt;0</formula>
    </cfRule>
  </conditionalFormatting>
  <conditionalFormatting sqref="L89:L102">
    <cfRule type="expression" dxfId="3337" priority="17">
      <formula>L89&gt;0</formula>
    </cfRule>
    <cfRule type="expression" dxfId="3336" priority="18">
      <formula>L89&lt;0</formula>
    </cfRule>
  </conditionalFormatting>
  <conditionalFormatting sqref="F29:F32">
    <cfRule type="expression" dxfId="3335" priority="15">
      <formula>F29&gt;0</formula>
    </cfRule>
    <cfRule type="expression" dxfId="3334" priority="16">
      <formula>F29&lt;0</formula>
    </cfRule>
  </conditionalFormatting>
  <conditionalFormatting sqref="H29:H32">
    <cfRule type="expression" dxfId="3333" priority="13">
      <formula>H29&gt;0</formula>
    </cfRule>
    <cfRule type="expression" dxfId="3332" priority="14">
      <formula>H29&lt;0</formula>
    </cfRule>
  </conditionalFormatting>
  <conditionalFormatting sqref="F25:F28">
    <cfRule type="expression" dxfId="3331" priority="11">
      <formula>F25&gt;0</formula>
    </cfRule>
    <cfRule type="expression" dxfId="3330" priority="12">
      <formula>F25&lt;0</formula>
    </cfRule>
  </conditionalFormatting>
  <conditionalFormatting sqref="H25:H28">
    <cfRule type="expression" dxfId="3329" priority="9">
      <formula>H25&gt;0</formula>
    </cfRule>
    <cfRule type="expression" dxfId="3328" priority="10">
      <formula>H25&lt;0</formula>
    </cfRule>
  </conditionalFormatting>
  <conditionalFormatting sqref="F37">
    <cfRule type="expression" dxfId="3327" priority="7">
      <formula>F37&gt;0</formula>
    </cfRule>
    <cfRule type="expression" dxfId="3326" priority="8">
      <formula>F37&lt;0</formula>
    </cfRule>
  </conditionalFormatting>
  <conditionalFormatting sqref="H37">
    <cfRule type="expression" dxfId="3325" priority="5">
      <formula>H37&gt;0</formula>
    </cfRule>
    <cfRule type="expression" dxfId="3324" priority="6">
      <formula>H37&lt;0</formula>
    </cfRule>
  </conditionalFormatting>
  <conditionalFormatting sqref="J49">
    <cfRule type="expression" dxfId="3323" priority="3">
      <formula>J49&gt;0</formula>
    </cfRule>
    <cfRule type="expression" dxfId="3322" priority="4">
      <formula>J49&lt;0</formula>
    </cfRule>
  </conditionalFormatting>
  <conditionalFormatting sqref="J38:J48">
    <cfRule type="expression" dxfId="3321" priority="1">
      <formula>J38&gt;0</formula>
    </cfRule>
    <cfRule type="expression" dxfId="3320"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64.86</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6486</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-1302.2700000000004</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-1302.2700000000004</v>
      </c>
      <c r="T8" s="1"/>
      <c r="U8" s="728"/>
    </row>
    <row r="9" spans="1:21" x14ac:dyDescent="0.25">
      <c r="B9" s="398"/>
      <c r="C9" s="4"/>
      <c r="D9" s="3"/>
      <c r="E9" s="3"/>
      <c r="F9" s="3"/>
      <c r="G9" s="398"/>
      <c r="H9" s="158"/>
      <c r="I9" s="3"/>
      <c r="J9" s="3"/>
      <c r="K9" s="3"/>
      <c r="L9" s="4"/>
      <c r="M9" s="4"/>
      <c r="O9" s="11" t="s">
        <v>202</v>
      </c>
      <c r="Q9" s="131">
        <f>IF(Q2=0, 0, Q8/Q6)</f>
        <v>-0.1672091491435197</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71.346000000000004</v>
      </c>
    </row>
    <row r="20" spans="1:20" x14ac:dyDescent="0.25">
      <c r="O20" s="78">
        <v>1.0900000000000001</v>
      </c>
      <c r="P20" s="78">
        <f t="shared" ref="P20:P39" si="1">O20*$Q$4</f>
        <v>70.697400000000002</v>
      </c>
    </row>
    <row r="21" spans="1:20" x14ac:dyDescent="0.25">
      <c r="O21" s="78">
        <v>1.08</v>
      </c>
      <c r="P21" s="78">
        <f t="shared" si="1"/>
        <v>70.0488</v>
      </c>
      <c r="T21" s="1"/>
    </row>
    <row r="22" spans="1:20" x14ac:dyDescent="0.25">
      <c r="O22" s="78">
        <v>1.07</v>
      </c>
      <c r="P22" s="78">
        <f t="shared" si="1"/>
        <v>69.400199999999998</v>
      </c>
    </row>
    <row r="23" spans="1:20" x14ac:dyDescent="0.25">
      <c r="O23" s="78">
        <v>1.06</v>
      </c>
      <c r="P23" s="78">
        <f t="shared" si="1"/>
        <v>68.751599999999996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68.103000000000009</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67.454400000000007</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66.805800000000005</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66.157200000000003</v>
      </c>
      <c r="T27" s="64"/>
    </row>
    <row r="28" spans="1:20" x14ac:dyDescent="0.25">
      <c r="B28" s="161">
        <v>43679</v>
      </c>
      <c r="C28" s="7">
        <v>100</v>
      </c>
      <c r="D28" s="43">
        <v>79.746200000000002</v>
      </c>
      <c r="E28" s="39">
        <v>69.05</v>
      </c>
      <c r="F28" s="39">
        <f t="shared" ref="F28:F32" si="11">C28*(E28-D28)</f>
        <v>-1069.6200000000003</v>
      </c>
      <c r="G28" s="39">
        <f t="shared" ref="G28:G32" si="12">D28*C28</f>
        <v>7974.62</v>
      </c>
      <c r="H28" s="175">
        <f t="shared" ref="H28:H32" si="13">(E28-D28)/D28</f>
        <v>-0.13412802114708919</v>
      </c>
      <c r="I28" s="39"/>
      <c r="J28" s="39"/>
      <c r="K28" s="39"/>
      <c r="L28" s="39"/>
      <c r="O28" s="78">
        <v>1.01</v>
      </c>
      <c r="P28" s="78">
        <f t="shared" si="1"/>
        <v>65.508600000000001</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64.86</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64.211399999999998</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63.562799999999996</v>
      </c>
    </row>
    <row r="32" spans="1:20" x14ac:dyDescent="0.25">
      <c r="B32" s="161">
        <v>43797</v>
      </c>
      <c r="C32" s="10">
        <v>100</v>
      </c>
      <c r="D32" s="39">
        <v>77.88</v>
      </c>
      <c r="E32" s="39">
        <v>65.61</v>
      </c>
      <c r="F32" s="39">
        <f t="shared" si="11"/>
        <v>-1226.9999999999995</v>
      </c>
      <c r="G32" s="39">
        <f t="shared" si="12"/>
        <v>7788</v>
      </c>
      <c r="H32" s="175">
        <f t="shared" si="13"/>
        <v>-0.15755007704160243</v>
      </c>
      <c r="I32" s="39"/>
      <c r="J32" s="39"/>
      <c r="K32" s="39"/>
      <c r="L32" s="39"/>
      <c r="O32" s="78">
        <v>0.97</v>
      </c>
      <c r="P32" s="78">
        <f t="shared" si="1"/>
        <v>62.914200000000001</v>
      </c>
    </row>
    <row r="33" spans="1:17" x14ac:dyDescent="0.25">
      <c r="B33" s="161"/>
      <c r="C33" s="10"/>
      <c r="D33" s="39"/>
      <c r="E33" s="39"/>
      <c r="F33" s="39"/>
      <c r="G33" s="39"/>
      <c r="H33" s="175"/>
      <c r="I33" s="39"/>
      <c r="J33" s="39"/>
      <c r="K33" s="39"/>
      <c r="L33" s="39"/>
      <c r="O33" s="78">
        <v>0.96</v>
      </c>
      <c r="P33" s="78">
        <f t="shared" si="1"/>
        <v>62.265599999999999</v>
      </c>
    </row>
    <row r="34" spans="1:17" x14ac:dyDescent="0.25">
      <c r="B34" s="161"/>
      <c r="C34" s="10"/>
      <c r="D34" s="39"/>
      <c r="E34" s="39"/>
      <c r="F34" s="39"/>
      <c r="G34" s="39"/>
      <c r="H34" s="175"/>
      <c r="I34" s="39"/>
      <c r="J34" s="39"/>
      <c r="K34" s="39"/>
      <c r="L34" s="39"/>
      <c r="O34" s="78">
        <v>0.95</v>
      </c>
      <c r="P34" s="78">
        <f t="shared" si="1"/>
        <v>61.616999999999997</v>
      </c>
    </row>
    <row r="35" spans="1:17" x14ac:dyDescent="0.25">
      <c r="B35" s="161"/>
      <c r="C35" s="10"/>
      <c r="D35" s="39"/>
      <c r="E35" s="39"/>
      <c r="F35" s="39"/>
      <c r="G35" s="39"/>
      <c r="H35" s="175"/>
      <c r="I35" s="39"/>
      <c r="J35" s="39"/>
      <c r="K35" s="39"/>
      <c r="L35" s="39"/>
      <c r="O35" s="78">
        <v>0.94</v>
      </c>
      <c r="P35" s="78">
        <f t="shared" si="1"/>
        <v>60.968399999999995</v>
      </c>
    </row>
    <row r="36" spans="1:17" x14ac:dyDescent="0.25">
      <c r="B36" s="161"/>
      <c r="C36" s="10"/>
      <c r="D36" s="39"/>
      <c r="E36" s="39"/>
      <c r="F36" s="39"/>
      <c r="G36" s="39"/>
      <c r="H36" s="175"/>
      <c r="I36" s="39"/>
      <c r="J36" s="39"/>
      <c r="K36" s="39"/>
      <c r="L36" s="39"/>
      <c r="O36" s="78">
        <v>0.93</v>
      </c>
      <c r="P36" s="78">
        <f t="shared" si="1"/>
        <v>60.319800000000001</v>
      </c>
    </row>
    <row r="37" spans="1:17" x14ac:dyDescent="0.25">
      <c r="B37" s="161"/>
      <c r="C37" s="10"/>
      <c r="D37" s="39"/>
      <c r="E37" s="39"/>
      <c r="F37" s="39"/>
      <c r="G37" s="39"/>
      <c r="H37" s="175"/>
      <c r="I37" s="39"/>
      <c r="J37" s="39"/>
      <c r="K37" s="39"/>
      <c r="L37" s="39"/>
      <c r="O37" s="78">
        <v>0.92</v>
      </c>
      <c r="P37" s="78">
        <f t="shared" si="1"/>
        <v>59.671199999999999</v>
      </c>
    </row>
    <row r="38" spans="1:17" x14ac:dyDescent="0.25">
      <c r="B38" s="161"/>
      <c r="C38" s="10"/>
      <c r="D38" s="39"/>
      <c r="E38" s="39"/>
      <c r="F38" s="39"/>
      <c r="G38" s="39"/>
      <c r="H38" s="175"/>
      <c r="I38" s="39"/>
      <c r="J38" s="39"/>
      <c r="K38" s="39"/>
      <c r="L38" s="39"/>
      <c r="O38" s="78">
        <v>0.91</v>
      </c>
      <c r="P38" s="78">
        <f t="shared" si="1"/>
        <v>59.022600000000004</v>
      </c>
    </row>
    <row r="39" spans="1:17" x14ac:dyDescent="0.25">
      <c r="B39" s="161"/>
      <c r="C39" s="10"/>
      <c r="D39" s="39"/>
      <c r="E39" s="39"/>
      <c r="F39" s="39"/>
      <c r="G39" s="39"/>
      <c r="H39" s="175"/>
      <c r="I39" s="39"/>
      <c r="J39" s="39"/>
      <c r="K39" s="39"/>
      <c r="L39" s="39"/>
      <c r="O39" s="78">
        <v>0.9</v>
      </c>
      <c r="P39" s="78">
        <f t="shared" si="1"/>
        <v>58.374000000000002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19" priority="37">
      <formula>F7&gt;0</formula>
    </cfRule>
    <cfRule type="expression" dxfId="3318" priority="38">
      <formula>F7&lt;0</formula>
    </cfRule>
  </conditionalFormatting>
  <conditionalFormatting sqref="Q8">
    <cfRule type="expression" dxfId="3317" priority="35">
      <formula>Q8&gt;0</formula>
    </cfRule>
    <cfRule type="expression" dxfId="3316" priority="36">
      <formula>Q8&lt;0</formula>
    </cfRule>
  </conditionalFormatting>
  <conditionalFormatting sqref="F46:F51">
    <cfRule type="expression" dxfId="3315" priority="33">
      <formula>F46&gt;0</formula>
    </cfRule>
    <cfRule type="expression" dxfId="3314" priority="34">
      <formula>F46&lt;0</formula>
    </cfRule>
  </conditionalFormatting>
  <conditionalFormatting sqref="H46:H51">
    <cfRule type="expression" dxfId="3313" priority="31">
      <formula>H46&gt;0</formula>
    </cfRule>
    <cfRule type="expression" dxfId="3312" priority="32">
      <formula>H46&lt;0</formula>
    </cfRule>
  </conditionalFormatting>
  <conditionalFormatting sqref="Q10">
    <cfRule type="expression" dxfId="3311" priority="29">
      <formula>Q10&gt;0</formula>
    </cfRule>
    <cfRule type="expression" dxfId="3310" priority="30">
      <formula>Q10&lt;0</formula>
    </cfRule>
  </conditionalFormatting>
  <conditionalFormatting sqref="K25:K26">
    <cfRule type="expression" dxfId="3309" priority="25">
      <formula>K25&gt;0</formula>
    </cfRule>
    <cfRule type="expression" dxfId="3308" priority="26">
      <formula>K25&lt;0</formula>
    </cfRule>
  </conditionalFormatting>
  <conditionalFormatting sqref="F77:F98">
    <cfRule type="expression" dxfId="3307" priority="21">
      <formula>F77&gt;0</formula>
    </cfRule>
    <cfRule type="expression" dxfId="3306" priority="22">
      <formula>F77&lt;0</formula>
    </cfRule>
  </conditionalFormatting>
  <conditionalFormatting sqref="H77:H98">
    <cfRule type="expression" dxfId="3305" priority="19">
      <formula>H77&gt;0</formula>
    </cfRule>
    <cfRule type="expression" dxfId="3304" priority="20">
      <formula>H77&lt;0</formula>
    </cfRule>
  </conditionalFormatting>
  <conditionalFormatting sqref="J77:J90">
    <cfRule type="expression" dxfId="3303" priority="17">
      <formula>J77&gt;0</formula>
    </cfRule>
    <cfRule type="expression" dxfId="3302" priority="18">
      <formula>J77&lt;0</formula>
    </cfRule>
  </conditionalFormatting>
  <conditionalFormatting sqref="K77:K90">
    <cfRule type="expression" dxfId="3301" priority="15">
      <formula>K77&gt;0</formula>
    </cfRule>
    <cfRule type="expression" dxfId="3300" priority="16">
      <formula>K77&lt;0</formula>
    </cfRule>
  </conditionalFormatting>
  <conditionalFormatting sqref="L77:L90">
    <cfRule type="expression" dxfId="3299" priority="13">
      <formula>L77&gt;0</formula>
    </cfRule>
    <cfRule type="expression" dxfId="3298" priority="14">
      <formula>L77&lt;0</formula>
    </cfRule>
  </conditionalFormatting>
  <conditionalFormatting sqref="J42">
    <cfRule type="expression" dxfId="3297" priority="7">
      <formula>J42&gt;0</formula>
    </cfRule>
    <cfRule type="expression" dxfId="3296" priority="8">
      <formula>J42&lt;0</formula>
    </cfRule>
  </conditionalFormatting>
  <conditionalFormatting sqref="F43:F45">
    <cfRule type="expression" dxfId="3295" priority="5">
      <formula>F43&gt;0</formula>
    </cfRule>
    <cfRule type="expression" dxfId="3294" priority="6">
      <formula>F43&lt;0</formula>
    </cfRule>
  </conditionalFormatting>
  <conditionalFormatting sqref="H43:H45">
    <cfRule type="expression" dxfId="3293" priority="3">
      <formula>H43&gt;0</formula>
    </cfRule>
    <cfRule type="expression" dxfId="3292" priority="4">
      <formula>H43&lt;0</formula>
    </cfRule>
  </conditionalFormatting>
  <conditionalFormatting sqref="F26:F28 H26:H28">
    <cfRule type="expression" dxfId="3291" priority="1">
      <formula>F26&gt;0</formula>
    </cfRule>
    <cfRule type="expression" dxfId="3290"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9" priority="43">
      <formula>F54&gt;0</formula>
    </cfRule>
    <cfRule type="expression" dxfId="3288" priority="44">
      <formula>F54&lt;0</formula>
    </cfRule>
  </conditionalFormatting>
  <conditionalFormatting sqref="Q7">
    <cfRule type="expression" dxfId="3287" priority="41">
      <formula>Q7&gt;0</formula>
    </cfRule>
    <cfRule type="expression" dxfId="3286" priority="42">
      <formula>Q7&lt;0</formula>
    </cfRule>
  </conditionalFormatting>
  <conditionalFormatting sqref="Q8">
    <cfRule type="expression" dxfId="3285" priority="39">
      <formula>Q8&gt;0</formula>
    </cfRule>
    <cfRule type="expression" dxfId="3284" priority="40">
      <formula>Q8&lt;0</formula>
    </cfRule>
  </conditionalFormatting>
  <conditionalFormatting sqref="F33:F36 F38:F53">
    <cfRule type="expression" dxfId="3283" priority="37">
      <formula>F33&gt;0</formula>
    </cfRule>
    <cfRule type="expression" dxfId="3282" priority="38">
      <formula>F33&lt;0</formula>
    </cfRule>
  </conditionalFormatting>
  <conditionalFormatting sqref="H33:H36 H38:H53">
    <cfRule type="expression" dxfId="3281" priority="35">
      <formula>H33&gt;0</formula>
    </cfRule>
    <cfRule type="expression" dxfId="3280" priority="36">
      <formula>H33&lt;0</formula>
    </cfRule>
  </conditionalFormatting>
  <conditionalFormatting sqref="Q10">
    <cfRule type="expression" dxfId="3279" priority="33">
      <formula>Q10&gt;0</formula>
    </cfRule>
    <cfRule type="expression" dxfId="3278" priority="34">
      <formula>Q10&lt;0</formula>
    </cfRule>
  </conditionalFormatting>
  <conditionalFormatting sqref="J25:J37">
    <cfRule type="expression" dxfId="3277" priority="31">
      <formula>J25&gt;0</formula>
    </cfRule>
    <cfRule type="expression" dxfId="3276" priority="32">
      <formula>J25&lt;0</formula>
    </cfRule>
  </conditionalFormatting>
  <conditionalFormatting sqref="K25:K38">
    <cfRule type="expression" dxfId="3275" priority="29">
      <formula>K25&gt;0</formula>
    </cfRule>
    <cfRule type="expression" dxfId="3274" priority="30">
      <formula>K25&lt;0</formula>
    </cfRule>
  </conditionalFormatting>
  <conditionalFormatting sqref="L25">
    <cfRule type="expression" dxfId="3273" priority="27">
      <formula>L25&gt;0</formula>
    </cfRule>
    <cfRule type="expression" dxfId="3272" priority="28">
      <formula>L25&lt;0</formula>
    </cfRule>
  </conditionalFormatting>
  <conditionalFormatting sqref="F89:F110">
    <cfRule type="expression" dxfId="3271" priority="25">
      <formula>F89&gt;0</formula>
    </cfRule>
    <cfRule type="expression" dxfId="3270" priority="26">
      <formula>F89&lt;0</formula>
    </cfRule>
  </conditionalFormatting>
  <conditionalFormatting sqref="H89:H110">
    <cfRule type="expression" dxfId="3269" priority="23">
      <formula>H89&gt;0</formula>
    </cfRule>
    <cfRule type="expression" dxfId="3268" priority="24">
      <formula>H89&lt;0</formula>
    </cfRule>
  </conditionalFormatting>
  <conditionalFormatting sqref="J89:J102">
    <cfRule type="expression" dxfId="3267" priority="21">
      <formula>J89&gt;0</formula>
    </cfRule>
    <cfRule type="expression" dxfId="3266" priority="22">
      <formula>J89&lt;0</formula>
    </cfRule>
  </conditionalFormatting>
  <conditionalFormatting sqref="K89:K102">
    <cfRule type="expression" dxfId="3265" priority="19">
      <formula>K89&gt;0</formula>
    </cfRule>
    <cfRule type="expression" dxfId="3264" priority="20">
      <formula>K89&lt;0</formula>
    </cfRule>
  </conditionalFormatting>
  <conditionalFormatting sqref="L89:L102">
    <cfRule type="expression" dxfId="3263" priority="17">
      <formula>L89&gt;0</formula>
    </cfRule>
    <cfRule type="expression" dxfId="3262" priority="18">
      <formula>L89&lt;0</formula>
    </cfRule>
  </conditionalFormatting>
  <conditionalFormatting sqref="F29:F32">
    <cfRule type="expression" dxfId="3261" priority="15">
      <formula>F29&gt;0</formula>
    </cfRule>
    <cfRule type="expression" dxfId="3260" priority="16">
      <formula>F29&lt;0</formula>
    </cfRule>
  </conditionalFormatting>
  <conditionalFormatting sqref="H29:H32">
    <cfRule type="expression" dxfId="3259" priority="13">
      <formula>H29&gt;0</formula>
    </cfRule>
    <cfRule type="expression" dxfId="3258" priority="14">
      <formula>H29&lt;0</formula>
    </cfRule>
  </conditionalFormatting>
  <conditionalFormatting sqref="F25:F28">
    <cfRule type="expression" dxfId="3257" priority="11">
      <formula>F25&gt;0</formula>
    </cfRule>
    <cfRule type="expression" dxfId="3256" priority="12">
      <formula>F25&lt;0</formula>
    </cfRule>
  </conditionalFormatting>
  <conditionalFormatting sqref="H25:H28">
    <cfRule type="expression" dxfId="3255" priority="9">
      <formula>H25&gt;0</formula>
    </cfRule>
    <cfRule type="expression" dxfId="3254" priority="10">
      <formula>H25&lt;0</formula>
    </cfRule>
  </conditionalFormatting>
  <conditionalFormatting sqref="F37">
    <cfRule type="expression" dxfId="3253" priority="7">
      <formula>F37&gt;0</formula>
    </cfRule>
    <cfRule type="expression" dxfId="3252" priority="8">
      <formula>F37&lt;0</formula>
    </cfRule>
  </conditionalFormatting>
  <conditionalFormatting sqref="H37">
    <cfRule type="expression" dxfId="3251" priority="5">
      <formula>H37&gt;0</formula>
    </cfRule>
    <cfRule type="expression" dxfId="3250" priority="6">
      <formula>H37&lt;0</formula>
    </cfRule>
  </conditionalFormatting>
  <conditionalFormatting sqref="J49">
    <cfRule type="expression" dxfId="3249" priority="3">
      <formula>J49&gt;0</formula>
    </cfRule>
    <cfRule type="expression" dxfId="3248" priority="4">
      <formula>J49&lt;0</formula>
    </cfRule>
  </conditionalFormatting>
  <conditionalFormatting sqref="J38:J48">
    <cfRule type="expression" dxfId="3247" priority="1">
      <formula>J38&gt;0</formula>
    </cfRule>
    <cfRule type="expression" dxfId="3246"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45" priority="11">
      <formula>F33&gt;0</formula>
    </cfRule>
    <cfRule type="expression" dxfId="3244" priority="12">
      <formula>F33&lt;0</formula>
    </cfRule>
  </conditionalFormatting>
  <conditionalFormatting sqref="Q7">
    <cfRule type="expression" dxfId="3243" priority="9">
      <formula>Q7&gt;0</formula>
    </cfRule>
    <cfRule type="expression" dxfId="3242" priority="10">
      <formula>Q7&lt;0</formula>
    </cfRule>
  </conditionalFormatting>
  <conditionalFormatting sqref="Q8">
    <cfRule type="expression" dxfId="3241" priority="7">
      <formula>Q8&gt;0</formula>
    </cfRule>
    <cfRule type="expression" dxfId="3240" priority="8">
      <formula>Q8&lt;0</formula>
    </cfRule>
  </conditionalFormatting>
  <conditionalFormatting sqref="F25:F32">
    <cfRule type="expression" dxfId="3239" priority="5">
      <formula>F25&gt;0</formula>
    </cfRule>
    <cfRule type="expression" dxfId="3238" priority="6">
      <formula>F25&lt;0</formula>
    </cfRule>
  </conditionalFormatting>
  <conditionalFormatting sqref="H25:H32">
    <cfRule type="expression" dxfId="3237" priority="3">
      <formula>H25&gt;0</formula>
    </cfRule>
    <cfRule type="expression" dxfId="3236" priority="4">
      <formula>H25&lt;0</formula>
    </cfRule>
  </conditionalFormatting>
  <conditionalFormatting sqref="Q10">
    <cfRule type="expression" dxfId="3235" priority="1">
      <formula>Q10&gt;0</formula>
    </cfRule>
    <cfRule type="expression" dxfId="323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33" priority="39">
      <formula>F47&gt;0</formula>
    </cfRule>
    <cfRule type="expression" dxfId="3232" priority="40">
      <formula>F47&lt;0</formula>
    </cfRule>
  </conditionalFormatting>
  <conditionalFormatting sqref="Q7">
    <cfRule type="expression" dxfId="3231" priority="37">
      <formula>Q7&gt;0</formula>
    </cfRule>
    <cfRule type="expression" dxfId="3230" priority="38">
      <formula>Q7&lt;0</formula>
    </cfRule>
  </conditionalFormatting>
  <conditionalFormatting sqref="Q8">
    <cfRule type="expression" dxfId="3229" priority="35">
      <formula>Q8&gt;0</formula>
    </cfRule>
    <cfRule type="expression" dxfId="3228" priority="36">
      <formula>Q8&lt;0</formula>
    </cfRule>
  </conditionalFormatting>
  <conditionalFormatting sqref="F30:F46">
    <cfRule type="expression" dxfId="3227" priority="33">
      <formula>F30&gt;0</formula>
    </cfRule>
    <cfRule type="expression" dxfId="3226" priority="34">
      <formula>F30&lt;0</formula>
    </cfRule>
  </conditionalFormatting>
  <conditionalFormatting sqref="H30:H46">
    <cfRule type="expression" dxfId="3225" priority="31">
      <formula>H30&gt;0</formula>
    </cfRule>
    <cfRule type="expression" dxfId="3224" priority="32">
      <formula>H30&lt;0</formula>
    </cfRule>
  </conditionalFormatting>
  <conditionalFormatting sqref="Q10">
    <cfRule type="expression" dxfId="3223" priority="29">
      <formula>Q10&gt;0</formula>
    </cfRule>
    <cfRule type="expression" dxfId="3222" priority="30">
      <formula>Q10&lt;0</formula>
    </cfRule>
  </conditionalFormatting>
  <conditionalFormatting sqref="J25:J38">
    <cfRule type="expression" dxfId="3221" priority="27">
      <formula>J25&gt;0</formula>
    </cfRule>
    <cfRule type="expression" dxfId="3220" priority="28">
      <formula>J25&lt;0</formula>
    </cfRule>
  </conditionalFormatting>
  <conditionalFormatting sqref="K25:K38">
    <cfRule type="expression" dxfId="3219" priority="25">
      <formula>K25&gt;0</formula>
    </cfRule>
    <cfRule type="expression" dxfId="3218" priority="26">
      <formula>K25&lt;0</formula>
    </cfRule>
  </conditionalFormatting>
  <conditionalFormatting sqref="L25 L38">
    <cfRule type="expression" dxfId="3217" priority="23">
      <formula>L25&gt;0</formula>
    </cfRule>
    <cfRule type="expression" dxfId="3216" priority="24">
      <formula>L25&lt;0</formula>
    </cfRule>
  </conditionalFormatting>
  <conditionalFormatting sqref="F89:F110">
    <cfRule type="expression" dxfId="3215" priority="21">
      <formula>F89&gt;0</formula>
    </cfRule>
    <cfRule type="expression" dxfId="3214" priority="22">
      <formula>F89&lt;0</formula>
    </cfRule>
  </conditionalFormatting>
  <conditionalFormatting sqref="H89:H110">
    <cfRule type="expression" dxfId="3213" priority="19">
      <formula>H89&gt;0</formula>
    </cfRule>
    <cfRule type="expression" dxfId="3212" priority="20">
      <formula>H89&lt;0</formula>
    </cfRule>
  </conditionalFormatting>
  <conditionalFormatting sqref="J89:J102">
    <cfRule type="expression" dxfId="3211" priority="17">
      <formula>J89&gt;0</formula>
    </cfRule>
    <cfRule type="expression" dxfId="3210" priority="18">
      <formula>J89&lt;0</formula>
    </cfRule>
  </conditionalFormatting>
  <conditionalFormatting sqref="K89:K102">
    <cfRule type="expression" dxfId="3209" priority="15">
      <formula>K89&gt;0</formula>
    </cfRule>
    <cfRule type="expression" dxfId="3208" priority="16">
      <formula>K89&lt;0</formula>
    </cfRule>
  </conditionalFormatting>
  <conditionalFormatting sqref="L89:L102">
    <cfRule type="expression" dxfId="3207" priority="13">
      <formula>L89&gt;0</formula>
    </cfRule>
    <cfRule type="expression" dxfId="3206" priority="14">
      <formula>L89&lt;0</formula>
    </cfRule>
  </conditionalFormatting>
  <conditionalFormatting sqref="F25">
    <cfRule type="expression" dxfId="3205" priority="11">
      <formula>F25&gt;0</formula>
    </cfRule>
    <cfRule type="expression" dxfId="3204" priority="12">
      <formula>F25&lt;0</formula>
    </cfRule>
  </conditionalFormatting>
  <conditionalFormatting sqref="H25:H26">
    <cfRule type="expression" dxfId="3203" priority="9">
      <formula>H25&gt;0</formula>
    </cfRule>
    <cfRule type="expression" dxfId="3202" priority="10">
      <formula>H25&lt;0</formula>
    </cfRule>
  </conditionalFormatting>
  <conditionalFormatting sqref="F26">
    <cfRule type="expression" dxfId="3201" priority="7">
      <formula>F26&gt;0</formula>
    </cfRule>
    <cfRule type="expression" dxfId="3200" priority="8">
      <formula>F26&lt;0</formula>
    </cfRule>
  </conditionalFormatting>
  <conditionalFormatting sqref="F27:F29">
    <cfRule type="expression" dxfId="3199" priority="3">
      <formula>F27&gt;0</formula>
    </cfRule>
    <cfRule type="expression" dxfId="3198" priority="4">
      <formula>F27&lt;0</formula>
    </cfRule>
  </conditionalFormatting>
  <conditionalFormatting sqref="H27:H29">
    <cfRule type="expression" dxfId="3197" priority="1">
      <formula>H27&gt;0</formula>
    </cfRule>
    <cfRule type="expression" dxfId="3196"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5" priority="43">
      <formula>F54&gt;0</formula>
    </cfRule>
    <cfRule type="expression" dxfId="3194" priority="44">
      <formula>F54&lt;0</formula>
    </cfRule>
  </conditionalFormatting>
  <conditionalFormatting sqref="Q7">
    <cfRule type="expression" dxfId="3193" priority="41">
      <formula>Q7&gt;0</formula>
    </cfRule>
    <cfRule type="expression" dxfId="3192" priority="42">
      <formula>Q7&lt;0</formula>
    </cfRule>
  </conditionalFormatting>
  <conditionalFormatting sqref="Q8">
    <cfRule type="expression" dxfId="3191" priority="39">
      <formula>Q8&gt;0</formula>
    </cfRule>
    <cfRule type="expression" dxfId="3190" priority="40">
      <formula>Q8&lt;0</formula>
    </cfRule>
  </conditionalFormatting>
  <conditionalFormatting sqref="F33:F36 F38:F53">
    <cfRule type="expression" dxfId="3189" priority="37">
      <formula>F33&gt;0</formula>
    </cfRule>
    <cfRule type="expression" dxfId="3188" priority="38">
      <formula>F33&lt;0</formula>
    </cfRule>
  </conditionalFormatting>
  <conditionalFormatting sqref="H33:H36 H38:H53">
    <cfRule type="expression" dxfId="3187" priority="35">
      <formula>H33&gt;0</formula>
    </cfRule>
    <cfRule type="expression" dxfId="3186" priority="36">
      <formula>H33&lt;0</formula>
    </cfRule>
  </conditionalFormatting>
  <conditionalFormatting sqref="Q10">
    <cfRule type="expression" dxfId="3185" priority="33">
      <formula>Q10&gt;0</formula>
    </cfRule>
    <cfRule type="expression" dxfId="3184" priority="34">
      <formula>Q10&lt;0</formula>
    </cfRule>
  </conditionalFormatting>
  <conditionalFormatting sqref="J25:J37">
    <cfRule type="expression" dxfId="3183" priority="31">
      <formula>J25&gt;0</formula>
    </cfRule>
    <cfRule type="expression" dxfId="3182" priority="32">
      <formula>J25&lt;0</formula>
    </cfRule>
  </conditionalFormatting>
  <conditionalFormatting sqref="K25:K38">
    <cfRule type="expression" dxfId="3181" priority="29">
      <formula>K25&gt;0</formula>
    </cfRule>
    <cfRule type="expression" dxfId="3180" priority="30">
      <formula>K25&lt;0</formula>
    </cfRule>
  </conditionalFormatting>
  <conditionalFormatting sqref="L25">
    <cfRule type="expression" dxfId="3179" priority="27">
      <formula>L25&gt;0</formula>
    </cfRule>
    <cfRule type="expression" dxfId="3178" priority="28">
      <formula>L25&lt;0</formula>
    </cfRule>
  </conditionalFormatting>
  <conditionalFormatting sqref="F89:F110">
    <cfRule type="expression" dxfId="3177" priority="25">
      <formula>F89&gt;0</formula>
    </cfRule>
    <cfRule type="expression" dxfId="3176" priority="26">
      <formula>F89&lt;0</formula>
    </cfRule>
  </conditionalFormatting>
  <conditionalFormatting sqref="H89:H110">
    <cfRule type="expression" dxfId="3175" priority="23">
      <formula>H89&gt;0</formula>
    </cfRule>
    <cfRule type="expression" dxfId="3174" priority="24">
      <formula>H89&lt;0</formula>
    </cfRule>
  </conditionalFormatting>
  <conditionalFormatting sqref="J89:J102">
    <cfRule type="expression" dxfId="3173" priority="21">
      <formula>J89&gt;0</formula>
    </cfRule>
    <cfRule type="expression" dxfId="3172" priority="22">
      <formula>J89&lt;0</formula>
    </cfRule>
  </conditionalFormatting>
  <conditionalFormatting sqref="K89:K102">
    <cfRule type="expression" dxfId="3171" priority="19">
      <formula>K89&gt;0</formula>
    </cfRule>
    <cfRule type="expression" dxfId="3170" priority="20">
      <formula>K89&lt;0</formula>
    </cfRule>
  </conditionalFormatting>
  <conditionalFormatting sqref="L89:L102">
    <cfRule type="expression" dxfId="3169" priority="17">
      <formula>L89&gt;0</formula>
    </cfRule>
    <cfRule type="expression" dxfId="3168" priority="18">
      <formula>L89&lt;0</formula>
    </cfRule>
  </conditionalFormatting>
  <conditionalFormatting sqref="F29:F32">
    <cfRule type="expression" dxfId="3167" priority="15">
      <formula>F29&gt;0</formula>
    </cfRule>
    <cfRule type="expression" dxfId="3166" priority="16">
      <formula>F29&lt;0</formula>
    </cfRule>
  </conditionalFormatting>
  <conditionalFormatting sqref="H29:H32">
    <cfRule type="expression" dxfId="3165" priority="13">
      <formula>H29&gt;0</formula>
    </cfRule>
    <cfRule type="expression" dxfId="3164" priority="14">
      <formula>H29&lt;0</formula>
    </cfRule>
  </conditionalFormatting>
  <conditionalFormatting sqref="F25:F28">
    <cfRule type="expression" dxfId="3163" priority="11">
      <formula>F25&gt;0</formula>
    </cfRule>
    <cfRule type="expression" dxfId="3162" priority="12">
      <formula>F25&lt;0</formula>
    </cfRule>
  </conditionalFormatting>
  <conditionalFormatting sqref="H25:H28">
    <cfRule type="expression" dxfId="3161" priority="9">
      <formula>H25&gt;0</formula>
    </cfRule>
    <cfRule type="expression" dxfId="3160" priority="10">
      <formula>H25&lt;0</formula>
    </cfRule>
  </conditionalFormatting>
  <conditionalFormatting sqref="F37">
    <cfRule type="expression" dxfId="3159" priority="7">
      <formula>F37&gt;0</formula>
    </cfRule>
    <cfRule type="expression" dxfId="3158" priority="8">
      <formula>F37&lt;0</formula>
    </cfRule>
  </conditionalFormatting>
  <conditionalFormatting sqref="H37">
    <cfRule type="expression" dxfId="3157" priority="5">
      <formula>H37&gt;0</formula>
    </cfRule>
    <cfRule type="expression" dxfId="3156" priority="6">
      <formula>H37&lt;0</formula>
    </cfRule>
  </conditionalFormatting>
  <conditionalFormatting sqref="J49">
    <cfRule type="expression" dxfId="3155" priority="3">
      <formula>J49&gt;0</formula>
    </cfRule>
    <cfRule type="expression" dxfId="3154" priority="4">
      <formula>J49&lt;0</formula>
    </cfRule>
  </conditionalFormatting>
  <conditionalFormatting sqref="J38:J48">
    <cfRule type="expression" dxfId="3153" priority="1">
      <formula>J38&gt;0</formula>
    </cfRule>
    <cfRule type="expression" dxfId="3152"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53.16</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2658</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65.929999999999382</v>
      </c>
      <c r="R7">
        <v>50</v>
      </c>
    </row>
    <row r="8" spans="1:21" x14ac:dyDescent="0.25">
      <c r="B8" s="398"/>
      <c r="C8" s="4"/>
      <c r="D8" s="3"/>
      <c r="E8" s="3"/>
      <c r="F8" s="3"/>
      <c r="G8" s="398"/>
      <c r="H8" s="158"/>
      <c r="I8" s="3"/>
      <c r="J8" s="3"/>
      <c r="K8" s="3"/>
      <c r="L8" s="4"/>
      <c r="M8" s="4"/>
      <c r="O8" s="11" t="s">
        <v>177</v>
      </c>
      <c r="P8" s="33"/>
      <c r="Q8" s="2">
        <f>K18+M18-F18+Q2*Q4</f>
        <v>65.929999999999382</v>
      </c>
      <c r="T8" s="1"/>
      <c r="U8" s="728"/>
    </row>
    <row r="9" spans="1:21" x14ac:dyDescent="0.25">
      <c r="B9" s="398"/>
      <c r="C9" s="4"/>
      <c r="D9" s="3"/>
      <c r="E9" s="3"/>
      <c r="F9" s="3"/>
      <c r="G9" s="398"/>
      <c r="H9" s="158"/>
      <c r="I9" s="3"/>
      <c r="J9" s="3"/>
      <c r="K9" s="3"/>
      <c r="L9" s="4"/>
      <c r="M9" s="4"/>
      <c r="O9" s="11" t="s">
        <v>202</v>
      </c>
      <c r="Q9" s="175">
        <f>IF(Q2=0, 0, Q8/Q6)</f>
        <v>2.5435269880828591E-2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58.475999999999999</v>
      </c>
    </row>
    <row r="20" spans="1:20" x14ac:dyDescent="0.25">
      <c r="O20" s="78">
        <v>1.0900000000000001</v>
      </c>
      <c r="P20" s="78">
        <f t="shared" ref="P20:P39" si="0">O20*$Q$4</f>
        <v>57.944400000000002</v>
      </c>
    </row>
    <row r="21" spans="1:20" x14ac:dyDescent="0.25">
      <c r="O21" s="78">
        <v>1.08</v>
      </c>
      <c r="P21" s="78">
        <f t="shared" si="0"/>
        <v>57.412799999999997</v>
      </c>
      <c r="T21" s="1"/>
    </row>
    <row r="22" spans="1:20" x14ac:dyDescent="0.25">
      <c r="O22" s="78">
        <v>1.07</v>
      </c>
      <c r="P22" s="78">
        <f t="shared" si="0"/>
        <v>56.8812</v>
      </c>
    </row>
    <row r="23" spans="1:20" x14ac:dyDescent="0.25">
      <c r="O23" s="78">
        <v>1.06</v>
      </c>
      <c r="P23" s="78">
        <f t="shared" si="0"/>
        <v>56.349600000000002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55.817999999999998</v>
      </c>
    </row>
    <row r="25" spans="1:20" x14ac:dyDescent="0.25">
      <c r="B25" s="161">
        <v>43558</v>
      </c>
      <c r="C25" s="10">
        <v>66</v>
      </c>
      <c r="D25" s="39">
        <v>57.13</v>
      </c>
      <c r="E25" s="39">
        <v>56.88</v>
      </c>
      <c r="F25" s="39">
        <f t="shared" ref="F25:F32" si="1">C25*(E25-D25)</f>
        <v>-16.5</v>
      </c>
      <c r="G25" s="39">
        <f t="shared" ref="G25:G32" si="2">D25*C25</f>
        <v>3770.5800000000004</v>
      </c>
      <c r="H25" s="175">
        <f t="shared" ref="H25:H32" si="3">F25/G25</f>
        <v>-4.3759845965342199E-3</v>
      </c>
      <c r="I25" s="39"/>
      <c r="J25" s="39"/>
      <c r="K25" s="39"/>
      <c r="L25" s="39"/>
      <c r="O25" s="78">
        <v>1.04</v>
      </c>
      <c r="P25" s="78">
        <f t="shared" si="0"/>
        <v>55.2864</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54.754799999999996</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54.223199999999999</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53.691599999999994</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53.16</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52.628399999999999</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52.096799999999995</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51.565199999999997</v>
      </c>
    </row>
    <row r="33" spans="2:17" x14ac:dyDescent="0.25">
      <c r="B33" s="161"/>
      <c r="C33" s="10"/>
      <c r="D33" s="39"/>
      <c r="E33" s="39"/>
      <c r="F33" s="39"/>
      <c r="G33" s="39"/>
      <c r="H33" s="175"/>
      <c r="I33" s="39"/>
      <c r="J33" s="39"/>
      <c r="K33" s="39"/>
      <c r="L33" s="39"/>
      <c r="O33" s="78">
        <v>0.96</v>
      </c>
      <c r="P33" s="78">
        <f t="shared" si="0"/>
        <v>51.033599999999993</v>
      </c>
    </row>
    <row r="34" spans="2:17" x14ac:dyDescent="0.25">
      <c r="B34" s="161"/>
      <c r="C34" s="10"/>
      <c r="D34" s="39"/>
      <c r="E34" s="39"/>
      <c r="F34" s="39"/>
      <c r="G34" s="39"/>
      <c r="H34" s="175"/>
      <c r="I34" s="39"/>
      <c r="J34" s="39"/>
      <c r="K34" s="39"/>
      <c r="L34" s="39"/>
      <c r="O34" s="78">
        <v>0.95</v>
      </c>
      <c r="P34" s="78">
        <f t="shared" si="0"/>
        <v>50.501999999999995</v>
      </c>
    </row>
    <row r="35" spans="2:17" x14ac:dyDescent="0.25">
      <c r="B35" s="161"/>
      <c r="C35" s="10"/>
      <c r="D35" s="39"/>
      <c r="E35" s="39"/>
      <c r="F35" s="39"/>
      <c r="G35" s="39"/>
      <c r="H35" s="175"/>
      <c r="I35" s="39"/>
      <c r="J35" s="39"/>
      <c r="K35" s="39"/>
      <c r="L35" s="39"/>
      <c r="O35" s="78">
        <v>0.94</v>
      </c>
      <c r="P35" s="78">
        <f t="shared" si="0"/>
        <v>49.970399999999991</v>
      </c>
    </row>
    <row r="36" spans="2:17" x14ac:dyDescent="0.25">
      <c r="B36" s="161"/>
      <c r="C36" s="10"/>
      <c r="D36" s="39"/>
      <c r="E36" s="39"/>
      <c r="F36" s="39"/>
      <c r="G36" s="39"/>
      <c r="H36" s="175"/>
      <c r="I36" s="39"/>
      <c r="J36" s="39"/>
      <c r="K36" s="39"/>
      <c r="L36" s="39"/>
      <c r="O36" s="78">
        <v>0.93</v>
      </c>
      <c r="P36" s="78">
        <f t="shared" si="0"/>
        <v>49.438800000000001</v>
      </c>
    </row>
    <row r="37" spans="2:17" x14ac:dyDescent="0.25">
      <c r="B37" s="161"/>
      <c r="C37" s="10"/>
      <c r="D37" s="39"/>
      <c r="E37" s="39"/>
      <c r="F37" s="39"/>
      <c r="G37" s="39"/>
      <c r="H37" s="175"/>
      <c r="I37" s="39"/>
      <c r="J37" s="39"/>
      <c r="K37" s="39"/>
      <c r="L37" s="39"/>
      <c r="O37" s="78">
        <v>0.92</v>
      </c>
      <c r="P37" s="78">
        <f t="shared" si="0"/>
        <v>48.907199999999996</v>
      </c>
    </row>
    <row r="38" spans="2:17" x14ac:dyDescent="0.25">
      <c r="B38" s="161"/>
      <c r="C38" s="10"/>
      <c r="D38" s="39"/>
      <c r="E38" s="39"/>
      <c r="F38" s="39"/>
      <c r="G38" s="39"/>
      <c r="H38" s="175"/>
      <c r="I38" s="39"/>
      <c r="J38" s="39"/>
      <c r="K38" s="39"/>
      <c r="L38" s="39"/>
      <c r="O38" s="78">
        <v>0.91</v>
      </c>
      <c r="P38" s="78">
        <f t="shared" si="0"/>
        <v>48.375599999999999</v>
      </c>
    </row>
    <row r="39" spans="2:17" x14ac:dyDescent="0.25">
      <c r="B39" s="161"/>
      <c r="C39" s="10"/>
      <c r="D39" s="39"/>
      <c r="E39" s="39"/>
      <c r="F39" s="39"/>
      <c r="G39" s="39"/>
      <c r="H39" s="175"/>
      <c r="I39" s="39"/>
      <c r="J39" s="39"/>
      <c r="K39" s="39"/>
      <c r="L39" s="39"/>
      <c r="O39" s="78">
        <v>0.9</v>
      </c>
      <c r="P39" s="78">
        <f t="shared" si="0"/>
        <v>47.844000000000001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51" priority="35">
      <formula>Q7&gt;0</formula>
    </cfRule>
    <cfRule type="expression" dxfId="3150" priority="36">
      <formula>Q7&lt;0</formula>
    </cfRule>
  </conditionalFormatting>
  <conditionalFormatting sqref="Q8">
    <cfRule type="expression" dxfId="3149" priority="33">
      <formula>Q8&gt;0</formula>
    </cfRule>
    <cfRule type="expression" dxfId="3148" priority="34">
      <formula>Q8&lt;0</formula>
    </cfRule>
  </conditionalFormatting>
  <conditionalFormatting sqref="F34:F54 F58:F63">
    <cfRule type="expression" dxfId="3147" priority="31">
      <formula>F34&gt;0</formula>
    </cfRule>
    <cfRule type="expression" dxfId="3146" priority="32">
      <formula>F34&lt;0</formula>
    </cfRule>
  </conditionalFormatting>
  <conditionalFormatting sqref="H34:H54 H58:H63">
    <cfRule type="expression" dxfId="3145" priority="29">
      <formula>H34&gt;0</formula>
    </cfRule>
    <cfRule type="expression" dxfId="3144" priority="30">
      <formula>H34&lt;0</formula>
    </cfRule>
  </conditionalFormatting>
  <conditionalFormatting sqref="Q10">
    <cfRule type="expression" dxfId="3143" priority="27">
      <formula>Q10&gt;0</formula>
    </cfRule>
    <cfRule type="expression" dxfId="3142" priority="28">
      <formula>Q10&lt;0</formula>
    </cfRule>
  </conditionalFormatting>
  <conditionalFormatting sqref="J25:J38">
    <cfRule type="expression" dxfId="3141" priority="25">
      <formula>J25&gt;0</formula>
    </cfRule>
    <cfRule type="expression" dxfId="3140" priority="26">
      <formula>J25&lt;0</formula>
    </cfRule>
  </conditionalFormatting>
  <conditionalFormatting sqref="K25:K35 K37:K38">
    <cfRule type="expression" dxfId="3139" priority="23">
      <formula>K25&gt;0</formula>
    </cfRule>
    <cfRule type="expression" dxfId="3138" priority="24">
      <formula>K25&lt;0</formula>
    </cfRule>
  </conditionalFormatting>
  <conditionalFormatting sqref="F89:F110">
    <cfRule type="expression" dxfId="3137" priority="21">
      <formula>F89&gt;0</formula>
    </cfRule>
    <cfRule type="expression" dxfId="3136" priority="22">
      <formula>F89&lt;0</formula>
    </cfRule>
  </conditionalFormatting>
  <conditionalFormatting sqref="H89:H110">
    <cfRule type="expression" dxfId="3135" priority="19">
      <formula>H89&gt;0</formula>
    </cfRule>
    <cfRule type="expression" dxfId="3134" priority="20">
      <formula>H89&lt;0</formula>
    </cfRule>
  </conditionalFormatting>
  <conditionalFormatting sqref="J89:J102">
    <cfRule type="expression" dxfId="3133" priority="17">
      <formula>J89&gt;0</formula>
    </cfRule>
    <cfRule type="expression" dxfId="3132" priority="18">
      <formula>J89&lt;0</formula>
    </cfRule>
  </conditionalFormatting>
  <conditionalFormatting sqref="K89:K102">
    <cfRule type="expression" dxfId="3131" priority="15">
      <formula>K89&gt;0</formula>
    </cfRule>
    <cfRule type="expression" dxfId="3130" priority="16">
      <formula>K89&lt;0</formula>
    </cfRule>
  </conditionalFormatting>
  <conditionalFormatting sqref="L89:L102">
    <cfRule type="expression" dxfId="3129" priority="13">
      <formula>L89&gt;0</formula>
    </cfRule>
    <cfRule type="expression" dxfId="3128" priority="14">
      <formula>L89&lt;0</formula>
    </cfRule>
  </conditionalFormatting>
  <conditionalFormatting sqref="F25:F33">
    <cfRule type="expression" dxfId="3127" priority="11">
      <formula>F25&gt;0</formula>
    </cfRule>
    <cfRule type="expression" dxfId="3126" priority="12">
      <formula>F25&lt;0</formula>
    </cfRule>
  </conditionalFormatting>
  <conditionalFormatting sqref="H25:H33">
    <cfRule type="expression" dxfId="3125" priority="9">
      <formula>H25&gt;0</formula>
    </cfRule>
    <cfRule type="expression" dxfId="3124" priority="10">
      <formula>H25&lt;0</formula>
    </cfRule>
  </conditionalFormatting>
  <conditionalFormatting sqref="J54">
    <cfRule type="expression" dxfId="3123" priority="7">
      <formula>J54&gt;0</formula>
    </cfRule>
    <cfRule type="expression" dxfId="3122" priority="8">
      <formula>J54&lt;0</formula>
    </cfRule>
  </conditionalFormatting>
  <conditionalFormatting sqref="F55:F57">
    <cfRule type="expression" dxfId="3121" priority="5">
      <formula>F55&gt;0</formula>
    </cfRule>
    <cfRule type="expression" dxfId="3120" priority="6">
      <formula>F55&lt;0</formula>
    </cfRule>
  </conditionalFormatting>
  <conditionalFormatting sqref="H55:H57">
    <cfRule type="expression" dxfId="3119" priority="3">
      <formula>H55&gt;0</formula>
    </cfRule>
    <cfRule type="expression" dxfId="3118" priority="4">
      <formula>H55&lt;0</formula>
    </cfRule>
  </conditionalFormatting>
  <conditionalFormatting sqref="Q9">
    <cfRule type="expression" dxfId="3117" priority="1">
      <formula>Q9&gt;0</formula>
    </cfRule>
    <cfRule type="expression" dxfId="3116"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15" priority="53">
      <formula>F54&gt;0</formula>
    </cfRule>
    <cfRule type="expression" dxfId="3114" priority="54">
      <formula>F54&lt;0</formula>
    </cfRule>
  </conditionalFormatting>
  <conditionalFormatting sqref="Q7">
    <cfRule type="expression" dxfId="3113" priority="51">
      <formula>Q7&gt;0</formula>
    </cfRule>
    <cfRule type="expression" dxfId="3112" priority="52">
      <formula>Q7&lt;0</formula>
    </cfRule>
  </conditionalFormatting>
  <conditionalFormatting sqref="Q8">
    <cfRule type="expression" dxfId="3111" priority="49">
      <formula>Q8&gt;0</formula>
    </cfRule>
    <cfRule type="expression" dxfId="3110" priority="50">
      <formula>Q8&lt;0</formula>
    </cfRule>
  </conditionalFormatting>
  <conditionalFormatting sqref="F33:F36 F38:F53">
    <cfRule type="expression" dxfId="3109" priority="47">
      <formula>F33&gt;0</formula>
    </cfRule>
    <cfRule type="expression" dxfId="3108" priority="48">
      <formula>F33&lt;0</formula>
    </cfRule>
  </conditionalFormatting>
  <conditionalFormatting sqref="H38:H53 H33:H36">
    <cfRule type="expression" dxfId="3107" priority="45">
      <formula>H33&gt;0</formula>
    </cfRule>
    <cfRule type="expression" dxfId="3106" priority="46">
      <formula>H33&lt;0</formula>
    </cfRule>
  </conditionalFormatting>
  <conditionalFormatting sqref="Q10">
    <cfRule type="expression" dxfId="3105" priority="43">
      <formula>Q10&gt;0</formula>
    </cfRule>
    <cfRule type="expression" dxfId="3104" priority="44">
      <formula>Q10&lt;0</formula>
    </cfRule>
  </conditionalFormatting>
  <conditionalFormatting sqref="J25:J27 J34:J37">
    <cfRule type="expression" dxfId="3103" priority="41">
      <formula>J25&gt;0</formula>
    </cfRule>
    <cfRule type="expression" dxfId="3102" priority="42">
      <formula>J25&lt;0</formula>
    </cfRule>
  </conditionalFormatting>
  <conditionalFormatting sqref="K25:K38">
    <cfRule type="expression" dxfId="3101" priority="39">
      <formula>K25&gt;0</formula>
    </cfRule>
    <cfRule type="expression" dxfId="3100" priority="40">
      <formula>K25&lt;0</formula>
    </cfRule>
  </conditionalFormatting>
  <conditionalFormatting sqref="L25">
    <cfRule type="expression" dxfId="3099" priority="37">
      <formula>L25&gt;0</formula>
    </cfRule>
    <cfRule type="expression" dxfId="3098" priority="38">
      <formula>L25&lt;0</formula>
    </cfRule>
  </conditionalFormatting>
  <conditionalFormatting sqref="F89:F110">
    <cfRule type="expression" dxfId="3097" priority="35">
      <formula>F89&gt;0</formula>
    </cfRule>
    <cfRule type="expression" dxfId="3096" priority="36">
      <formula>F89&lt;0</formula>
    </cfRule>
  </conditionalFormatting>
  <conditionalFormatting sqref="H89:H110">
    <cfRule type="expression" dxfId="3095" priority="33">
      <formula>H89&gt;0</formula>
    </cfRule>
    <cfRule type="expression" dxfId="3094" priority="34">
      <formula>H89&lt;0</formula>
    </cfRule>
  </conditionalFormatting>
  <conditionalFormatting sqref="J89:J102">
    <cfRule type="expression" dxfId="3093" priority="31">
      <formula>J89&gt;0</formula>
    </cfRule>
    <cfRule type="expression" dxfId="3092" priority="32">
      <formula>J89&lt;0</formula>
    </cfRule>
  </conditionalFormatting>
  <conditionalFormatting sqref="K89:K102">
    <cfRule type="expression" dxfId="3091" priority="29">
      <formula>K89&gt;0</formula>
    </cfRule>
    <cfRule type="expression" dxfId="3090" priority="30">
      <formula>K89&lt;0</formula>
    </cfRule>
  </conditionalFormatting>
  <conditionalFormatting sqref="L89:L102">
    <cfRule type="expression" dxfId="3089" priority="27">
      <formula>L89&gt;0</formula>
    </cfRule>
    <cfRule type="expression" dxfId="3088" priority="28">
      <formula>L89&lt;0</formula>
    </cfRule>
  </conditionalFormatting>
  <conditionalFormatting sqref="F31:F32">
    <cfRule type="expression" dxfId="3087" priority="25">
      <formula>F31&gt;0</formula>
    </cfRule>
    <cfRule type="expression" dxfId="3086" priority="26">
      <formula>F31&lt;0</formula>
    </cfRule>
  </conditionalFormatting>
  <conditionalFormatting sqref="H31:H32">
    <cfRule type="expression" dxfId="3085" priority="23">
      <formula>H31&gt;0</formula>
    </cfRule>
    <cfRule type="expression" dxfId="3084" priority="24">
      <formula>H31&lt;0</formula>
    </cfRule>
  </conditionalFormatting>
  <conditionalFormatting sqref="F25:F26">
    <cfRule type="expression" dxfId="3083" priority="21">
      <formula>F25&gt;0</formula>
    </cfRule>
    <cfRule type="expression" dxfId="3082" priority="22">
      <formula>F25&lt;0</formula>
    </cfRule>
  </conditionalFormatting>
  <conditionalFormatting sqref="H25:H26">
    <cfRule type="expression" dxfId="3081" priority="19">
      <formula>H25&gt;0</formula>
    </cfRule>
    <cfRule type="expression" dxfId="3080" priority="20">
      <formula>H25&lt;0</formula>
    </cfRule>
  </conditionalFormatting>
  <conditionalFormatting sqref="F37">
    <cfRule type="expression" dxfId="3079" priority="17">
      <formula>F37&gt;0</formula>
    </cfRule>
    <cfRule type="expression" dxfId="3078" priority="18">
      <formula>F37&lt;0</formula>
    </cfRule>
  </conditionalFormatting>
  <conditionalFormatting sqref="H37">
    <cfRule type="expression" dxfId="3077" priority="15">
      <formula>H37&gt;0</formula>
    </cfRule>
    <cfRule type="expression" dxfId="3076" priority="16">
      <formula>H37&lt;0</formula>
    </cfRule>
  </conditionalFormatting>
  <conditionalFormatting sqref="J49">
    <cfRule type="expression" dxfId="3075" priority="13">
      <formula>J49&gt;0</formula>
    </cfRule>
    <cfRule type="expression" dxfId="3074" priority="14">
      <formula>J49&lt;0</formula>
    </cfRule>
  </conditionalFormatting>
  <conditionalFormatting sqref="J38:J48">
    <cfRule type="expression" dxfId="3073" priority="11">
      <formula>J38&gt;0</formula>
    </cfRule>
    <cfRule type="expression" dxfId="3072" priority="12">
      <formula>J38&lt;0</formula>
    </cfRule>
  </conditionalFormatting>
  <conditionalFormatting sqref="F27:F30">
    <cfRule type="expression" dxfId="3071" priority="9">
      <formula>F27&gt;0</formula>
    </cfRule>
    <cfRule type="expression" dxfId="3070" priority="10">
      <formula>F27&lt;0</formula>
    </cfRule>
  </conditionalFormatting>
  <conditionalFormatting sqref="H27:H30">
    <cfRule type="expression" dxfId="3069" priority="7">
      <formula>H27&gt;0</formula>
    </cfRule>
    <cfRule type="expression" dxfId="3068" priority="8">
      <formula>H27&lt;0</formula>
    </cfRule>
  </conditionalFormatting>
  <conditionalFormatting sqref="J33">
    <cfRule type="expression" dxfId="3067" priority="5">
      <formula>J33&gt;0</formula>
    </cfRule>
    <cfRule type="expression" dxfId="3066" priority="6">
      <formula>J33&lt;0</formula>
    </cfRule>
  </conditionalFormatting>
  <conditionalFormatting sqref="J31:J32">
    <cfRule type="expression" dxfId="3065" priority="3">
      <formula>J31&gt;0</formula>
    </cfRule>
    <cfRule type="expression" dxfId="3064" priority="4">
      <formula>J31&lt;0</formula>
    </cfRule>
  </conditionalFormatting>
  <conditionalFormatting sqref="J28:J30">
    <cfRule type="expression" dxfId="3063" priority="1">
      <formula>J28&gt;0</formula>
    </cfRule>
    <cfRule type="expression" dxfId="3062"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1" priority="35">
      <formula>F47&gt;0</formula>
    </cfRule>
    <cfRule type="expression" dxfId="3060" priority="36">
      <formula>F47&lt;0</formula>
    </cfRule>
  </conditionalFormatting>
  <conditionalFormatting sqref="Q7">
    <cfRule type="expression" dxfId="3059" priority="33">
      <formula>Q7&gt;0</formula>
    </cfRule>
    <cfRule type="expression" dxfId="3058" priority="34">
      <formula>Q7&lt;0</formula>
    </cfRule>
  </conditionalFormatting>
  <conditionalFormatting sqref="Q8">
    <cfRule type="expression" dxfId="3057" priority="31">
      <formula>Q8&gt;0</formula>
    </cfRule>
    <cfRule type="expression" dxfId="3056" priority="32">
      <formula>Q8&lt;0</formula>
    </cfRule>
  </conditionalFormatting>
  <conditionalFormatting sqref="F30:F46">
    <cfRule type="expression" dxfId="3055" priority="29">
      <formula>F30&gt;0</formula>
    </cfRule>
    <cfRule type="expression" dxfId="3054" priority="30">
      <formula>F30&lt;0</formula>
    </cfRule>
  </conditionalFormatting>
  <conditionalFormatting sqref="H30:H46">
    <cfRule type="expression" dxfId="3053" priority="27">
      <formula>H30&gt;0</formula>
    </cfRule>
    <cfRule type="expression" dxfId="3052" priority="28">
      <formula>H30&lt;0</formula>
    </cfRule>
  </conditionalFormatting>
  <conditionalFormatting sqref="Q10">
    <cfRule type="expression" dxfId="3051" priority="25">
      <formula>Q10&gt;0</formula>
    </cfRule>
    <cfRule type="expression" dxfId="3050" priority="26">
      <formula>Q10&lt;0</formula>
    </cfRule>
  </conditionalFormatting>
  <conditionalFormatting sqref="J25:J38">
    <cfRule type="expression" dxfId="3049" priority="23">
      <formula>J25&gt;0</formula>
    </cfRule>
    <cfRule type="expression" dxfId="3048" priority="24">
      <formula>J25&lt;0</formula>
    </cfRule>
  </conditionalFormatting>
  <conditionalFormatting sqref="K25:K38">
    <cfRule type="expression" dxfId="3047" priority="21">
      <formula>K25&gt;0</formula>
    </cfRule>
    <cfRule type="expression" dxfId="3046" priority="22">
      <formula>K25&lt;0</formula>
    </cfRule>
  </conditionalFormatting>
  <conditionalFormatting sqref="L25 L38">
    <cfRule type="expression" dxfId="3045" priority="19">
      <formula>L25&gt;0</formula>
    </cfRule>
    <cfRule type="expression" dxfId="3044" priority="20">
      <formula>L25&lt;0</formula>
    </cfRule>
  </conditionalFormatting>
  <conditionalFormatting sqref="F89:F110">
    <cfRule type="expression" dxfId="3043" priority="17">
      <formula>F89&gt;0</formula>
    </cfRule>
    <cfRule type="expression" dxfId="3042" priority="18">
      <formula>F89&lt;0</formula>
    </cfRule>
  </conditionalFormatting>
  <conditionalFormatting sqref="H89:H110">
    <cfRule type="expression" dxfId="3041" priority="15">
      <formula>H89&gt;0</formula>
    </cfRule>
    <cfRule type="expression" dxfId="3040" priority="16">
      <formula>H89&lt;0</formula>
    </cfRule>
  </conditionalFormatting>
  <conditionalFormatting sqref="J89:J102">
    <cfRule type="expression" dxfId="3039" priority="13">
      <formula>J89&gt;0</formula>
    </cfRule>
    <cfRule type="expression" dxfId="3038" priority="14">
      <formula>J89&lt;0</formula>
    </cfRule>
  </conditionalFormatting>
  <conditionalFormatting sqref="K89:K102">
    <cfRule type="expression" dxfId="3037" priority="11">
      <formula>K89&gt;0</formula>
    </cfRule>
    <cfRule type="expression" dxfId="3036" priority="12">
      <formula>K89&lt;0</formula>
    </cfRule>
  </conditionalFormatting>
  <conditionalFormatting sqref="L89:L102">
    <cfRule type="expression" dxfId="3035" priority="9">
      <formula>L89&gt;0</formula>
    </cfRule>
    <cfRule type="expression" dxfId="3034" priority="10">
      <formula>L89&lt;0</formula>
    </cfRule>
  </conditionalFormatting>
  <conditionalFormatting sqref="F29 F25:F26">
    <cfRule type="expression" dxfId="3033" priority="7">
      <formula>F25&gt;0</formula>
    </cfRule>
    <cfRule type="expression" dxfId="3032" priority="8">
      <formula>F25&lt;0</formula>
    </cfRule>
  </conditionalFormatting>
  <conditionalFormatting sqref="H29 H25:H27">
    <cfRule type="expression" dxfId="3031" priority="5">
      <formula>H25&gt;0</formula>
    </cfRule>
    <cfRule type="expression" dxfId="3030" priority="6">
      <formula>H25&lt;0</formula>
    </cfRule>
  </conditionalFormatting>
  <conditionalFormatting sqref="F27:F28">
    <cfRule type="expression" dxfId="3029" priority="3">
      <formula>F27&gt;0</formula>
    </cfRule>
    <cfRule type="expression" dxfId="3028" priority="4">
      <formula>F27&lt;0</formula>
    </cfRule>
  </conditionalFormatting>
  <conditionalFormatting sqref="H28">
    <cfRule type="expression" dxfId="3027" priority="1">
      <formula>H28&gt;0</formula>
    </cfRule>
    <cfRule type="expression" dxfId="3026"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25" priority="39">
      <formula>F51&gt;0</formula>
    </cfRule>
    <cfRule type="expression" dxfId="3024" priority="40">
      <formula>F51&lt;0</formula>
    </cfRule>
  </conditionalFormatting>
  <conditionalFormatting sqref="Q7">
    <cfRule type="expression" dxfId="3023" priority="37">
      <formula>Q7&gt;0</formula>
    </cfRule>
    <cfRule type="expression" dxfId="3022" priority="38">
      <formula>Q7&lt;0</formula>
    </cfRule>
  </conditionalFormatting>
  <conditionalFormatting sqref="Q8">
    <cfRule type="expression" dxfId="3021" priority="35">
      <formula>Q8&gt;0</formula>
    </cfRule>
    <cfRule type="expression" dxfId="3020" priority="36">
      <formula>Q8&lt;0</formula>
    </cfRule>
  </conditionalFormatting>
  <conditionalFormatting sqref="F31:F49">
    <cfRule type="expression" dxfId="3019" priority="33">
      <formula>F31&gt;0</formula>
    </cfRule>
    <cfRule type="expression" dxfId="3018" priority="34">
      <formula>F31&lt;0</formula>
    </cfRule>
  </conditionalFormatting>
  <conditionalFormatting sqref="H31:H49">
    <cfRule type="expression" dxfId="3017" priority="31">
      <formula>H31&gt;0</formula>
    </cfRule>
    <cfRule type="expression" dxfId="3016" priority="32">
      <formula>H31&lt;0</formula>
    </cfRule>
  </conditionalFormatting>
  <conditionalFormatting sqref="Q10">
    <cfRule type="expression" dxfId="3015" priority="29">
      <formula>Q10&gt;0</formula>
    </cfRule>
    <cfRule type="expression" dxfId="3014" priority="30">
      <formula>Q10&lt;0</formula>
    </cfRule>
  </conditionalFormatting>
  <conditionalFormatting sqref="J25:J38">
    <cfRule type="expression" dxfId="3013" priority="27">
      <formula>J25&gt;0</formula>
    </cfRule>
    <cfRule type="expression" dxfId="3012" priority="28">
      <formula>J25&lt;0</formula>
    </cfRule>
  </conditionalFormatting>
  <conditionalFormatting sqref="K38">
    <cfRule type="expression" dxfId="3011" priority="25">
      <formula>K38&gt;0</formula>
    </cfRule>
    <cfRule type="expression" dxfId="3010" priority="26">
      <formula>K38&lt;0</formula>
    </cfRule>
  </conditionalFormatting>
  <conditionalFormatting sqref="L25:L38">
    <cfRule type="expression" dxfId="3009" priority="23">
      <formula>L25&gt;0</formula>
    </cfRule>
    <cfRule type="expression" dxfId="3008" priority="24">
      <formula>L25&lt;0</formula>
    </cfRule>
  </conditionalFormatting>
  <conditionalFormatting sqref="F95:F116">
    <cfRule type="expression" dxfId="3007" priority="21">
      <formula>F95&gt;0</formula>
    </cfRule>
    <cfRule type="expression" dxfId="3006" priority="22">
      <formula>F95&lt;0</formula>
    </cfRule>
  </conditionalFormatting>
  <conditionalFormatting sqref="H95:H116">
    <cfRule type="expression" dxfId="3005" priority="19">
      <formula>H95&gt;0</formula>
    </cfRule>
    <cfRule type="expression" dxfId="3004" priority="20">
      <formula>H95&lt;0</formula>
    </cfRule>
  </conditionalFormatting>
  <conditionalFormatting sqref="J95:J108">
    <cfRule type="expression" dxfId="3003" priority="17">
      <formula>J95&gt;0</formula>
    </cfRule>
    <cfRule type="expression" dxfId="3002" priority="18">
      <formula>J95&lt;0</formula>
    </cfRule>
  </conditionalFormatting>
  <conditionalFormatting sqref="K95:K108">
    <cfRule type="expression" dxfId="3001" priority="15">
      <formula>K95&gt;0</formula>
    </cfRule>
    <cfRule type="expression" dxfId="3000" priority="16">
      <formula>K95&lt;0</formula>
    </cfRule>
  </conditionalFormatting>
  <conditionalFormatting sqref="L95:L108">
    <cfRule type="expression" dxfId="2999" priority="13">
      <formula>L95&gt;0</formula>
    </cfRule>
    <cfRule type="expression" dxfId="2998" priority="14">
      <formula>L95&lt;0</formula>
    </cfRule>
  </conditionalFormatting>
  <conditionalFormatting sqref="F25:F30">
    <cfRule type="expression" dxfId="2997" priority="11">
      <formula>F25&gt;0</formula>
    </cfRule>
    <cfRule type="expression" dxfId="2996" priority="12">
      <formula>F25&lt;0</formula>
    </cfRule>
  </conditionalFormatting>
  <conditionalFormatting sqref="H25:H30">
    <cfRule type="expression" dxfId="2995" priority="9">
      <formula>H25&gt;0</formula>
    </cfRule>
    <cfRule type="expression" dxfId="2994" priority="10">
      <formula>H25&lt;0</formula>
    </cfRule>
  </conditionalFormatting>
  <conditionalFormatting sqref="F50">
    <cfRule type="expression" dxfId="2993" priority="7">
      <formula>F50&gt;0</formula>
    </cfRule>
    <cfRule type="expression" dxfId="2992" priority="8">
      <formula>F50&lt;0</formula>
    </cfRule>
  </conditionalFormatting>
  <conditionalFormatting sqref="H50">
    <cfRule type="expression" dxfId="2991" priority="5">
      <formula>H50&gt;0</formula>
    </cfRule>
    <cfRule type="expression" dxfId="2990" priority="6">
      <formula>H50&lt;0</formula>
    </cfRule>
  </conditionalFormatting>
  <conditionalFormatting sqref="H62:H63 F62:F63">
    <cfRule type="expression" dxfId="2989" priority="3">
      <formula>F62&gt;0</formula>
    </cfRule>
    <cfRule type="expression" dxfId="2988" priority="4">
      <formula>F62&lt;0</formula>
    </cfRule>
  </conditionalFormatting>
  <conditionalFormatting sqref="J60">
    <cfRule type="expression" dxfId="2987" priority="1">
      <formula>J60&gt;0</formula>
    </cfRule>
    <cfRule type="expression" dxfId="2986"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5" priority="35">
      <formula>F47&gt;0</formula>
    </cfRule>
    <cfRule type="expression" dxfId="2984" priority="36">
      <formula>F47&lt;0</formula>
    </cfRule>
  </conditionalFormatting>
  <conditionalFormatting sqref="Q7">
    <cfRule type="expression" dxfId="2983" priority="33">
      <formula>Q7&gt;0</formula>
    </cfRule>
    <cfRule type="expression" dxfId="2982" priority="34">
      <formula>Q7&lt;0</formula>
    </cfRule>
  </conditionalFormatting>
  <conditionalFormatting sqref="Q8">
    <cfRule type="expression" dxfId="2981" priority="31">
      <formula>Q8&gt;0</formula>
    </cfRule>
    <cfRule type="expression" dxfId="2980" priority="32">
      <formula>Q8&lt;0</formula>
    </cfRule>
  </conditionalFormatting>
  <conditionalFormatting sqref="F30:F46">
    <cfRule type="expression" dxfId="2979" priority="29">
      <formula>F30&gt;0</formula>
    </cfRule>
    <cfRule type="expression" dxfId="2978" priority="30">
      <formula>F30&lt;0</formula>
    </cfRule>
  </conditionalFormatting>
  <conditionalFormatting sqref="H30:H46">
    <cfRule type="expression" dxfId="2977" priority="27">
      <formula>H30&gt;0</formula>
    </cfRule>
    <cfRule type="expression" dxfId="2976" priority="28">
      <formula>H30&lt;0</formula>
    </cfRule>
  </conditionalFormatting>
  <conditionalFormatting sqref="Q10">
    <cfRule type="expression" dxfId="2975" priority="25">
      <formula>Q10&gt;0</formula>
    </cfRule>
    <cfRule type="expression" dxfId="2974" priority="26">
      <formula>Q10&lt;0</formula>
    </cfRule>
  </conditionalFormatting>
  <conditionalFormatting sqref="J25:J38">
    <cfRule type="expression" dxfId="2973" priority="23">
      <formula>J25&gt;0</formula>
    </cfRule>
    <cfRule type="expression" dxfId="2972" priority="24">
      <formula>J25&lt;0</formula>
    </cfRule>
  </conditionalFormatting>
  <conditionalFormatting sqref="K25:K38">
    <cfRule type="expression" dxfId="2971" priority="21">
      <formula>K25&gt;0</formula>
    </cfRule>
    <cfRule type="expression" dxfId="2970" priority="22">
      <formula>K25&lt;0</formula>
    </cfRule>
  </conditionalFormatting>
  <conditionalFormatting sqref="L25 L38">
    <cfRule type="expression" dxfId="2969" priority="19">
      <formula>L25&gt;0</formula>
    </cfRule>
    <cfRule type="expression" dxfId="2968" priority="20">
      <formula>L25&lt;0</formula>
    </cfRule>
  </conditionalFormatting>
  <conditionalFormatting sqref="F89:F110">
    <cfRule type="expression" dxfId="2967" priority="17">
      <formula>F89&gt;0</formula>
    </cfRule>
    <cfRule type="expression" dxfId="2966" priority="18">
      <formula>F89&lt;0</formula>
    </cfRule>
  </conditionalFormatting>
  <conditionalFormatting sqref="H89:H110">
    <cfRule type="expression" dxfId="2965" priority="15">
      <formula>H89&gt;0</formula>
    </cfRule>
    <cfRule type="expression" dxfId="2964" priority="16">
      <formula>H89&lt;0</formula>
    </cfRule>
  </conditionalFormatting>
  <conditionalFormatting sqref="J89:J102">
    <cfRule type="expression" dxfId="2963" priority="13">
      <formula>J89&gt;0</formula>
    </cfRule>
    <cfRule type="expression" dxfId="2962" priority="14">
      <formula>J89&lt;0</formula>
    </cfRule>
  </conditionalFormatting>
  <conditionalFormatting sqref="K89:K102">
    <cfRule type="expression" dxfId="2961" priority="11">
      <formula>K89&gt;0</formula>
    </cfRule>
    <cfRule type="expression" dxfId="2960" priority="12">
      <formula>K89&lt;0</formula>
    </cfRule>
  </conditionalFormatting>
  <conditionalFormatting sqref="L89:L102">
    <cfRule type="expression" dxfId="2959" priority="9">
      <formula>L89&gt;0</formula>
    </cfRule>
    <cfRule type="expression" dxfId="2958" priority="10">
      <formula>L89&lt;0</formula>
    </cfRule>
  </conditionalFormatting>
  <conditionalFormatting sqref="F25:F29">
    <cfRule type="expression" dxfId="2957" priority="7">
      <formula>F25&gt;0</formula>
    </cfRule>
    <cfRule type="expression" dxfId="2956" priority="8">
      <formula>F25&lt;0</formula>
    </cfRule>
  </conditionalFormatting>
  <conditionalFormatting sqref="H25:H29">
    <cfRule type="expression" dxfId="2955" priority="5">
      <formula>H25&gt;0</formula>
    </cfRule>
    <cfRule type="expression" dxfId="2954"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3" priority="35">
      <formula>F47&gt;0</formula>
    </cfRule>
    <cfRule type="expression" dxfId="2952" priority="36">
      <formula>F47&lt;0</formula>
    </cfRule>
  </conditionalFormatting>
  <conditionalFormatting sqref="Q7">
    <cfRule type="expression" dxfId="2951" priority="33">
      <formula>Q7&gt;0</formula>
    </cfRule>
    <cfRule type="expression" dxfId="2950" priority="34">
      <formula>Q7&lt;0</formula>
    </cfRule>
  </conditionalFormatting>
  <conditionalFormatting sqref="Q8">
    <cfRule type="expression" dxfId="2949" priority="31">
      <formula>Q8&gt;0</formula>
    </cfRule>
    <cfRule type="expression" dxfId="2948" priority="32">
      <formula>Q8&lt;0</formula>
    </cfRule>
  </conditionalFormatting>
  <conditionalFormatting sqref="F30:F46">
    <cfRule type="expression" dxfId="2947" priority="29">
      <formula>F30&gt;0</formula>
    </cfRule>
    <cfRule type="expression" dxfId="2946" priority="30">
      <formula>F30&lt;0</formula>
    </cfRule>
  </conditionalFormatting>
  <conditionalFormatting sqref="H30:H46">
    <cfRule type="expression" dxfId="2945" priority="27">
      <formula>H30&gt;0</formula>
    </cfRule>
    <cfRule type="expression" dxfId="2944" priority="28">
      <formula>H30&lt;0</formula>
    </cfRule>
  </conditionalFormatting>
  <conditionalFormatting sqref="Q10">
    <cfRule type="expression" dxfId="2943" priority="25">
      <formula>Q10&gt;0</formula>
    </cfRule>
    <cfRule type="expression" dxfId="2942" priority="26">
      <formula>Q10&lt;0</formula>
    </cfRule>
  </conditionalFormatting>
  <conditionalFormatting sqref="J25:J38">
    <cfRule type="expression" dxfId="2941" priority="23">
      <formula>J25&gt;0</formula>
    </cfRule>
    <cfRule type="expression" dxfId="2940" priority="24">
      <formula>J25&lt;0</formula>
    </cfRule>
  </conditionalFormatting>
  <conditionalFormatting sqref="K25:K38">
    <cfRule type="expression" dxfId="2939" priority="21">
      <formula>K25&gt;0</formula>
    </cfRule>
    <cfRule type="expression" dxfId="2938" priority="22">
      <formula>K25&lt;0</formula>
    </cfRule>
  </conditionalFormatting>
  <conditionalFormatting sqref="L25 L38">
    <cfRule type="expression" dxfId="2937" priority="19">
      <formula>L25&gt;0</formula>
    </cfRule>
    <cfRule type="expression" dxfId="2936" priority="20">
      <formula>L25&lt;0</formula>
    </cfRule>
  </conditionalFormatting>
  <conditionalFormatting sqref="F89:F110">
    <cfRule type="expression" dxfId="2935" priority="17">
      <formula>F89&gt;0</formula>
    </cfRule>
    <cfRule type="expression" dxfId="2934" priority="18">
      <formula>F89&lt;0</formula>
    </cfRule>
  </conditionalFormatting>
  <conditionalFormatting sqref="H89:H110">
    <cfRule type="expression" dxfId="2933" priority="15">
      <formula>H89&gt;0</formula>
    </cfRule>
    <cfRule type="expression" dxfId="2932" priority="16">
      <formula>H89&lt;0</formula>
    </cfRule>
  </conditionalFormatting>
  <conditionalFormatting sqref="J89:J102">
    <cfRule type="expression" dxfId="2931" priority="13">
      <formula>J89&gt;0</formula>
    </cfRule>
    <cfRule type="expression" dxfId="2930" priority="14">
      <formula>J89&lt;0</formula>
    </cfRule>
  </conditionalFormatting>
  <conditionalFormatting sqref="K89:K102">
    <cfRule type="expression" dxfId="2929" priority="11">
      <formula>K89&gt;0</formula>
    </cfRule>
    <cfRule type="expression" dxfId="2928" priority="12">
      <formula>K89&lt;0</formula>
    </cfRule>
  </conditionalFormatting>
  <conditionalFormatting sqref="L89:L102">
    <cfRule type="expression" dxfId="2927" priority="9">
      <formula>L89&gt;0</formula>
    </cfRule>
    <cfRule type="expression" dxfId="2926" priority="10">
      <formula>L89&lt;0</formula>
    </cfRule>
  </conditionalFormatting>
  <conditionalFormatting sqref="F29 F25:F27">
    <cfRule type="expression" dxfId="2925" priority="7">
      <formula>F25&gt;0</formula>
    </cfRule>
    <cfRule type="expression" dxfId="2924" priority="8">
      <formula>F25&lt;0</formula>
    </cfRule>
  </conditionalFormatting>
  <conditionalFormatting sqref="H25:H29">
    <cfRule type="expression" dxfId="2923" priority="5">
      <formula>H25&gt;0</formula>
    </cfRule>
    <cfRule type="expression" dxfId="2922" priority="6">
      <formula>H25&lt;0</formula>
    </cfRule>
  </conditionalFormatting>
  <conditionalFormatting sqref="F28">
    <cfRule type="expression" dxfId="2921" priority="3">
      <formula>F28&gt;0</formula>
    </cfRule>
    <cfRule type="expression" dxfId="2920"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19" priority="43">
      <formula>F54&gt;0</formula>
    </cfRule>
    <cfRule type="expression" dxfId="2918" priority="44">
      <formula>F54&lt;0</formula>
    </cfRule>
  </conditionalFormatting>
  <conditionalFormatting sqref="Q7">
    <cfRule type="expression" dxfId="2917" priority="41">
      <formula>Q7&gt;0</formula>
    </cfRule>
    <cfRule type="expression" dxfId="2916" priority="42">
      <formula>Q7&lt;0</formula>
    </cfRule>
  </conditionalFormatting>
  <conditionalFormatting sqref="Q8">
    <cfRule type="expression" dxfId="2915" priority="39">
      <formula>Q8&gt;0</formula>
    </cfRule>
    <cfRule type="expression" dxfId="2914" priority="40">
      <formula>Q8&lt;0</formula>
    </cfRule>
  </conditionalFormatting>
  <conditionalFormatting sqref="F33:F36 F38:F53">
    <cfRule type="expression" dxfId="2913" priority="37">
      <formula>F33&gt;0</formula>
    </cfRule>
    <cfRule type="expression" dxfId="2912" priority="38">
      <formula>F33&lt;0</formula>
    </cfRule>
  </conditionalFormatting>
  <conditionalFormatting sqref="H33:H36 H38:H53">
    <cfRule type="expression" dxfId="2911" priority="35">
      <formula>H33&gt;0</formula>
    </cfRule>
    <cfRule type="expression" dxfId="2910" priority="36">
      <formula>H33&lt;0</formula>
    </cfRule>
  </conditionalFormatting>
  <conditionalFormatting sqref="Q10">
    <cfRule type="expression" dxfId="2909" priority="33">
      <formula>Q10&gt;0</formula>
    </cfRule>
    <cfRule type="expression" dxfId="2908" priority="34">
      <formula>Q10&lt;0</formula>
    </cfRule>
  </conditionalFormatting>
  <conditionalFormatting sqref="J25:J37">
    <cfRule type="expression" dxfId="2907" priority="31">
      <formula>J25&gt;0</formula>
    </cfRule>
    <cfRule type="expression" dxfId="2906" priority="32">
      <formula>J25&lt;0</formula>
    </cfRule>
  </conditionalFormatting>
  <conditionalFormatting sqref="K25:K38">
    <cfRule type="expression" dxfId="2905" priority="29">
      <formula>K25&gt;0</formula>
    </cfRule>
    <cfRule type="expression" dxfId="2904" priority="30">
      <formula>K25&lt;0</formula>
    </cfRule>
  </conditionalFormatting>
  <conditionalFormatting sqref="L25">
    <cfRule type="expression" dxfId="2903" priority="27">
      <formula>L25&gt;0</formula>
    </cfRule>
    <cfRule type="expression" dxfId="2902" priority="28">
      <formula>L25&lt;0</formula>
    </cfRule>
  </conditionalFormatting>
  <conditionalFormatting sqref="F89:F110">
    <cfRule type="expression" dxfId="2901" priority="25">
      <formula>F89&gt;0</formula>
    </cfRule>
    <cfRule type="expression" dxfId="2900" priority="26">
      <formula>F89&lt;0</formula>
    </cfRule>
  </conditionalFormatting>
  <conditionalFormatting sqref="H89:H110">
    <cfRule type="expression" dxfId="2899" priority="23">
      <formula>H89&gt;0</formula>
    </cfRule>
    <cfRule type="expression" dxfId="2898" priority="24">
      <formula>H89&lt;0</formula>
    </cfRule>
  </conditionalFormatting>
  <conditionalFormatting sqref="J89:J102">
    <cfRule type="expression" dxfId="2897" priority="21">
      <formula>J89&gt;0</formula>
    </cfRule>
    <cfRule type="expression" dxfId="2896" priority="22">
      <formula>J89&lt;0</formula>
    </cfRule>
  </conditionalFormatting>
  <conditionalFormatting sqref="K89:K102">
    <cfRule type="expression" dxfId="2895" priority="19">
      <formula>K89&gt;0</formula>
    </cfRule>
    <cfRule type="expression" dxfId="2894" priority="20">
      <formula>K89&lt;0</formula>
    </cfRule>
  </conditionalFormatting>
  <conditionalFormatting sqref="L89:L102">
    <cfRule type="expression" dxfId="2893" priority="17">
      <formula>L89&gt;0</formula>
    </cfRule>
    <cfRule type="expression" dxfId="2892" priority="18">
      <formula>L89&lt;0</formula>
    </cfRule>
  </conditionalFormatting>
  <conditionalFormatting sqref="F29:F32">
    <cfRule type="expression" dxfId="2891" priority="15">
      <formula>F29&gt;0</formula>
    </cfRule>
    <cfRule type="expression" dxfId="2890" priority="16">
      <formula>F29&lt;0</formula>
    </cfRule>
  </conditionalFormatting>
  <conditionalFormatting sqref="H29:H32">
    <cfRule type="expression" dxfId="2889" priority="13">
      <formula>H29&gt;0</formula>
    </cfRule>
    <cfRule type="expression" dxfId="2888" priority="14">
      <formula>H29&lt;0</formula>
    </cfRule>
  </conditionalFormatting>
  <conditionalFormatting sqref="F25:F28">
    <cfRule type="expression" dxfId="2887" priority="11">
      <formula>F25&gt;0</formula>
    </cfRule>
    <cfRule type="expression" dxfId="2886" priority="12">
      <formula>F25&lt;0</formula>
    </cfRule>
  </conditionalFormatting>
  <conditionalFormatting sqref="H25:H28">
    <cfRule type="expression" dxfId="2885" priority="9">
      <formula>H25&gt;0</formula>
    </cfRule>
    <cfRule type="expression" dxfId="2884" priority="10">
      <formula>H25&lt;0</formula>
    </cfRule>
  </conditionalFormatting>
  <conditionalFormatting sqref="F37">
    <cfRule type="expression" dxfId="2883" priority="7">
      <formula>F37&gt;0</formula>
    </cfRule>
    <cfRule type="expression" dxfId="2882" priority="8">
      <formula>F37&lt;0</formula>
    </cfRule>
  </conditionalFormatting>
  <conditionalFormatting sqref="H37">
    <cfRule type="expression" dxfId="2881" priority="5">
      <formula>H37&gt;0</formula>
    </cfRule>
    <cfRule type="expression" dxfId="2880" priority="6">
      <formula>H37&lt;0</formula>
    </cfRule>
  </conditionalFormatting>
  <conditionalFormatting sqref="J49">
    <cfRule type="expression" dxfId="2879" priority="3">
      <formula>J49&gt;0</formula>
    </cfRule>
    <cfRule type="expression" dxfId="2878" priority="4">
      <formula>J49&lt;0</formula>
    </cfRule>
  </conditionalFormatting>
  <conditionalFormatting sqref="J38:J48">
    <cfRule type="expression" dxfId="2877" priority="1">
      <formula>J38&gt;0</formula>
    </cfRule>
    <cfRule type="expression" dxfId="2876"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75" priority="47">
      <formula>F54&gt;0</formula>
    </cfRule>
    <cfRule type="expression" dxfId="2874" priority="48">
      <formula>F54&lt;0</formula>
    </cfRule>
  </conditionalFormatting>
  <conditionalFormatting sqref="Q7">
    <cfRule type="expression" dxfId="2873" priority="45">
      <formula>Q7&gt;0</formula>
    </cfRule>
    <cfRule type="expression" dxfId="2872" priority="46">
      <formula>Q7&lt;0</formula>
    </cfRule>
  </conditionalFormatting>
  <conditionalFormatting sqref="Q8">
    <cfRule type="expression" dxfId="2871" priority="43">
      <formula>Q8&gt;0</formula>
    </cfRule>
    <cfRule type="expression" dxfId="2870" priority="44">
      <formula>Q8&lt;0</formula>
    </cfRule>
  </conditionalFormatting>
  <conditionalFormatting sqref="F33:F36 F38:F53">
    <cfRule type="expression" dxfId="2869" priority="41">
      <formula>F33&gt;0</formula>
    </cfRule>
    <cfRule type="expression" dxfId="2868" priority="42">
      <formula>F33&lt;0</formula>
    </cfRule>
  </conditionalFormatting>
  <conditionalFormatting sqref="H33:H36 H38:H53">
    <cfRule type="expression" dxfId="2867" priority="39">
      <formula>H33&gt;0</formula>
    </cfRule>
    <cfRule type="expression" dxfId="2866" priority="40">
      <formula>H33&lt;0</formula>
    </cfRule>
  </conditionalFormatting>
  <conditionalFormatting sqref="Q10">
    <cfRule type="expression" dxfId="2865" priority="37">
      <formula>Q10&gt;0</formula>
    </cfRule>
    <cfRule type="expression" dxfId="2864" priority="38">
      <formula>Q10&lt;0</formula>
    </cfRule>
  </conditionalFormatting>
  <conditionalFormatting sqref="J25:J37">
    <cfRule type="expression" dxfId="2863" priority="35">
      <formula>J25&gt;0</formula>
    </cfRule>
    <cfRule type="expression" dxfId="2862" priority="36">
      <formula>J25&lt;0</formula>
    </cfRule>
  </conditionalFormatting>
  <conditionalFormatting sqref="K25:K38">
    <cfRule type="expression" dxfId="2861" priority="33">
      <formula>K25&gt;0</formula>
    </cfRule>
    <cfRule type="expression" dxfId="2860" priority="34">
      <formula>K25&lt;0</formula>
    </cfRule>
  </conditionalFormatting>
  <conditionalFormatting sqref="L25">
    <cfRule type="expression" dxfId="2859" priority="31">
      <formula>L25&gt;0</formula>
    </cfRule>
    <cfRule type="expression" dxfId="2858" priority="32">
      <formula>L25&lt;0</formula>
    </cfRule>
  </conditionalFormatting>
  <conditionalFormatting sqref="F89:F110">
    <cfRule type="expression" dxfId="2857" priority="29">
      <formula>F89&gt;0</formula>
    </cfRule>
    <cfRule type="expression" dxfId="2856" priority="30">
      <formula>F89&lt;0</formula>
    </cfRule>
  </conditionalFormatting>
  <conditionalFormatting sqref="H89:H110">
    <cfRule type="expression" dxfId="2855" priority="27">
      <formula>H89&gt;0</formula>
    </cfRule>
    <cfRule type="expression" dxfId="2854" priority="28">
      <formula>H89&lt;0</formula>
    </cfRule>
  </conditionalFormatting>
  <conditionalFormatting sqref="J89:J102">
    <cfRule type="expression" dxfId="2853" priority="25">
      <formula>J89&gt;0</formula>
    </cfRule>
    <cfRule type="expression" dxfId="2852" priority="26">
      <formula>J89&lt;0</formula>
    </cfRule>
  </conditionalFormatting>
  <conditionalFormatting sqref="K89:K102">
    <cfRule type="expression" dxfId="2851" priority="23">
      <formula>K89&gt;0</formula>
    </cfRule>
    <cfRule type="expression" dxfId="2850" priority="24">
      <formula>K89&lt;0</formula>
    </cfRule>
  </conditionalFormatting>
  <conditionalFormatting sqref="L89:L102">
    <cfRule type="expression" dxfId="2849" priority="21">
      <formula>L89&gt;0</formula>
    </cfRule>
    <cfRule type="expression" dxfId="2848" priority="22">
      <formula>L89&lt;0</formula>
    </cfRule>
  </conditionalFormatting>
  <conditionalFormatting sqref="F30:F32">
    <cfRule type="expression" dxfId="2847" priority="19">
      <formula>F30&gt;0</formula>
    </cfRule>
    <cfRule type="expression" dxfId="2846" priority="20">
      <formula>F30&lt;0</formula>
    </cfRule>
  </conditionalFormatting>
  <conditionalFormatting sqref="H30:H32">
    <cfRule type="expression" dxfId="2845" priority="17">
      <formula>H30&gt;0</formula>
    </cfRule>
    <cfRule type="expression" dxfId="2844" priority="18">
      <formula>H30&lt;0</formula>
    </cfRule>
  </conditionalFormatting>
  <conditionalFormatting sqref="F25:F27">
    <cfRule type="expression" dxfId="2843" priority="15">
      <formula>F25&gt;0</formula>
    </cfRule>
    <cfRule type="expression" dxfId="2842" priority="16">
      <formula>F25&lt;0</formula>
    </cfRule>
  </conditionalFormatting>
  <conditionalFormatting sqref="H25:H27">
    <cfRule type="expression" dxfId="2841" priority="13">
      <formula>H25&gt;0</formula>
    </cfRule>
    <cfRule type="expression" dxfId="2840" priority="14">
      <formula>H25&lt;0</formula>
    </cfRule>
  </conditionalFormatting>
  <conditionalFormatting sqref="F37">
    <cfRule type="expression" dxfId="2839" priority="11">
      <formula>F37&gt;0</formula>
    </cfRule>
    <cfRule type="expression" dxfId="2838" priority="12">
      <formula>F37&lt;0</formula>
    </cfRule>
  </conditionalFormatting>
  <conditionalFormatting sqref="H37">
    <cfRule type="expression" dxfId="2837" priority="9">
      <formula>H37&gt;0</formula>
    </cfRule>
    <cfRule type="expression" dxfId="2836" priority="10">
      <formula>H37&lt;0</formula>
    </cfRule>
  </conditionalFormatting>
  <conditionalFormatting sqref="J49">
    <cfRule type="expression" dxfId="2835" priority="7">
      <formula>J49&gt;0</formula>
    </cfRule>
    <cfRule type="expression" dxfId="2834" priority="8">
      <formula>J49&lt;0</formula>
    </cfRule>
  </conditionalFormatting>
  <conditionalFormatting sqref="J38:J48">
    <cfRule type="expression" dxfId="2833" priority="5">
      <formula>J38&gt;0</formula>
    </cfRule>
    <cfRule type="expression" dxfId="2832" priority="6">
      <formula>J38&lt;0</formula>
    </cfRule>
  </conditionalFormatting>
  <conditionalFormatting sqref="F28:F29">
    <cfRule type="expression" dxfId="2831" priority="3">
      <formula>F28&gt;0</formula>
    </cfRule>
    <cfRule type="expression" dxfId="2830" priority="4">
      <formula>F28&lt;0</formula>
    </cfRule>
  </conditionalFormatting>
  <conditionalFormatting sqref="H28:H29">
    <cfRule type="expression" dxfId="2829" priority="1">
      <formula>H28&gt;0</formula>
    </cfRule>
    <cfRule type="expression" dxfId="2828"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7" priority="35">
      <formula>F47&gt;0</formula>
    </cfRule>
    <cfRule type="expression" dxfId="2826" priority="36">
      <formula>F47&lt;0</formula>
    </cfRule>
  </conditionalFormatting>
  <conditionalFormatting sqref="Q7">
    <cfRule type="expression" dxfId="2825" priority="33">
      <formula>Q7&gt;0</formula>
    </cfRule>
    <cfRule type="expression" dxfId="2824" priority="34">
      <formula>Q7&lt;0</formula>
    </cfRule>
  </conditionalFormatting>
  <conditionalFormatting sqref="Q8">
    <cfRule type="expression" dxfId="2823" priority="31">
      <formula>Q8&gt;0</formula>
    </cfRule>
    <cfRule type="expression" dxfId="2822" priority="32">
      <formula>Q8&lt;0</formula>
    </cfRule>
  </conditionalFormatting>
  <conditionalFormatting sqref="F30:F46">
    <cfRule type="expression" dxfId="2821" priority="29">
      <formula>F30&gt;0</formula>
    </cfRule>
    <cfRule type="expression" dxfId="2820" priority="30">
      <formula>F30&lt;0</formula>
    </cfRule>
  </conditionalFormatting>
  <conditionalFormatting sqref="H30:H46">
    <cfRule type="expression" dxfId="2819" priority="27">
      <formula>H30&gt;0</formula>
    </cfRule>
    <cfRule type="expression" dxfId="2818" priority="28">
      <formula>H30&lt;0</formula>
    </cfRule>
  </conditionalFormatting>
  <conditionalFormatting sqref="Q10">
    <cfRule type="expression" dxfId="2817" priority="25">
      <formula>Q10&gt;0</formula>
    </cfRule>
    <cfRule type="expression" dxfId="2816" priority="26">
      <formula>Q10&lt;0</formula>
    </cfRule>
  </conditionalFormatting>
  <conditionalFormatting sqref="J25:J38">
    <cfRule type="expression" dxfId="2815" priority="23">
      <formula>J25&gt;0</formula>
    </cfRule>
    <cfRule type="expression" dxfId="2814" priority="24">
      <formula>J25&lt;0</formula>
    </cfRule>
  </conditionalFormatting>
  <conditionalFormatting sqref="K25:K38">
    <cfRule type="expression" dxfId="2813" priority="21">
      <formula>K25&gt;0</formula>
    </cfRule>
    <cfRule type="expression" dxfId="2812" priority="22">
      <formula>K25&lt;0</formula>
    </cfRule>
  </conditionalFormatting>
  <conditionalFormatting sqref="L25 L38">
    <cfRule type="expression" dxfId="2811" priority="19">
      <formula>L25&gt;0</formula>
    </cfRule>
    <cfRule type="expression" dxfId="2810" priority="20">
      <formula>L25&lt;0</formula>
    </cfRule>
  </conditionalFormatting>
  <conditionalFormatting sqref="F89:F110">
    <cfRule type="expression" dxfId="2809" priority="17">
      <formula>F89&gt;0</formula>
    </cfRule>
    <cfRule type="expression" dxfId="2808" priority="18">
      <formula>F89&lt;0</formula>
    </cfRule>
  </conditionalFormatting>
  <conditionalFormatting sqref="H89:H110">
    <cfRule type="expression" dxfId="2807" priority="15">
      <formula>H89&gt;0</formula>
    </cfRule>
    <cfRule type="expression" dxfId="2806" priority="16">
      <formula>H89&lt;0</formula>
    </cfRule>
  </conditionalFormatting>
  <conditionalFormatting sqref="J89:J102">
    <cfRule type="expression" dxfId="2805" priority="13">
      <formula>J89&gt;0</formula>
    </cfRule>
    <cfRule type="expression" dxfId="2804" priority="14">
      <formula>J89&lt;0</formula>
    </cfRule>
  </conditionalFormatting>
  <conditionalFormatting sqref="K89:K102">
    <cfRule type="expression" dxfId="2803" priority="11">
      <formula>K89&gt;0</formula>
    </cfRule>
    <cfRule type="expression" dxfId="2802" priority="12">
      <formula>K89&lt;0</formula>
    </cfRule>
  </conditionalFormatting>
  <conditionalFormatting sqref="L89:L102">
    <cfRule type="expression" dxfId="2801" priority="9">
      <formula>L89&gt;0</formula>
    </cfRule>
    <cfRule type="expression" dxfId="2800" priority="10">
      <formula>L89&lt;0</formula>
    </cfRule>
  </conditionalFormatting>
  <conditionalFormatting sqref="F25 F29">
    <cfRule type="expression" dxfId="2799" priority="7">
      <formula>F25&gt;0</formula>
    </cfRule>
    <cfRule type="expression" dxfId="2798" priority="8">
      <formula>F25&lt;0</formula>
    </cfRule>
  </conditionalFormatting>
  <conditionalFormatting sqref="H29 H25:H27">
    <cfRule type="expression" dxfId="2797" priority="5">
      <formula>H25&gt;0</formula>
    </cfRule>
    <cfRule type="expression" dxfId="2796" priority="6">
      <formula>H25&lt;0</formula>
    </cfRule>
  </conditionalFormatting>
  <conditionalFormatting sqref="F26:F28">
    <cfRule type="expression" dxfId="2795" priority="3">
      <formula>F26&gt;0</formula>
    </cfRule>
    <cfRule type="expression" dxfId="2794" priority="4">
      <formula>F26&lt;0</formula>
    </cfRule>
  </conditionalFormatting>
  <conditionalFormatting sqref="H28">
    <cfRule type="expression" dxfId="2793" priority="1">
      <formula>H28&gt;0</formula>
    </cfRule>
    <cfRule type="expression" dxfId="2792"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791" priority="31">
      <formula>Q7&gt;0</formula>
    </cfRule>
    <cfRule type="expression" dxfId="2790" priority="32">
      <formula>Q7&lt;0</formula>
    </cfRule>
  </conditionalFormatting>
  <conditionalFormatting sqref="Q8">
    <cfRule type="expression" dxfId="2789" priority="29">
      <formula>Q8&gt;0</formula>
    </cfRule>
    <cfRule type="expression" dxfId="2788" priority="30">
      <formula>Q8&lt;0</formula>
    </cfRule>
  </conditionalFormatting>
  <conditionalFormatting sqref="F62:F65">
    <cfRule type="expression" dxfId="2787" priority="21">
      <formula>F62&gt;0</formula>
    </cfRule>
    <cfRule type="expression" dxfId="2786" priority="22">
      <formula>F62&lt;0</formula>
    </cfRule>
  </conditionalFormatting>
  <conditionalFormatting sqref="F66:F74 F78:F98 F102:F106">
    <cfRule type="expression" dxfId="2785" priority="17">
      <formula>F66&gt;0</formula>
    </cfRule>
    <cfRule type="expression" dxfId="2784" priority="18">
      <formula>F66&lt;0</formula>
    </cfRule>
  </conditionalFormatting>
  <conditionalFormatting sqref="F66:F74 F78:F98 F102:F106">
    <cfRule type="expression" dxfId="2783" priority="19">
      <formula>F66&gt;0</formula>
    </cfRule>
    <cfRule type="expression" dxfId="2782" priority="20">
      <formula>F66&lt;0</formula>
    </cfRule>
  </conditionalFormatting>
  <conditionalFormatting sqref="H62:H74 H78:H98 H102:H106">
    <cfRule type="expression" dxfId="2781" priority="15">
      <formula>H62&gt;0</formula>
    </cfRule>
    <cfRule type="expression" dxfId="2780" priority="16">
      <formula>H62&lt;0</formula>
    </cfRule>
  </conditionalFormatting>
  <conditionalFormatting sqref="F57:F61">
    <cfRule type="expression" dxfId="2779" priority="13">
      <formula>F57&gt;0</formula>
    </cfRule>
    <cfRule type="expression" dxfId="2778" priority="14">
      <formula>F57&lt;0</formula>
    </cfRule>
  </conditionalFormatting>
  <conditionalFormatting sqref="H57:H61">
    <cfRule type="expression" dxfId="2777" priority="11">
      <formula>H57&gt;0</formula>
    </cfRule>
    <cfRule type="expression" dxfId="2776" priority="12">
      <formula>H57&lt;0</formula>
    </cfRule>
  </conditionalFormatting>
  <conditionalFormatting sqref="F75:F77">
    <cfRule type="expression" dxfId="2775" priority="7">
      <formula>F75&gt;0</formula>
    </cfRule>
    <cfRule type="expression" dxfId="2774" priority="8">
      <formula>F75&lt;0</formula>
    </cfRule>
  </conditionalFormatting>
  <conditionalFormatting sqref="F75:F77">
    <cfRule type="expression" dxfId="2773" priority="9">
      <formula>F75&gt;0</formula>
    </cfRule>
    <cfRule type="expression" dxfId="2772" priority="10">
      <formula>F75&lt;0</formula>
    </cfRule>
  </conditionalFormatting>
  <conditionalFormatting sqref="H75:H77">
    <cfRule type="expression" dxfId="2771" priority="5">
      <formula>H75&gt;0</formula>
    </cfRule>
    <cfRule type="expression" dxfId="2770" priority="6">
      <formula>H75&lt;0</formula>
    </cfRule>
  </conditionalFormatting>
  <conditionalFormatting sqref="F22:F30">
    <cfRule type="expression" dxfId="2769" priority="3">
      <formula>F22&gt;0</formula>
    </cfRule>
    <cfRule type="expression" dxfId="2768" priority="4">
      <formula>F22&lt;0</formula>
    </cfRule>
  </conditionalFormatting>
  <conditionalFormatting sqref="F99:F101">
    <cfRule type="expression" dxfId="2767" priority="1">
      <formula>F99&gt;0</formula>
    </cfRule>
    <cfRule type="expression" dxfId="2766"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65" priority="25">
      <formula>F30&gt;0</formula>
    </cfRule>
    <cfRule type="expression" dxfId="2764" priority="26">
      <formula>F30&lt;0</formula>
    </cfRule>
  </conditionalFormatting>
  <conditionalFormatting sqref="Q7">
    <cfRule type="expression" dxfId="2763" priority="23">
      <formula>Q7&gt;0</formula>
    </cfRule>
    <cfRule type="expression" dxfId="2762" priority="24">
      <formula>Q7&lt;0</formula>
    </cfRule>
  </conditionalFormatting>
  <conditionalFormatting sqref="Q8">
    <cfRule type="expression" dxfId="2761" priority="21">
      <formula>Q8&gt;0</formula>
    </cfRule>
    <cfRule type="expression" dxfId="2760" priority="22">
      <formula>Q8&lt;0</formula>
    </cfRule>
  </conditionalFormatting>
  <conditionalFormatting sqref="M74">
    <cfRule type="expression" dxfId="2759" priority="15">
      <formula>M74&gt;0</formula>
    </cfRule>
    <cfRule type="expression" dxfId="2758" priority="16">
      <formula>M74&lt;0</formula>
    </cfRule>
  </conditionalFormatting>
  <conditionalFormatting sqref="F113:F149 H113:H149">
    <cfRule type="expression" dxfId="2757" priority="13">
      <formula>F113&gt;0</formula>
    </cfRule>
    <cfRule type="expression" dxfId="2756" priority="14">
      <formula>F113&lt;0</formula>
    </cfRule>
  </conditionalFormatting>
  <conditionalFormatting sqref="F105:F112">
    <cfRule type="expression" dxfId="2755" priority="11">
      <formula>F105&gt;0</formula>
    </cfRule>
    <cfRule type="expression" dxfId="2754" priority="12">
      <formula>F105&lt;0</formula>
    </cfRule>
  </conditionalFormatting>
  <conditionalFormatting sqref="H105:H112">
    <cfRule type="expression" dxfId="2753" priority="9">
      <formula>H105&gt;0</formula>
    </cfRule>
    <cfRule type="expression" dxfId="2752" priority="10">
      <formula>H105&lt;0</formula>
    </cfRule>
  </conditionalFormatting>
  <conditionalFormatting sqref="Q10">
    <cfRule type="expression" dxfId="2751" priority="7">
      <formula>Q10&gt;0</formula>
    </cfRule>
    <cfRule type="expression" dxfId="2750" priority="8">
      <formula>Q10&lt;0</formula>
    </cfRule>
  </conditionalFormatting>
  <conditionalFormatting sqref="F25:F29">
    <cfRule type="expression" dxfId="2749" priority="5">
      <formula>F25&gt;0</formula>
    </cfRule>
    <cfRule type="expression" dxfId="2748" priority="6">
      <formula>F25&lt;0</formula>
    </cfRule>
  </conditionalFormatting>
  <conditionalFormatting sqref="H25:H29">
    <cfRule type="expression" dxfId="2747" priority="3">
      <formula>H25&gt;0</formula>
    </cfRule>
    <cfRule type="expression" dxfId="2746" priority="4">
      <formula>H25&lt;0</formula>
    </cfRule>
  </conditionalFormatting>
  <conditionalFormatting sqref="J26:J35">
    <cfRule type="expression" dxfId="2745" priority="1">
      <formula>J26&gt;0</formula>
    </cfRule>
    <cfRule type="expression" dxfId="2744"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43" priority="37">
      <formula>F52&gt;0</formula>
    </cfRule>
    <cfRule type="expression" dxfId="2742" priority="38">
      <formula>F52&lt;0</formula>
    </cfRule>
  </conditionalFormatting>
  <conditionalFormatting sqref="Q7">
    <cfRule type="expression" dxfId="2741" priority="35">
      <formula>Q7&gt;0</formula>
    </cfRule>
    <cfRule type="expression" dxfId="2740" priority="36">
      <formula>Q7&lt;0</formula>
    </cfRule>
  </conditionalFormatting>
  <conditionalFormatting sqref="Q8">
    <cfRule type="expression" dxfId="2739" priority="33">
      <formula>Q8&gt;0</formula>
    </cfRule>
    <cfRule type="expression" dxfId="2738" priority="34">
      <formula>Q8&lt;0</formula>
    </cfRule>
  </conditionalFormatting>
  <conditionalFormatting sqref="F25:F37 F43:F51">
    <cfRule type="expression" dxfId="2737" priority="31">
      <formula>F25&gt;0</formula>
    </cfRule>
    <cfRule type="expression" dxfId="2736" priority="32">
      <formula>F25&lt;0</formula>
    </cfRule>
  </conditionalFormatting>
  <conditionalFormatting sqref="H25:H37 H41:H51">
    <cfRule type="expression" dxfId="2735" priority="29">
      <formula>H25&gt;0</formula>
    </cfRule>
    <cfRule type="expression" dxfId="2734" priority="30">
      <formula>H25&lt;0</formula>
    </cfRule>
  </conditionalFormatting>
  <conditionalFormatting sqref="F38:F42">
    <cfRule type="expression" dxfId="2733" priority="15">
      <formula>F38&gt;0</formula>
    </cfRule>
    <cfRule type="expression" dxfId="2732" priority="16">
      <formula>F38&lt;0</formula>
    </cfRule>
  </conditionalFormatting>
  <conditionalFormatting sqref="H38:H40">
    <cfRule type="expression" dxfId="2731" priority="13">
      <formula>H38&gt;0</formula>
    </cfRule>
    <cfRule type="expression" dxfId="2730" priority="14">
      <formula>H38&lt;0</formula>
    </cfRule>
  </conditionalFormatting>
  <conditionalFormatting sqref="Q10">
    <cfRule type="expression" dxfId="2729" priority="23">
      <formula>Q10&gt;0</formula>
    </cfRule>
    <cfRule type="expression" dxfId="2728" priority="24">
      <formula>Q10&lt;0</formula>
    </cfRule>
  </conditionalFormatting>
  <conditionalFormatting sqref="J25:J38">
    <cfRule type="expression" dxfId="2727" priority="21">
      <formula>J25&gt;0</formula>
    </cfRule>
    <cfRule type="expression" dxfId="2726" priority="22">
      <formula>J25&lt;0</formula>
    </cfRule>
  </conditionalFormatting>
  <conditionalFormatting sqref="K25:K38">
    <cfRule type="expression" dxfId="2725" priority="19">
      <formula>K25&gt;0</formula>
    </cfRule>
    <cfRule type="expression" dxfId="2724" priority="20">
      <formula>K25&lt;0</formula>
    </cfRule>
  </conditionalFormatting>
  <conditionalFormatting sqref="F89:F101 F107:F115">
    <cfRule type="expression" dxfId="2723" priority="11">
      <formula>F89&gt;0</formula>
    </cfRule>
    <cfRule type="expression" dxfId="2722" priority="12">
      <formula>F89&lt;0</formula>
    </cfRule>
  </conditionalFormatting>
  <conditionalFormatting sqref="H89:H101 H105:H115">
    <cfRule type="expression" dxfId="2721" priority="9">
      <formula>H89&gt;0</formula>
    </cfRule>
    <cfRule type="expression" dxfId="2720" priority="10">
      <formula>H89&lt;0</formula>
    </cfRule>
  </conditionalFormatting>
  <conditionalFormatting sqref="J89:J102">
    <cfRule type="expression" dxfId="2719" priority="7">
      <formula>J89&gt;0</formula>
    </cfRule>
    <cfRule type="expression" dxfId="2718" priority="8">
      <formula>J89&lt;0</formula>
    </cfRule>
  </conditionalFormatting>
  <conditionalFormatting sqref="K89:K102">
    <cfRule type="expression" dxfId="2717" priority="5">
      <formula>K89&gt;0</formula>
    </cfRule>
    <cfRule type="expression" dxfId="2716" priority="6">
      <formula>K89&lt;0</formula>
    </cfRule>
  </conditionalFormatting>
  <conditionalFormatting sqref="F102:F106">
    <cfRule type="expression" dxfId="2715" priority="3">
      <formula>F102&gt;0</formula>
    </cfRule>
    <cfRule type="expression" dxfId="2714" priority="4">
      <formula>F102&lt;0</formula>
    </cfRule>
  </conditionalFormatting>
  <conditionalFormatting sqref="H102:H104">
    <cfRule type="expression" dxfId="2713" priority="1">
      <formula>H102&gt;0</formula>
    </cfRule>
    <cfRule type="expression" dxfId="2712"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11" priority="35">
      <formula>F62&gt;0</formula>
    </cfRule>
    <cfRule type="expression" dxfId="2710" priority="36">
      <formula>F62&lt;0</formula>
    </cfRule>
  </conditionalFormatting>
  <conditionalFormatting sqref="Q7">
    <cfRule type="expression" dxfId="2709" priority="33">
      <formula>Q7&gt;0</formula>
    </cfRule>
    <cfRule type="expression" dxfId="2708" priority="34">
      <formula>Q7&lt;0</formula>
    </cfRule>
  </conditionalFormatting>
  <conditionalFormatting sqref="Q8">
    <cfRule type="expression" dxfId="2707" priority="31">
      <formula>Q8&gt;0</formula>
    </cfRule>
    <cfRule type="expression" dxfId="2706" priority="32">
      <formula>Q8&lt;0</formula>
    </cfRule>
  </conditionalFormatting>
  <conditionalFormatting sqref="F30:F61">
    <cfRule type="expression" dxfId="2705" priority="29">
      <formula>F30&gt;0</formula>
    </cfRule>
    <cfRule type="expression" dxfId="2704" priority="30">
      <formula>F30&lt;0</formula>
    </cfRule>
  </conditionalFormatting>
  <conditionalFormatting sqref="H30:H61">
    <cfRule type="expression" dxfId="2703" priority="27">
      <formula>H30&gt;0</formula>
    </cfRule>
    <cfRule type="expression" dxfId="2702" priority="28">
      <formula>H30&lt;0</formula>
    </cfRule>
  </conditionalFormatting>
  <conditionalFormatting sqref="Q10">
    <cfRule type="expression" dxfId="2701" priority="25">
      <formula>Q10&gt;0</formula>
    </cfRule>
    <cfRule type="expression" dxfId="2700" priority="26">
      <formula>Q10&lt;0</formula>
    </cfRule>
  </conditionalFormatting>
  <conditionalFormatting sqref="J25:J38">
    <cfRule type="expression" dxfId="2699" priority="23">
      <formula>J25&gt;0</formula>
    </cfRule>
    <cfRule type="expression" dxfId="2698" priority="24">
      <formula>J25&lt;0</formula>
    </cfRule>
  </conditionalFormatting>
  <conditionalFormatting sqref="K25:K33">
    <cfRule type="expression" dxfId="2697" priority="21">
      <formula>K25&gt;0</formula>
    </cfRule>
    <cfRule type="expression" dxfId="2696" priority="22">
      <formula>K25&lt;0</formula>
    </cfRule>
  </conditionalFormatting>
  <conditionalFormatting sqref="L25:L38">
    <cfRule type="expression" dxfId="2695" priority="19">
      <formula>L25&gt;0</formula>
    </cfRule>
    <cfRule type="expression" dxfId="2694" priority="20">
      <formula>L25&lt;0</formula>
    </cfRule>
  </conditionalFormatting>
  <conditionalFormatting sqref="F89:F110">
    <cfRule type="expression" dxfId="2693" priority="17">
      <formula>F89&gt;0</formula>
    </cfRule>
    <cfRule type="expression" dxfId="2692" priority="18">
      <formula>F89&lt;0</formula>
    </cfRule>
  </conditionalFormatting>
  <conditionalFormatting sqref="H89:H110">
    <cfRule type="expression" dxfId="2691" priority="15">
      <formula>H89&gt;0</formula>
    </cfRule>
    <cfRule type="expression" dxfId="2690" priority="16">
      <formula>H89&lt;0</formula>
    </cfRule>
  </conditionalFormatting>
  <conditionalFormatting sqref="J89:J102">
    <cfRule type="expression" dxfId="2689" priority="13">
      <formula>J89&gt;0</formula>
    </cfRule>
    <cfRule type="expression" dxfId="2688" priority="14">
      <formula>J89&lt;0</formula>
    </cfRule>
  </conditionalFormatting>
  <conditionalFormatting sqref="K89:K102">
    <cfRule type="expression" dxfId="2687" priority="11">
      <formula>K89&gt;0</formula>
    </cfRule>
    <cfRule type="expression" dxfId="2686" priority="12">
      <formula>K89&lt;0</formula>
    </cfRule>
  </conditionalFormatting>
  <conditionalFormatting sqref="L89:L102">
    <cfRule type="expression" dxfId="2685" priority="9">
      <formula>L89&gt;0</formula>
    </cfRule>
    <cfRule type="expression" dxfId="2684" priority="10">
      <formula>L89&lt;0</formula>
    </cfRule>
  </conditionalFormatting>
  <conditionalFormatting sqref="F25:F29">
    <cfRule type="expression" dxfId="2683" priority="7">
      <formula>F25&gt;0</formula>
    </cfRule>
    <cfRule type="expression" dxfId="2682" priority="8">
      <formula>F25&lt;0</formula>
    </cfRule>
  </conditionalFormatting>
  <conditionalFormatting sqref="H25:H29">
    <cfRule type="expression" dxfId="2681" priority="5">
      <formula>H25&gt;0</formula>
    </cfRule>
    <cfRule type="expression" dxfId="2680" priority="6">
      <formula>H25&lt;0</formula>
    </cfRule>
  </conditionalFormatting>
  <conditionalFormatting sqref="F29">
    <cfRule type="expression" dxfId="2679" priority="3">
      <formula>F29&gt;0</formula>
    </cfRule>
    <cfRule type="expression" dxfId="2678" priority="4">
      <formula>F29&lt;0</formula>
    </cfRule>
  </conditionalFormatting>
  <conditionalFormatting sqref="J57">
    <cfRule type="expression" dxfId="2677" priority="1">
      <formula>J57&gt;0</formula>
    </cfRule>
    <cfRule type="expression" dxfId="2676"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75" priority="31">
      <formula>F47&gt;0</formula>
    </cfRule>
    <cfRule type="expression" dxfId="2674" priority="32">
      <formula>F47&lt;0</formula>
    </cfRule>
  </conditionalFormatting>
  <conditionalFormatting sqref="Q7">
    <cfRule type="expression" dxfId="2673" priority="29">
      <formula>Q7&gt;0</formula>
    </cfRule>
    <cfRule type="expression" dxfId="2672" priority="30">
      <formula>Q7&lt;0</formula>
    </cfRule>
  </conditionalFormatting>
  <conditionalFormatting sqref="Q8">
    <cfRule type="expression" dxfId="2671" priority="27">
      <formula>Q8&gt;0</formula>
    </cfRule>
    <cfRule type="expression" dxfId="2670" priority="28">
      <formula>Q8&lt;0</formula>
    </cfRule>
  </conditionalFormatting>
  <conditionalFormatting sqref="F30:F46">
    <cfRule type="expression" dxfId="2669" priority="25">
      <formula>F30&gt;0</formula>
    </cfRule>
    <cfRule type="expression" dxfId="2668" priority="26">
      <formula>F30&lt;0</formula>
    </cfRule>
  </conditionalFormatting>
  <conditionalFormatting sqref="H30:H46">
    <cfRule type="expression" dxfId="2667" priority="23">
      <formula>H30&gt;0</formula>
    </cfRule>
    <cfRule type="expression" dxfId="2666" priority="24">
      <formula>H30&lt;0</formula>
    </cfRule>
  </conditionalFormatting>
  <conditionalFormatting sqref="Q10">
    <cfRule type="expression" dxfId="2665" priority="21">
      <formula>Q10&gt;0</formula>
    </cfRule>
    <cfRule type="expression" dxfId="2664" priority="22">
      <formula>Q10&lt;0</formula>
    </cfRule>
  </conditionalFormatting>
  <conditionalFormatting sqref="J25:J38">
    <cfRule type="expression" dxfId="2663" priority="19">
      <formula>J25&gt;0</formula>
    </cfRule>
    <cfRule type="expression" dxfId="2662" priority="20">
      <formula>J25&lt;0</formula>
    </cfRule>
  </conditionalFormatting>
  <conditionalFormatting sqref="K25:K38">
    <cfRule type="expression" dxfId="2661" priority="17">
      <formula>K25&gt;0</formula>
    </cfRule>
    <cfRule type="expression" dxfId="2660" priority="18">
      <formula>K25&lt;0</formula>
    </cfRule>
  </conditionalFormatting>
  <conditionalFormatting sqref="L25:L38">
    <cfRule type="expression" dxfId="2659" priority="15">
      <formula>L25&gt;0</formula>
    </cfRule>
    <cfRule type="expression" dxfId="2658" priority="16">
      <formula>L25&lt;0</formula>
    </cfRule>
  </conditionalFormatting>
  <conditionalFormatting sqref="F89:F110">
    <cfRule type="expression" dxfId="2657" priority="13">
      <formula>F89&gt;0</formula>
    </cfRule>
    <cfRule type="expression" dxfId="2656" priority="14">
      <formula>F89&lt;0</formula>
    </cfRule>
  </conditionalFormatting>
  <conditionalFormatting sqref="H89:H110">
    <cfRule type="expression" dxfId="2655" priority="11">
      <formula>H89&gt;0</formula>
    </cfRule>
    <cfRule type="expression" dxfId="2654" priority="12">
      <formula>H89&lt;0</formula>
    </cfRule>
  </conditionalFormatting>
  <conditionalFormatting sqref="J89:J102">
    <cfRule type="expression" dxfId="2653" priority="9">
      <formula>J89&gt;0</formula>
    </cfRule>
    <cfRule type="expression" dxfId="2652" priority="10">
      <formula>J89&lt;0</formula>
    </cfRule>
  </conditionalFormatting>
  <conditionalFormatting sqref="K89:K102">
    <cfRule type="expression" dxfId="2651" priority="7">
      <formula>K89&gt;0</formula>
    </cfRule>
    <cfRule type="expression" dxfId="2650" priority="8">
      <formula>K89&lt;0</formula>
    </cfRule>
  </conditionalFormatting>
  <conditionalFormatting sqref="L89:L102">
    <cfRule type="expression" dxfId="2649" priority="5">
      <formula>L89&gt;0</formula>
    </cfRule>
    <cfRule type="expression" dxfId="2648" priority="6">
      <formula>L89&lt;0</formula>
    </cfRule>
  </conditionalFormatting>
  <conditionalFormatting sqref="F25:F29">
    <cfRule type="expression" dxfId="2647" priority="3">
      <formula>F25&gt;0</formula>
    </cfRule>
    <cfRule type="expression" dxfId="2646" priority="4">
      <formula>F25&lt;0</formula>
    </cfRule>
  </conditionalFormatting>
  <conditionalFormatting sqref="H25:H29">
    <cfRule type="expression" dxfId="2645" priority="1">
      <formula>H25&gt;0</formula>
    </cfRule>
    <cfRule type="expression" dxfId="2644"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43" priority="31">
      <formula>F60&gt;0</formula>
    </cfRule>
    <cfRule type="expression" dxfId="2642" priority="32">
      <formula>F60&lt;0</formula>
    </cfRule>
  </conditionalFormatting>
  <conditionalFormatting sqref="Q7">
    <cfRule type="expression" dxfId="2641" priority="29">
      <formula>Q7&gt;0</formula>
    </cfRule>
    <cfRule type="expression" dxfId="2640" priority="30">
      <formula>Q7&lt;0</formula>
    </cfRule>
  </conditionalFormatting>
  <conditionalFormatting sqref="Q8">
    <cfRule type="expression" dxfId="2639" priority="27">
      <formula>Q8&gt;0</formula>
    </cfRule>
    <cfRule type="expression" dxfId="2638" priority="28">
      <formula>Q8&lt;0</formula>
    </cfRule>
  </conditionalFormatting>
  <conditionalFormatting sqref="F32:F59">
    <cfRule type="expression" dxfId="2637" priority="25">
      <formula>F32&gt;0</formula>
    </cfRule>
    <cfRule type="expression" dxfId="2636" priority="26">
      <formula>F32&lt;0</formula>
    </cfRule>
  </conditionalFormatting>
  <conditionalFormatting sqref="H32:H59">
    <cfRule type="expression" dxfId="2635" priority="23">
      <formula>H32&gt;0</formula>
    </cfRule>
    <cfRule type="expression" dxfId="2634" priority="24">
      <formula>H32&lt;0</formula>
    </cfRule>
  </conditionalFormatting>
  <conditionalFormatting sqref="Q10">
    <cfRule type="expression" dxfId="2633" priority="21">
      <formula>Q10&gt;0</formula>
    </cfRule>
    <cfRule type="expression" dxfId="2632" priority="22">
      <formula>Q10&lt;0</formula>
    </cfRule>
  </conditionalFormatting>
  <conditionalFormatting sqref="J25:J38">
    <cfRule type="expression" dxfId="2631" priority="19">
      <formula>J25&gt;0</formula>
    </cfRule>
    <cfRule type="expression" dxfId="2630" priority="20">
      <formula>J25&lt;0</formula>
    </cfRule>
  </conditionalFormatting>
  <conditionalFormatting sqref="K25:K38">
    <cfRule type="expression" dxfId="2629" priority="17">
      <formula>K25&gt;0</formula>
    </cfRule>
    <cfRule type="expression" dxfId="2628" priority="18">
      <formula>K25&lt;0</formula>
    </cfRule>
  </conditionalFormatting>
  <conditionalFormatting sqref="L25:L38">
    <cfRule type="expression" dxfId="2627" priority="15">
      <formula>L25&gt;0</formula>
    </cfRule>
    <cfRule type="expression" dxfId="2626" priority="16">
      <formula>L25&lt;0</formula>
    </cfRule>
  </conditionalFormatting>
  <conditionalFormatting sqref="F89:F110">
    <cfRule type="expression" dxfId="2625" priority="13">
      <formula>F89&gt;0</formula>
    </cfRule>
    <cfRule type="expression" dxfId="2624" priority="14">
      <formula>F89&lt;0</formula>
    </cfRule>
  </conditionalFormatting>
  <conditionalFormatting sqref="H89:H110">
    <cfRule type="expression" dxfId="2623" priority="11">
      <formula>H89&gt;0</formula>
    </cfRule>
    <cfRule type="expression" dxfId="2622" priority="12">
      <formula>H89&lt;0</formula>
    </cfRule>
  </conditionalFormatting>
  <conditionalFormatting sqref="J89:J102">
    <cfRule type="expression" dxfId="2621" priority="9">
      <formula>J89&gt;0</formula>
    </cfRule>
    <cfRule type="expression" dxfId="2620" priority="10">
      <formula>J89&lt;0</formula>
    </cfRule>
  </conditionalFormatting>
  <conditionalFormatting sqref="K89:K102">
    <cfRule type="expression" dxfId="2619" priority="7">
      <formula>K89&gt;0</formula>
    </cfRule>
    <cfRule type="expression" dxfId="2618" priority="8">
      <formula>K89&lt;0</formula>
    </cfRule>
  </conditionalFormatting>
  <conditionalFormatting sqref="L89:L102">
    <cfRule type="expression" dxfId="2617" priority="5">
      <formula>L89&gt;0</formula>
    </cfRule>
    <cfRule type="expression" dxfId="2616" priority="6">
      <formula>L89&lt;0</formula>
    </cfRule>
  </conditionalFormatting>
  <conditionalFormatting sqref="F25:F31">
    <cfRule type="expression" dxfId="2615" priority="3">
      <formula>F25&gt;0</formula>
    </cfRule>
    <cfRule type="expression" dxfId="2614" priority="4">
      <formula>F25&lt;0</formula>
    </cfRule>
  </conditionalFormatting>
  <conditionalFormatting sqref="H25:H31">
    <cfRule type="expression" dxfId="2613" priority="1">
      <formula>H25&gt;0</formula>
    </cfRule>
    <cfRule type="expression" dxfId="2612"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11" priority="43">
      <formula>F33&gt;0</formula>
    </cfRule>
    <cfRule type="expression" dxfId="2610" priority="44">
      <formula>F33&lt;0</formula>
    </cfRule>
  </conditionalFormatting>
  <conditionalFormatting sqref="Q7">
    <cfRule type="expression" dxfId="2609" priority="41">
      <formula>Q7&gt;0</formula>
    </cfRule>
    <cfRule type="expression" dxfId="2608" priority="42">
      <formula>Q7&lt;0</formula>
    </cfRule>
  </conditionalFormatting>
  <conditionalFormatting sqref="Q8">
    <cfRule type="expression" dxfId="2607" priority="39">
      <formula>Q8&gt;0</formula>
    </cfRule>
    <cfRule type="expression" dxfId="2606" priority="40">
      <formula>Q8&lt;0</formula>
    </cfRule>
  </conditionalFormatting>
  <conditionalFormatting sqref="F29 F32">
    <cfRule type="expression" dxfId="2605" priority="37">
      <formula>F29&gt;0</formula>
    </cfRule>
    <cfRule type="expression" dxfId="2604" priority="38">
      <formula>F29&lt;0</formula>
    </cfRule>
  </conditionalFormatting>
  <conditionalFormatting sqref="H29 H32">
    <cfRule type="expression" dxfId="2603" priority="35">
      <formula>H29&gt;0</formula>
    </cfRule>
    <cfRule type="expression" dxfId="2602" priority="36">
      <formula>H29&lt;0</formula>
    </cfRule>
  </conditionalFormatting>
  <conditionalFormatting sqref="F30:F31">
    <cfRule type="expression" dxfId="2601" priority="33">
      <formula>F30&gt;0</formula>
    </cfRule>
    <cfRule type="expression" dxfId="2600" priority="34">
      <formula>F30&lt;0</formula>
    </cfRule>
  </conditionalFormatting>
  <conditionalFormatting sqref="H30:H31">
    <cfRule type="expression" dxfId="2599" priority="31">
      <formula>H30&gt;0</formula>
    </cfRule>
    <cfRule type="expression" dxfId="2598" priority="32">
      <formula>H30&lt;0</formula>
    </cfRule>
  </conditionalFormatting>
  <conditionalFormatting sqref="F105:F140 H105:H140">
    <cfRule type="expression" dxfId="2597" priority="29">
      <formula>F105&gt;0</formula>
    </cfRule>
    <cfRule type="expression" dxfId="2596" priority="30">
      <formula>F105&lt;0</formula>
    </cfRule>
  </conditionalFormatting>
  <conditionalFormatting sqref="F96:F99">
    <cfRule type="expression" dxfId="2595" priority="27">
      <formula>F96&gt;0</formula>
    </cfRule>
    <cfRule type="expression" dxfId="2594" priority="28">
      <formula>F96&lt;0</formula>
    </cfRule>
  </conditionalFormatting>
  <conditionalFormatting sqref="H96:H99">
    <cfRule type="expression" dxfId="2593" priority="25">
      <formula>H96&gt;0</formula>
    </cfRule>
    <cfRule type="expression" dxfId="2592" priority="26">
      <formula>H96&lt;0</formula>
    </cfRule>
  </conditionalFormatting>
  <conditionalFormatting sqref="F25:F28">
    <cfRule type="expression" dxfId="2591" priority="19">
      <formula>F25&gt;0</formula>
    </cfRule>
    <cfRule type="expression" dxfId="2590" priority="20">
      <formula>F25&lt;0</formula>
    </cfRule>
  </conditionalFormatting>
  <conditionalFormatting sqref="H25:H28">
    <cfRule type="expression" dxfId="2589" priority="17">
      <formula>H25&gt;0</formula>
    </cfRule>
    <cfRule type="expression" dxfId="2588" priority="18">
      <formula>H25&lt;0</formula>
    </cfRule>
  </conditionalFormatting>
  <conditionalFormatting sqref="J27">
    <cfRule type="expression" dxfId="2587" priority="15">
      <formula>J27&gt;0</formula>
    </cfRule>
    <cfRule type="expression" dxfId="2586" priority="16">
      <formula>J27&lt;0</formula>
    </cfRule>
  </conditionalFormatting>
  <conditionalFormatting sqref="F104">
    <cfRule type="expression" dxfId="2585" priority="13">
      <formula>F104&gt;0</formula>
    </cfRule>
    <cfRule type="expression" dxfId="2584" priority="14">
      <formula>F104&lt;0</formula>
    </cfRule>
  </conditionalFormatting>
  <conditionalFormatting sqref="H104">
    <cfRule type="expression" dxfId="2583" priority="11">
      <formula>H104&gt;0</formula>
    </cfRule>
    <cfRule type="expression" dxfId="2582" priority="12">
      <formula>H104&lt;0</formula>
    </cfRule>
  </conditionalFormatting>
  <conditionalFormatting sqref="F100:F103">
    <cfRule type="expression" dxfId="2581" priority="9">
      <formula>F100&gt;0</formula>
    </cfRule>
    <cfRule type="expression" dxfId="2580" priority="10">
      <formula>F100&lt;0</formula>
    </cfRule>
  </conditionalFormatting>
  <conditionalFormatting sqref="H100:H103">
    <cfRule type="expression" dxfId="2579" priority="7">
      <formula>H100&gt;0</formula>
    </cfRule>
    <cfRule type="expression" dxfId="2578" priority="8">
      <formula>H100&lt;0</formula>
    </cfRule>
  </conditionalFormatting>
  <conditionalFormatting sqref="J102">
    <cfRule type="expression" dxfId="2577" priority="5">
      <formula>J102&gt;0</formula>
    </cfRule>
    <cfRule type="expression" dxfId="2576" priority="6">
      <formula>J102&lt;0</formula>
    </cfRule>
  </conditionalFormatting>
  <conditionalFormatting sqref="Q10">
    <cfRule type="expression" dxfId="2575" priority="3">
      <formula>Q10&gt;0</formula>
    </cfRule>
    <cfRule type="expression" dxfId="2574" priority="4">
      <formula>Q10&lt;0</formula>
    </cfRule>
  </conditionalFormatting>
  <conditionalFormatting sqref="M71">
    <cfRule type="expression" dxfId="2573" priority="1">
      <formula>M71&gt;0</formula>
    </cfRule>
    <cfRule type="expression" dxfId="2572"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71" priority="33">
      <formula>F34&gt;0</formula>
    </cfRule>
    <cfRule type="expression" dxfId="2570" priority="34">
      <formula>F34&lt;0</formula>
    </cfRule>
  </conditionalFormatting>
  <conditionalFormatting sqref="Q7">
    <cfRule type="expression" dxfId="2569" priority="31">
      <formula>Q7&gt;0</formula>
    </cfRule>
    <cfRule type="expression" dxfId="2568" priority="32">
      <formula>Q7&lt;0</formula>
    </cfRule>
  </conditionalFormatting>
  <conditionalFormatting sqref="Q8">
    <cfRule type="expression" dxfId="2567" priority="29">
      <formula>Q8&gt;0</formula>
    </cfRule>
    <cfRule type="expression" dxfId="2566" priority="30">
      <formula>Q8&lt;0</formula>
    </cfRule>
  </conditionalFormatting>
  <conditionalFormatting sqref="F27:F33">
    <cfRule type="expression" dxfId="2565" priority="27">
      <formula>F27&gt;0</formula>
    </cfRule>
    <cfRule type="expression" dxfId="2564" priority="28">
      <formula>F27&lt;0</formula>
    </cfRule>
  </conditionalFormatting>
  <conditionalFormatting sqref="H27:H33">
    <cfRule type="expression" dxfId="2563" priority="25">
      <formula>H27&gt;0</formula>
    </cfRule>
    <cfRule type="expression" dxfId="2562" priority="26">
      <formula>H27&lt;0</formula>
    </cfRule>
  </conditionalFormatting>
  <conditionalFormatting sqref="M46">
    <cfRule type="expression" dxfId="2561" priority="23">
      <formula>M46&gt;0</formula>
    </cfRule>
    <cfRule type="expression" dxfId="2560" priority="24">
      <formula>M46&lt;0</formula>
    </cfRule>
  </conditionalFormatting>
  <conditionalFormatting sqref="F79:F87 H79:H87">
    <cfRule type="expression" dxfId="2559" priority="21">
      <formula>F79&gt;0</formula>
    </cfRule>
    <cfRule type="expression" dxfId="2558" priority="22">
      <formula>F79&lt;0</formula>
    </cfRule>
  </conditionalFormatting>
  <conditionalFormatting sqref="F73 F77:F78">
    <cfRule type="expression" dxfId="2557" priority="19">
      <formula>F73&gt;0</formula>
    </cfRule>
    <cfRule type="expression" dxfId="2556" priority="20">
      <formula>F73&lt;0</formula>
    </cfRule>
  </conditionalFormatting>
  <conditionalFormatting sqref="H73 H77:H78">
    <cfRule type="expression" dxfId="2555" priority="17">
      <formula>H73&gt;0</formula>
    </cfRule>
    <cfRule type="expression" dxfId="2554" priority="18">
      <formula>H73&lt;0</formula>
    </cfRule>
  </conditionalFormatting>
  <conditionalFormatting sqref="F70:F72">
    <cfRule type="expression" dxfId="2553" priority="15">
      <formula>F70&gt;0</formula>
    </cfRule>
    <cfRule type="expression" dxfId="2552" priority="16">
      <formula>F70&lt;0</formula>
    </cfRule>
  </conditionalFormatting>
  <conditionalFormatting sqref="H70:H72">
    <cfRule type="expression" dxfId="2551" priority="13">
      <formula>H70&gt;0</formula>
    </cfRule>
    <cfRule type="expression" dxfId="2550" priority="14">
      <formula>H70&lt;0</formula>
    </cfRule>
  </conditionalFormatting>
  <conditionalFormatting sqref="F25:F26">
    <cfRule type="expression" dxfId="2549" priority="11">
      <formula>F25&gt;0</formula>
    </cfRule>
    <cfRule type="expression" dxfId="2548" priority="12">
      <formula>F25&lt;0</formula>
    </cfRule>
  </conditionalFormatting>
  <conditionalFormatting sqref="H25:H26">
    <cfRule type="expression" dxfId="2547" priority="9">
      <formula>H25&gt;0</formula>
    </cfRule>
    <cfRule type="expression" dxfId="2546" priority="10">
      <formula>H25&lt;0</formula>
    </cfRule>
  </conditionalFormatting>
  <conditionalFormatting sqref="F76">
    <cfRule type="expression" dxfId="2545" priority="7">
      <formula>F76&gt;0</formula>
    </cfRule>
    <cfRule type="expression" dxfId="2544" priority="8">
      <formula>F76&lt;0</formula>
    </cfRule>
  </conditionalFormatting>
  <conditionalFormatting sqref="H76">
    <cfRule type="expression" dxfId="2543" priority="5">
      <formula>H76&gt;0</formula>
    </cfRule>
    <cfRule type="expression" dxfId="2542" priority="6">
      <formula>H76&lt;0</formula>
    </cfRule>
  </conditionalFormatting>
  <conditionalFormatting sqref="F74:F75">
    <cfRule type="expression" dxfId="2541" priority="3">
      <formula>F74&gt;0</formula>
    </cfRule>
    <cfRule type="expression" dxfId="2540" priority="4">
      <formula>F74&lt;0</formula>
    </cfRule>
  </conditionalFormatting>
  <conditionalFormatting sqref="H74:H75">
    <cfRule type="expression" dxfId="2539" priority="1">
      <formula>H74&gt;0</formula>
    </cfRule>
    <cfRule type="expression" dxfId="2538"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37" priority="43">
      <formula>F54&gt;0</formula>
    </cfRule>
    <cfRule type="expression" dxfId="2536" priority="44">
      <formula>F54&lt;0</formula>
    </cfRule>
  </conditionalFormatting>
  <conditionalFormatting sqref="Q7">
    <cfRule type="expression" dxfId="2535" priority="41">
      <formula>Q7&gt;0</formula>
    </cfRule>
    <cfRule type="expression" dxfId="2534" priority="42">
      <formula>Q7&lt;0</formula>
    </cfRule>
  </conditionalFormatting>
  <conditionalFormatting sqref="Q8">
    <cfRule type="expression" dxfId="2533" priority="39">
      <formula>Q8&gt;0</formula>
    </cfRule>
    <cfRule type="expression" dxfId="2532" priority="40">
      <formula>Q8&lt;0</formula>
    </cfRule>
  </conditionalFormatting>
  <conditionalFormatting sqref="F33:F36 F38:F53">
    <cfRule type="expression" dxfId="2531" priority="37">
      <formula>F33&gt;0</formula>
    </cfRule>
    <cfRule type="expression" dxfId="2530" priority="38">
      <formula>F33&lt;0</formula>
    </cfRule>
  </conditionalFormatting>
  <conditionalFormatting sqref="H33:H36 H38:H53">
    <cfRule type="expression" dxfId="2529" priority="35">
      <formula>H33&gt;0</formula>
    </cfRule>
    <cfRule type="expression" dxfId="2528" priority="36">
      <formula>H33&lt;0</formula>
    </cfRule>
  </conditionalFormatting>
  <conditionalFormatting sqref="Q10">
    <cfRule type="expression" dxfId="2527" priority="33">
      <formula>Q10&gt;0</formula>
    </cfRule>
    <cfRule type="expression" dxfId="2526" priority="34">
      <formula>Q10&lt;0</formula>
    </cfRule>
  </conditionalFormatting>
  <conditionalFormatting sqref="J25:J37">
    <cfRule type="expression" dxfId="2525" priority="31">
      <formula>J25&gt;0</formula>
    </cfRule>
    <cfRule type="expression" dxfId="2524" priority="32">
      <formula>J25&lt;0</formula>
    </cfRule>
  </conditionalFormatting>
  <conditionalFormatting sqref="K25:K38">
    <cfRule type="expression" dxfId="2523" priority="29">
      <formula>K25&gt;0</formula>
    </cfRule>
    <cfRule type="expression" dxfId="2522" priority="30">
      <formula>K25&lt;0</formula>
    </cfRule>
  </conditionalFormatting>
  <conditionalFormatting sqref="L25">
    <cfRule type="expression" dxfId="2521" priority="27">
      <formula>L25&gt;0</formula>
    </cfRule>
    <cfRule type="expression" dxfId="2520" priority="28">
      <formula>L25&lt;0</formula>
    </cfRule>
  </conditionalFormatting>
  <conditionalFormatting sqref="F89:F110">
    <cfRule type="expression" dxfId="2519" priority="25">
      <formula>F89&gt;0</formula>
    </cfRule>
    <cfRule type="expression" dxfId="2518" priority="26">
      <formula>F89&lt;0</formula>
    </cfRule>
  </conditionalFormatting>
  <conditionalFormatting sqref="H89:H110">
    <cfRule type="expression" dxfId="2517" priority="23">
      <formula>H89&gt;0</formula>
    </cfRule>
    <cfRule type="expression" dxfId="2516" priority="24">
      <formula>H89&lt;0</formula>
    </cfRule>
  </conditionalFormatting>
  <conditionalFormatting sqref="J89:J102">
    <cfRule type="expression" dxfId="2515" priority="21">
      <formula>J89&gt;0</formula>
    </cfRule>
    <cfRule type="expression" dxfId="2514" priority="22">
      <formula>J89&lt;0</formula>
    </cfRule>
  </conditionalFormatting>
  <conditionalFormatting sqref="K89:K102">
    <cfRule type="expression" dxfId="2513" priority="19">
      <formula>K89&gt;0</formula>
    </cfRule>
    <cfRule type="expression" dxfId="2512" priority="20">
      <formula>K89&lt;0</formula>
    </cfRule>
  </conditionalFormatting>
  <conditionalFormatting sqref="L89:L102">
    <cfRule type="expression" dxfId="2511" priority="17">
      <formula>L89&gt;0</formula>
    </cfRule>
    <cfRule type="expression" dxfId="2510" priority="18">
      <formula>L89&lt;0</formula>
    </cfRule>
  </conditionalFormatting>
  <conditionalFormatting sqref="F29:F32">
    <cfRule type="expression" dxfId="2509" priority="15">
      <formula>F29&gt;0</formula>
    </cfRule>
    <cfRule type="expression" dxfId="2508" priority="16">
      <formula>F29&lt;0</formula>
    </cfRule>
  </conditionalFormatting>
  <conditionalFormatting sqref="H29:H32">
    <cfRule type="expression" dxfId="2507" priority="13">
      <formula>H29&gt;0</formula>
    </cfRule>
    <cfRule type="expression" dxfId="2506" priority="14">
      <formula>H29&lt;0</formula>
    </cfRule>
  </conditionalFormatting>
  <conditionalFormatting sqref="F25:F28">
    <cfRule type="expression" dxfId="2505" priority="11">
      <formula>F25&gt;0</formula>
    </cfRule>
    <cfRule type="expression" dxfId="2504" priority="12">
      <formula>F25&lt;0</formula>
    </cfRule>
  </conditionalFormatting>
  <conditionalFormatting sqref="H25:H28">
    <cfRule type="expression" dxfId="2503" priority="9">
      <formula>H25&gt;0</formula>
    </cfRule>
    <cfRule type="expression" dxfId="2502" priority="10">
      <formula>H25&lt;0</formula>
    </cfRule>
  </conditionalFormatting>
  <conditionalFormatting sqref="F37">
    <cfRule type="expression" dxfId="2501" priority="7">
      <formula>F37&gt;0</formula>
    </cfRule>
    <cfRule type="expression" dxfId="2500" priority="8">
      <formula>F37&lt;0</formula>
    </cfRule>
  </conditionalFormatting>
  <conditionalFormatting sqref="H37">
    <cfRule type="expression" dxfId="2499" priority="5">
      <formula>H37&gt;0</formula>
    </cfRule>
    <cfRule type="expression" dxfId="2498" priority="6">
      <formula>H37&lt;0</formula>
    </cfRule>
  </conditionalFormatting>
  <conditionalFormatting sqref="J49">
    <cfRule type="expression" dxfId="2497" priority="3">
      <formula>J49&gt;0</formula>
    </cfRule>
    <cfRule type="expression" dxfId="2496" priority="4">
      <formula>J49&lt;0</formula>
    </cfRule>
  </conditionalFormatting>
  <conditionalFormatting sqref="J38:J48">
    <cfRule type="expression" dxfId="2495" priority="1">
      <formula>J38&gt;0</formula>
    </cfRule>
    <cfRule type="expression" dxfId="2494"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493" priority="96">
      <formula>F24&gt;0</formula>
    </cfRule>
    <cfRule type="expression" dxfId="2492"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91" priority="79">
      <formula>F30&gt;0</formula>
    </cfRule>
    <cfRule type="expression" dxfId="2490" priority="80">
      <formula>F30&lt;0</formula>
    </cfRule>
  </conditionalFormatting>
  <conditionalFormatting sqref="H43 H30:H33">
    <cfRule type="expression" dxfId="2489" priority="77">
      <formula>H30&gt;0</formula>
    </cfRule>
    <cfRule type="expression" dxfId="2488" priority="78">
      <formula>H30&lt;0</formula>
    </cfRule>
  </conditionalFormatting>
  <conditionalFormatting sqref="F115:F116 H115:I116 H117 H118:I128 H129 H130:I162 H163 H164:I168 H169 H170:I173 H174 F120:F188 H175:I188 I189:I196 H197:I201 F197:F201 F203 H203:I203 I202 H205:I206 F205:F206">
    <cfRule type="expression" dxfId="2487" priority="59">
      <formula>F115&gt;0</formula>
    </cfRule>
    <cfRule type="expression" dxfId="2486" priority="60">
      <formula>F115&lt;0</formula>
    </cfRule>
  </conditionalFormatting>
  <conditionalFormatting sqref="F112:F114">
    <cfRule type="expression" dxfId="2485" priority="57">
      <formula>F112&gt;0</formula>
    </cfRule>
    <cfRule type="expression" dxfId="2484" priority="58">
      <formula>F112&lt;0</formula>
    </cfRule>
  </conditionalFormatting>
  <conditionalFormatting sqref="H112:I112">
    <cfRule type="expression" dxfId="2483" priority="55">
      <formula>H112&gt;0</formula>
    </cfRule>
    <cfRule type="expression" dxfId="2482" priority="56">
      <formula>H112&lt;0</formula>
    </cfRule>
  </conditionalFormatting>
  <conditionalFormatting sqref="H113:I113">
    <cfRule type="expression" dxfId="2481" priority="53">
      <formula>H113&gt;0</formula>
    </cfRule>
    <cfRule type="expression" dxfId="2480" priority="54">
      <formula>H113&lt;0</formula>
    </cfRule>
  </conditionalFormatting>
  <conditionalFormatting sqref="H114:I114">
    <cfRule type="expression" dxfId="2479" priority="51">
      <formula>H114&gt;0</formula>
    </cfRule>
    <cfRule type="expression" dxfId="2478" priority="52">
      <formula>H114&lt;0</formula>
    </cfRule>
  </conditionalFormatting>
  <conditionalFormatting sqref="F105:F111">
    <cfRule type="expression" dxfId="2477" priority="49">
      <formula>F105&gt;0</formula>
    </cfRule>
    <cfRule type="expression" dxfId="2476" priority="50">
      <formula>F105&lt;0</formula>
    </cfRule>
  </conditionalFormatting>
  <conditionalFormatting sqref="H105:I111">
    <cfRule type="expression" dxfId="2475" priority="47">
      <formula>H105&gt;0</formula>
    </cfRule>
    <cfRule type="expression" dxfId="2474" priority="48">
      <formula>H105&lt;0</formula>
    </cfRule>
  </conditionalFormatting>
  <conditionalFormatting sqref="I117 F117:F119">
    <cfRule type="expression" dxfId="2473" priority="45">
      <formula>F117&gt;0</formula>
    </cfRule>
    <cfRule type="expression" dxfId="2472" priority="46">
      <formula>F117&lt;0</formula>
    </cfRule>
  </conditionalFormatting>
  <conditionalFormatting sqref="F189:F196 H189:H196">
    <cfRule type="expression" dxfId="2471" priority="43">
      <formula>F189&gt;0</formula>
    </cfRule>
    <cfRule type="expression" dxfId="2470" priority="44">
      <formula>F189&lt;0</formula>
    </cfRule>
  </conditionalFormatting>
  <conditionalFormatting sqref="H202 F202">
    <cfRule type="expression" dxfId="2469" priority="41">
      <formula>F202&gt;0</formula>
    </cfRule>
    <cfRule type="expression" dxfId="2468" priority="42">
      <formula>F202&lt;0</formula>
    </cfRule>
  </conditionalFormatting>
  <conditionalFormatting sqref="I204">
    <cfRule type="expression" dxfId="2467" priority="39">
      <formula>I204&gt;0</formula>
    </cfRule>
    <cfRule type="expression" dxfId="2466" priority="40">
      <formula>I204&lt;0</formula>
    </cfRule>
  </conditionalFormatting>
  <conditionalFormatting sqref="H204 F204">
    <cfRule type="expression" dxfId="2465" priority="37">
      <formula>F204&gt;0</formula>
    </cfRule>
    <cfRule type="expression" dxfId="2464" priority="38">
      <formula>F204&lt;0</formula>
    </cfRule>
  </conditionalFormatting>
  <conditionalFormatting sqref="M54">
    <cfRule type="expression" dxfId="2463" priority="35">
      <formula>M54&gt;0</formula>
    </cfRule>
    <cfRule type="expression" dxfId="2462" priority="36">
      <formula>M54&lt;0</formula>
    </cfRule>
  </conditionalFormatting>
  <conditionalFormatting sqref="K39:K49">
    <cfRule type="expression" dxfId="2461" priority="33">
      <formula>K39&gt;0</formula>
    </cfRule>
    <cfRule type="expression" dxfId="2460" priority="34">
      <formula>K39&lt;0</formula>
    </cfRule>
  </conditionalFormatting>
  <conditionalFormatting sqref="Q10">
    <cfRule type="expression" dxfId="2459" priority="31">
      <formula>Q10&gt;0</formula>
    </cfRule>
    <cfRule type="expression" dxfId="2458" priority="32">
      <formula>Q10&lt;0</formula>
    </cfRule>
  </conditionalFormatting>
  <conditionalFormatting sqref="Z10">
    <cfRule type="expression" dxfId="2457" priority="29">
      <formula>Z10&gt;0</formula>
    </cfRule>
    <cfRule type="expression" dxfId="2456" priority="30">
      <formula>Z10&lt;0</formula>
    </cfRule>
  </conditionalFormatting>
  <conditionalFormatting sqref="AA10:AE10">
    <cfRule type="expression" dxfId="2455" priority="27">
      <formula>AA10&gt;0</formula>
    </cfRule>
    <cfRule type="expression" dxfId="2454" priority="28">
      <formula>AA10&lt;0</formula>
    </cfRule>
  </conditionalFormatting>
  <conditionalFormatting sqref="Z24">
    <cfRule type="expression" dxfId="2453" priority="25">
      <formula>Z24&gt;0</formula>
    </cfRule>
    <cfRule type="expression" dxfId="2452" priority="26">
      <formula>Z24&lt;0</formula>
    </cfRule>
  </conditionalFormatting>
  <conditionalFormatting sqref="AF10:AG10">
    <cfRule type="expression" dxfId="2451" priority="17">
      <formula>AF10&gt;0</formula>
    </cfRule>
    <cfRule type="expression" dxfId="2450" priority="18">
      <formula>AF10&lt;0</formula>
    </cfRule>
  </conditionalFormatting>
  <conditionalFormatting sqref="H222:I222 H225:I225 I208:I209 H211 H212:I212 H214:I214 H213 H215:H216 F211:F219 H217:I218 H219 H221 H223:H224 F221:F225">
    <cfRule type="expression" dxfId="2449" priority="15">
      <formula>F208&gt;0</formula>
    </cfRule>
    <cfRule type="expression" dxfId="2448" priority="16">
      <formula>F208&lt;0</formula>
    </cfRule>
  </conditionalFormatting>
  <conditionalFormatting sqref="F220 F207:F210">
    <cfRule type="expression" dxfId="2447" priority="13">
      <formula>F207&gt;0</formula>
    </cfRule>
    <cfRule type="expression" dxfId="2446" priority="14">
      <formula>F207&lt;0</formula>
    </cfRule>
  </conditionalFormatting>
  <conditionalFormatting sqref="H207:I207 H220 H208:H210">
    <cfRule type="expression" dxfId="2445" priority="11">
      <formula>H207&gt;0</formula>
    </cfRule>
    <cfRule type="expression" dxfId="2444" priority="12">
      <formula>H207&lt;0</formula>
    </cfRule>
  </conditionalFormatting>
  <conditionalFormatting sqref="K210:K225">
    <cfRule type="expression" dxfId="2443" priority="9">
      <formula>K210&gt;0</formula>
    </cfRule>
    <cfRule type="expression" dxfId="2442" priority="10">
      <formula>K210&lt;0</formula>
    </cfRule>
  </conditionalFormatting>
  <conditionalFormatting sqref="K31">
    <cfRule type="expression" dxfId="2441" priority="7">
      <formula>K31&gt;0</formula>
    </cfRule>
    <cfRule type="expression" dxfId="2440" priority="8">
      <formula>K31&lt;0</formula>
    </cfRule>
  </conditionalFormatting>
  <conditionalFormatting sqref="K32:K38">
    <cfRule type="expression" dxfId="2439" priority="5">
      <formula>K32&gt;0</formula>
    </cfRule>
    <cfRule type="expression" dxfId="2438" priority="6">
      <formula>K32&lt;0</formula>
    </cfRule>
  </conditionalFormatting>
  <conditionalFormatting sqref="Q7">
    <cfRule type="expression" dxfId="2437" priority="3">
      <formula>Q7&gt;0</formula>
    </cfRule>
    <cfRule type="expression" dxfId="2436" priority="4">
      <formula>Q7&lt;0</formula>
    </cfRule>
  </conditionalFormatting>
  <conditionalFormatting sqref="Q8">
    <cfRule type="expression" dxfId="2435" priority="1">
      <formula>Q8&gt;0</formula>
    </cfRule>
    <cfRule type="expression" dxfId="2434"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33" priority="41">
      <formula>F60&gt;0</formula>
    </cfRule>
    <cfRule type="expression" dxfId="2432" priority="42">
      <formula>F60&lt;0</formula>
    </cfRule>
  </conditionalFormatting>
  <conditionalFormatting sqref="Q7">
    <cfRule type="expression" dxfId="2431" priority="39">
      <formula>Q7&gt;0</formula>
    </cfRule>
    <cfRule type="expression" dxfId="2430" priority="40">
      <formula>Q7&lt;0</formula>
    </cfRule>
  </conditionalFormatting>
  <conditionalFormatting sqref="Q8">
    <cfRule type="expression" dxfId="2429" priority="37">
      <formula>Q8&gt;0</formula>
    </cfRule>
    <cfRule type="expression" dxfId="2428" priority="38">
      <formula>Q8&lt;0</formula>
    </cfRule>
  </conditionalFormatting>
  <conditionalFormatting sqref="F25:F29 F34:F59">
    <cfRule type="expression" dxfId="2427" priority="35">
      <formula>F25&gt;0</formula>
    </cfRule>
    <cfRule type="expression" dxfId="2426" priority="36">
      <formula>F25&lt;0</formula>
    </cfRule>
  </conditionalFormatting>
  <conditionalFormatting sqref="H25:H29 H34:H59">
    <cfRule type="expression" dxfId="2425" priority="33">
      <formula>H25&gt;0</formula>
    </cfRule>
    <cfRule type="expression" dxfId="2424" priority="34">
      <formula>H25&lt;0</formula>
    </cfRule>
  </conditionalFormatting>
  <conditionalFormatting sqref="F89:F110">
    <cfRule type="expression" dxfId="2423" priority="31">
      <formula>F89&gt;0</formula>
    </cfRule>
    <cfRule type="expression" dxfId="2422" priority="32">
      <formula>F89&lt;0</formula>
    </cfRule>
  </conditionalFormatting>
  <conditionalFormatting sqref="H89:H110">
    <cfRule type="expression" dxfId="2421" priority="29">
      <formula>H89&gt;0</formula>
    </cfRule>
    <cfRule type="expression" dxfId="2420" priority="30">
      <formula>H89&lt;0</formula>
    </cfRule>
  </conditionalFormatting>
  <conditionalFormatting sqref="Q10">
    <cfRule type="expression" dxfId="2419" priority="27">
      <formula>Q10&gt;0</formula>
    </cfRule>
    <cfRule type="expression" dxfId="2418" priority="28">
      <formula>Q10&lt;0</formula>
    </cfRule>
  </conditionalFormatting>
  <conditionalFormatting sqref="J25:J32 J34:J38">
    <cfRule type="expression" dxfId="2417" priority="25">
      <formula>J25&gt;0</formula>
    </cfRule>
    <cfRule type="expression" dxfId="2416" priority="26">
      <formula>J25&lt;0</formula>
    </cfRule>
  </conditionalFormatting>
  <conditionalFormatting sqref="K25:K30">
    <cfRule type="expression" dxfId="2415" priority="23">
      <formula>K25&gt;0</formula>
    </cfRule>
    <cfRule type="expression" dxfId="2414" priority="24">
      <formula>K25&lt;0</formula>
    </cfRule>
  </conditionalFormatting>
  <conditionalFormatting sqref="L25:L38">
    <cfRule type="expression" dxfId="2413" priority="21">
      <formula>L25&gt;0</formula>
    </cfRule>
    <cfRule type="expression" dxfId="2412" priority="22">
      <formula>L25&lt;0</formula>
    </cfRule>
  </conditionalFormatting>
  <conditionalFormatting sqref="F30:F33">
    <cfRule type="expression" dxfId="2411" priority="19">
      <formula>F30&gt;0</formula>
    </cfRule>
    <cfRule type="expression" dxfId="2410" priority="20">
      <formula>F30&lt;0</formula>
    </cfRule>
  </conditionalFormatting>
  <conditionalFormatting sqref="H30:H33">
    <cfRule type="expression" dxfId="2409" priority="17">
      <formula>H30&gt;0</formula>
    </cfRule>
    <cfRule type="expression" dxfId="2408" priority="18">
      <formula>H30&lt;0</formula>
    </cfRule>
  </conditionalFormatting>
  <conditionalFormatting sqref="L39:L44">
    <cfRule type="expression" dxfId="2407" priority="9">
      <formula>L39&gt;0</formula>
    </cfRule>
    <cfRule type="expression" dxfId="2406" priority="10">
      <formula>L39&lt;0</formula>
    </cfRule>
  </conditionalFormatting>
  <conditionalFormatting sqref="L45:L46">
    <cfRule type="expression" dxfId="2405" priority="7">
      <formula>L45&gt;0</formula>
    </cfRule>
    <cfRule type="expression" dxfId="2404" priority="8">
      <formula>L45&lt;0</formula>
    </cfRule>
  </conditionalFormatting>
  <conditionalFormatting sqref="L47">
    <cfRule type="expression" dxfId="2403" priority="5">
      <formula>L47&gt;0</formula>
    </cfRule>
    <cfRule type="expression" dxfId="2402" priority="6">
      <formula>L47&lt;0</formula>
    </cfRule>
  </conditionalFormatting>
  <conditionalFormatting sqref="L51">
    <cfRule type="expression" dxfId="2401" priority="3">
      <formula>L51&gt;0</formula>
    </cfRule>
    <cfRule type="expression" dxfId="2400" priority="4">
      <formula>L51&lt;0</formula>
    </cfRule>
  </conditionalFormatting>
  <conditionalFormatting sqref="L54">
    <cfRule type="expression" dxfId="2399" priority="1">
      <formula>L54&gt;0</formula>
    </cfRule>
    <cfRule type="expression" dxfId="2398"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706</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97" priority="35">
      <formula>F7&gt;0</formula>
    </cfRule>
    <cfRule type="expression" dxfId="2396" priority="36">
      <formula>F7&lt;0</formula>
    </cfRule>
  </conditionalFormatting>
  <conditionalFormatting sqref="Q8">
    <cfRule type="expression" dxfId="2395" priority="33">
      <formula>Q8&gt;0</formula>
    </cfRule>
    <cfRule type="expression" dxfId="2394" priority="34">
      <formula>Q8&lt;0</formula>
    </cfRule>
  </conditionalFormatting>
  <conditionalFormatting sqref="F31:F36">
    <cfRule type="expression" dxfId="2393" priority="31">
      <formula>F31&gt;0</formula>
    </cfRule>
    <cfRule type="expression" dxfId="2392" priority="32">
      <formula>F31&lt;0</formula>
    </cfRule>
  </conditionalFormatting>
  <conditionalFormatting sqref="H31:H36">
    <cfRule type="expression" dxfId="2391" priority="29">
      <formula>H31&gt;0</formula>
    </cfRule>
    <cfRule type="expression" dxfId="2390" priority="30">
      <formula>H31&lt;0</formula>
    </cfRule>
  </conditionalFormatting>
  <conditionalFormatting sqref="F99:F120">
    <cfRule type="expression" dxfId="2389" priority="27">
      <formula>F99&gt;0</formula>
    </cfRule>
    <cfRule type="expression" dxfId="2388" priority="28">
      <formula>F99&lt;0</formula>
    </cfRule>
  </conditionalFormatting>
  <conditionalFormatting sqref="H99:H120">
    <cfRule type="expression" dxfId="2387" priority="25">
      <formula>H99&gt;0</formula>
    </cfRule>
    <cfRule type="expression" dxfId="2386" priority="26">
      <formula>H99&lt;0</formula>
    </cfRule>
  </conditionalFormatting>
  <conditionalFormatting sqref="Q10">
    <cfRule type="expression" dxfId="2385" priority="23">
      <formula>Q10&gt;0</formula>
    </cfRule>
    <cfRule type="expression" dxfId="2384" priority="24">
      <formula>Q10&lt;0</formula>
    </cfRule>
  </conditionalFormatting>
  <conditionalFormatting sqref="J31:J71">
    <cfRule type="expression" dxfId="2383" priority="21">
      <formula>J31&gt;0</formula>
    </cfRule>
    <cfRule type="expression" dxfId="2382" priority="22">
      <formula>J31&lt;0</formula>
    </cfRule>
  </conditionalFormatting>
  <conditionalFormatting sqref="K31:K44">
    <cfRule type="expression" dxfId="2381" priority="19">
      <formula>K31&gt;0</formula>
    </cfRule>
    <cfRule type="expression" dxfId="2380" priority="20">
      <formula>K31&lt;0</formula>
    </cfRule>
  </conditionalFormatting>
  <conditionalFormatting sqref="L31:L44">
    <cfRule type="expression" dxfId="2379" priority="17">
      <formula>L31&gt;0</formula>
    </cfRule>
    <cfRule type="expression" dxfId="2378"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77" priority="15">
      <formula>F37&gt;0</formula>
    </cfRule>
    <cfRule type="expression" dxfId="2376" priority="16">
      <formula>F37&lt;0</formula>
    </cfRule>
  </conditionalFormatting>
  <conditionalFormatting sqref="H37:H39">
    <cfRule type="expression" dxfId="2375" priority="13">
      <formula>H37&gt;0</formula>
    </cfRule>
    <cfRule type="expression" dxfId="2374" priority="14">
      <formula>H37&lt;0</formula>
    </cfRule>
  </conditionalFormatting>
  <conditionalFormatting sqref="H72 F72">
    <cfRule type="expression" dxfId="2373" priority="7">
      <formula>F72&gt;0</formula>
    </cfRule>
    <cfRule type="expression" dxfId="2372" priority="8">
      <formula>F72&lt;0</formula>
    </cfRule>
  </conditionalFormatting>
  <conditionalFormatting sqref="F69:F71 H69:H71">
    <cfRule type="expression" dxfId="2371" priority="3">
      <formula>F69&gt;0</formula>
    </cfRule>
    <cfRule type="expression" dxfId="2370" priority="4">
      <formula>F69&lt;0</formula>
    </cfRule>
  </conditionalFormatting>
  <conditionalFormatting sqref="J72">
    <cfRule type="expression" dxfId="2369" priority="1">
      <formula>J72&gt;0</formula>
    </cfRule>
    <cfRule type="expression" dxfId="2368"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69.08</v>
      </c>
      <c r="R4" s="416">
        <v>-3.3999999999999998E-3</v>
      </c>
      <c r="W4" s="131"/>
    </row>
    <row r="5" spans="1:23" x14ac:dyDescent="0.25">
      <c r="B5" s="69"/>
      <c r="C5" s="4"/>
      <c r="D5" s="3"/>
      <c r="E5" s="3"/>
      <c r="F5" s="3"/>
      <c r="G5" s="69"/>
      <c r="H5" s="158"/>
      <c r="I5" s="3"/>
      <c r="J5" s="3"/>
      <c r="K5" s="3"/>
      <c r="L5" s="4"/>
      <c r="M5" s="4"/>
      <c r="O5" s="11" t="s">
        <v>67</v>
      </c>
      <c r="Q5" s="3">
        <f>Q4*Q2</f>
        <v>6908</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2752.4999999999927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1711.7799999999988</v>
      </c>
      <c r="T8" s="1"/>
      <c r="U8" t="s">
        <v>745</v>
      </c>
      <c r="W8" s="131"/>
    </row>
    <row r="9" spans="1:23" x14ac:dyDescent="0.25">
      <c r="G9" s="4"/>
      <c r="H9" s="158"/>
      <c r="I9" s="3"/>
      <c r="J9" s="3"/>
      <c r="K9" s="3"/>
      <c r="L9" s="4"/>
      <c r="M9" s="4"/>
      <c r="O9" s="11" t="s">
        <v>202</v>
      </c>
      <c r="Q9" s="131">
        <f>IF(Q2=0, 0, Q8/Q6)</f>
        <v>0.32942793030318163</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20.198830409356724</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75.988</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75.297200000000004</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74.606400000000008</v>
      </c>
      <c r="Q19" s="2"/>
      <c r="T19" s="1">
        <v>43228</v>
      </c>
      <c r="U19" t="s">
        <v>82</v>
      </c>
      <c r="W19" s="131"/>
    </row>
    <row r="20" spans="1:23" x14ac:dyDescent="0.25">
      <c r="O20" s="78">
        <v>1.07</v>
      </c>
      <c r="P20" s="78">
        <f t="shared" si="0"/>
        <v>73.915599999999998</v>
      </c>
      <c r="Q20" s="2"/>
      <c r="W20" s="131"/>
    </row>
    <row r="21" spans="1:23" x14ac:dyDescent="0.25">
      <c r="O21" s="78">
        <v>1.06</v>
      </c>
      <c r="P21" s="78">
        <f t="shared" si="0"/>
        <v>73.224800000000002</v>
      </c>
      <c r="Q21" s="2"/>
      <c r="T21" s="1">
        <v>43283</v>
      </c>
      <c r="U21" t="s">
        <v>1072</v>
      </c>
      <c r="W21" s="131"/>
    </row>
    <row r="22" spans="1:23" x14ac:dyDescent="0.25">
      <c r="O22" s="78">
        <v>1.05</v>
      </c>
      <c r="P22" s="78">
        <f t="shared" si="0"/>
        <v>72.534000000000006</v>
      </c>
      <c r="Q22" s="2"/>
      <c r="W22" s="131"/>
    </row>
    <row r="23" spans="1:23" x14ac:dyDescent="0.25">
      <c r="O23" s="78">
        <v>1.04</v>
      </c>
      <c r="P23" s="78">
        <f t="shared" si="0"/>
        <v>71.843199999999996</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71.1524</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70.461600000000004</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69.770799999999994</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69.08</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68.389200000000002</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67.698399999999992</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67.007599999999996</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66.316800000000001</v>
      </c>
      <c r="W31" s="131"/>
    </row>
    <row r="32" spans="1:23" x14ac:dyDescent="0.25">
      <c r="A32" s="4"/>
      <c r="B32" s="161">
        <v>43797</v>
      </c>
      <c r="C32" s="10">
        <v>100</v>
      </c>
      <c r="D32" s="39">
        <v>51.962200000000003</v>
      </c>
      <c r="E32" s="39">
        <v>69.959999999999994</v>
      </c>
      <c r="F32" s="39">
        <f>C32*(E32-D32)</f>
        <v>1799.7799999999991</v>
      </c>
      <c r="G32" s="39">
        <f t="shared" ref="G32" si="5">D32*C32</f>
        <v>5196.22</v>
      </c>
      <c r="H32" s="175">
        <f t="shared" ref="H32" si="6">(E32-D32)/D32</f>
        <v>0.34636331795035602</v>
      </c>
      <c r="I32" s="39"/>
      <c r="J32" s="39"/>
      <c r="K32" s="760">
        <f>F32+$M$41</f>
        <v>2840.4999999999927</v>
      </c>
      <c r="L32" s="39"/>
      <c r="M32" s="39"/>
      <c r="O32" s="78">
        <v>0.95</v>
      </c>
      <c r="P32" s="78">
        <f t="shared" si="0"/>
        <v>65.625999999999991</v>
      </c>
      <c r="W32" s="131"/>
    </row>
    <row r="33" spans="1:23" x14ac:dyDescent="0.25">
      <c r="A33" s="4"/>
      <c r="B33" s="161"/>
      <c r="C33" s="10"/>
      <c r="D33" s="39"/>
      <c r="E33" s="39"/>
      <c r="F33" s="39"/>
      <c r="G33" s="39"/>
      <c r="H33" s="175"/>
      <c r="I33" s="39"/>
      <c r="J33" s="39"/>
      <c r="K33" s="39"/>
      <c r="L33" s="39"/>
      <c r="M33" s="39"/>
      <c r="O33" s="78">
        <v>0.94</v>
      </c>
      <c r="P33" s="78">
        <f t="shared" si="0"/>
        <v>64.935199999999995</v>
      </c>
      <c r="W33" s="131"/>
    </row>
    <row r="34" spans="1:23" x14ac:dyDescent="0.25">
      <c r="A34" s="4"/>
      <c r="B34" s="161"/>
      <c r="C34" s="10"/>
      <c r="D34" s="39"/>
      <c r="E34" s="39"/>
      <c r="F34" s="39"/>
      <c r="G34" s="39"/>
      <c r="H34" s="175"/>
      <c r="I34" s="39"/>
      <c r="J34" s="39"/>
      <c r="K34" s="39"/>
      <c r="L34" s="39"/>
      <c r="M34" s="39"/>
      <c r="O34" s="78">
        <v>0.93</v>
      </c>
      <c r="P34" s="78">
        <f t="shared" si="0"/>
        <v>64.244399999999999</v>
      </c>
      <c r="W34" s="131"/>
    </row>
    <row r="35" spans="1:23" x14ac:dyDescent="0.25">
      <c r="A35" s="4"/>
      <c r="B35" s="161"/>
      <c r="C35" s="10"/>
      <c r="D35" s="39"/>
      <c r="E35" s="39"/>
      <c r="F35" s="39"/>
      <c r="G35" s="39"/>
      <c r="H35" s="175"/>
      <c r="I35" s="39"/>
      <c r="J35" s="39"/>
      <c r="K35" s="39"/>
      <c r="L35" s="39"/>
      <c r="M35" s="39"/>
      <c r="O35" s="78">
        <v>0.92</v>
      </c>
      <c r="P35" s="78">
        <f t="shared" si="0"/>
        <v>63.553600000000003</v>
      </c>
      <c r="W35" s="131"/>
    </row>
    <row r="36" spans="1:23" x14ac:dyDescent="0.25">
      <c r="A36" s="4"/>
      <c r="B36" s="161"/>
      <c r="C36" s="10"/>
      <c r="D36" s="39"/>
      <c r="E36" s="39"/>
      <c r="F36" s="39"/>
      <c r="G36" s="39"/>
      <c r="H36" s="175"/>
      <c r="I36" s="39"/>
      <c r="J36" s="39"/>
      <c r="K36" s="39"/>
      <c r="L36" s="39"/>
      <c r="M36" s="39"/>
      <c r="O36" s="78">
        <v>0.91</v>
      </c>
      <c r="P36" s="78">
        <f t="shared" si="0"/>
        <v>62.8628</v>
      </c>
      <c r="W36" s="131"/>
    </row>
    <row r="37" spans="1:23" x14ac:dyDescent="0.25">
      <c r="A37" s="4"/>
      <c r="B37" s="161"/>
      <c r="C37" s="10"/>
      <c r="D37" s="39"/>
      <c r="E37" s="39"/>
      <c r="F37" s="39"/>
      <c r="G37" s="39"/>
      <c r="H37" s="175"/>
      <c r="I37" s="39"/>
      <c r="J37" s="39"/>
      <c r="K37" s="39"/>
      <c r="L37" s="39"/>
      <c r="M37" s="39"/>
      <c r="O37" s="78">
        <v>0.9</v>
      </c>
      <c r="P37" s="78">
        <f t="shared" si="0"/>
        <v>62.171999999999997</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7">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7"/>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7"/>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7"/>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7"/>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7"/>
        <v>3884.0000000000005</v>
      </c>
      <c r="G48" s="4"/>
      <c r="H48" s="158"/>
      <c r="I48" s="3"/>
      <c r="J48" s="3"/>
      <c r="K48" s="3"/>
      <c r="L48" s="4"/>
      <c r="M48" s="4"/>
      <c r="T48" s="131"/>
    </row>
    <row r="49" spans="1:23" x14ac:dyDescent="0.25">
      <c r="A49" s="418"/>
      <c r="B49" s="360">
        <v>43151</v>
      </c>
      <c r="C49" s="7">
        <v>100</v>
      </c>
      <c r="D49" s="43">
        <v>68.38</v>
      </c>
      <c r="E49" s="43">
        <v>0</v>
      </c>
      <c r="F49" s="43">
        <f t="shared" si="7"/>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8">C65*(E65-D65)</f>
        <v>196.00000000000009</v>
      </c>
      <c r="G65" s="292">
        <f t="shared" ref="G65:G88" si="9">D65*C65</f>
        <v>4033.5</v>
      </c>
      <c r="H65" s="293">
        <f t="shared" ref="H65:H88" si="10">(E65-D65)/D65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8"/>
        <v>204.50000000000017</v>
      </c>
      <c r="G66" s="292">
        <f t="shared" si="9"/>
        <v>7942.5</v>
      </c>
      <c r="H66" s="293">
        <f t="shared" si="10"/>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8"/>
        <v>-1441.4999999999991</v>
      </c>
      <c r="G67" s="292">
        <f t="shared" si="9"/>
        <v>14797.5</v>
      </c>
      <c r="H67" s="293">
        <f t="shared" si="10"/>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8"/>
        <v>-510.58499999999896</v>
      </c>
      <c r="G68" s="292">
        <f t="shared" si="9"/>
        <v>11228.084999999999</v>
      </c>
      <c r="H68" s="293">
        <f t="shared" si="10"/>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8"/>
        <v>-1091.0849999999996</v>
      </c>
      <c r="G69" s="292">
        <f t="shared" si="9"/>
        <v>11228.084999999999</v>
      </c>
      <c r="H69" s="293">
        <f t="shared" si="10"/>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8"/>
        <v>-659.08500000000026</v>
      </c>
      <c r="G70" s="292">
        <f t="shared" si="9"/>
        <v>11228.084999999999</v>
      </c>
      <c r="H70" s="293">
        <f t="shared" si="10"/>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8"/>
        <v>-236.15999999999957</v>
      </c>
      <c r="G71" s="292">
        <f t="shared" si="9"/>
        <v>7564.16</v>
      </c>
      <c r="H71" s="293">
        <f t="shared" si="10"/>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8"/>
        <v>-130.15999999999934</v>
      </c>
      <c r="G72" s="292">
        <f t="shared" si="9"/>
        <v>7564.16</v>
      </c>
      <c r="H72" s="293">
        <f t="shared" si="10"/>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8"/>
        <v>-285.15999999999906</v>
      </c>
      <c r="G73" s="292">
        <f t="shared" si="9"/>
        <v>7564.16</v>
      </c>
      <c r="H73" s="293">
        <f t="shared" si="10"/>
        <v>-3.7698832388526823E-2</v>
      </c>
      <c r="I73" s="292"/>
      <c r="J73" s="292"/>
      <c r="K73" s="292"/>
      <c r="L73" s="615"/>
      <c r="M73" s="615"/>
      <c r="N73" s="291"/>
    </row>
    <row r="74" spans="1:23" x14ac:dyDescent="0.25">
      <c r="A74" s="291">
        <v>100</v>
      </c>
      <c r="B74" s="290">
        <v>43112</v>
      </c>
      <c r="C74" s="291">
        <v>100</v>
      </c>
      <c r="D74" s="292">
        <v>75.641599999999997</v>
      </c>
      <c r="E74" s="292">
        <v>74.84</v>
      </c>
      <c r="F74" s="292">
        <f t="shared" si="8"/>
        <v>-80.159999999999343</v>
      </c>
      <c r="G74" s="292">
        <f t="shared" si="9"/>
        <v>7564.16</v>
      </c>
      <c r="H74" s="293">
        <f t="shared" si="10"/>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8"/>
        <v>103.75000000000014</v>
      </c>
      <c r="G75" s="292">
        <f t="shared" si="9"/>
        <v>3730.25</v>
      </c>
      <c r="H75" s="293">
        <f t="shared" si="10"/>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8"/>
        <v>-32.249999999999091</v>
      </c>
      <c r="G76" s="292">
        <f t="shared" si="9"/>
        <v>7494.25</v>
      </c>
      <c r="H76" s="293">
        <f t="shared" si="10"/>
        <v>-4.3032991960501839E-3</v>
      </c>
      <c r="I76" s="292"/>
      <c r="J76" s="292"/>
      <c r="K76" s="292"/>
      <c r="L76" s="292"/>
      <c r="M76" s="292"/>
      <c r="N76" s="291"/>
    </row>
    <row r="77" spans="1:23" x14ac:dyDescent="0.25">
      <c r="A77" s="291">
        <v>50</v>
      </c>
      <c r="B77" s="290">
        <v>43121</v>
      </c>
      <c r="C77" s="291">
        <v>100</v>
      </c>
      <c r="D77" s="292">
        <v>74.94</v>
      </c>
      <c r="E77" s="292">
        <v>75.959999999999994</v>
      </c>
      <c r="F77" s="292">
        <f t="shared" si="8"/>
        <v>101.9999999999996</v>
      </c>
      <c r="G77" s="292">
        <f t="shared" si="9"/>
        <v>7494</v>
      </c>
      <c r="H77" s="293">
        <f t="shared" si="10"/>
        <v>1.3610888710968723E-2</v>
      </c>
      <c r="I77" s="292"/>
      <c r="J77" s="292"/>
      <c r="K77" s="292"/>
      <c r="L77" s="292"/>
      <c r="M77" s="292"/>
      <c r="N77" s="291"/>
    </row>
    <row r="78" spans="1:23" x14ac:dyDescent="0.25">
      <c r="A78" s="291">
        <v>0</v>
      </c>
      <c r="B78" s="290">
        <v>43126</v>
      </c>
      <c r="C78" s="291">
        <v>50</v>
      </c>
      <c r="D78" s="292">
        <v>71.09</v>
      </c>
      <c r="E78" s="292">
        <v>78.930000000000007</v>
      </c>
      <c r="F78" s="292">
        <f t="shared" si="8"/>
        <v>392.00000000000017</v>
      </c>
      <c r="G78" s="292">
        <f t="shared" si="9"/>
        <v>3554.5</v>
      </c>
      <c r="H78" s="293">
        <f t="shared" si="10"/>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8"/>
        <v>129.66000000000122</v>
      </c>
      <c r="G79" s="292">
        <f t="shared" si="9"/>
        <v>7438.3399999999992</v>
      </c>
      <c r="H79" s="293">
        <f t="shared" si="10"/>
        <v>1.7431308598424008E-2</v>
      </c>
      <c r="I79" s="292" t="s">
        <v>845</v>
      </c>
      <c r="J79" s="292"/>
      <c r="K79" s="292"/>
      <c r="L79" s="292"/>
      <c r="M79" s="292"/>
      <c r="N79" s="291"/>
    </row>
    <row r="80" spans="1:23" x14ac:dyDescent="0.25">
      <c r="A80" s="291">
        <v>0</v>
      </c>
      <c r="B80" s="290">
        <v>43146</v>
      </c>
      <c r="C80" s="291">
        <v>100</v>
      </c>
      <c r="D80" s="292">
        <v>74.38</v>
      </c>
      <c r="E80" s="292">
        <v>68.38</v>
      </c>
      <c r="F80" s="292">
        <f t="shared" si="8"/>
        <v>-600</v>
      </c>
      <c r="G80" s="292">
        <f t="shared" si="9"/>
        <v>7438</v>
      </c>
      <c r="H80" s="293">
        <f t="shared" si="10"/>
        <v>-8.0666845926324282E-2</v>
      </c>
      <c r="I80" s="292"/>
      <c r="J80" s="292"/>
      <c r="K80" s="292"/>
      <c r="L80" s="292"/>
      <c r="M80" s="292"/>
      <c r="N80" s="291"/>
    </row>
    <row r="81" spans="1:14" x14ac:dyDescent="0.25">
      <c r="A81" s="291">
        <v>50</v>
      </c>
      <c r="B81" s="290">
        <v>43151</v>
      </c>
      <c r="C81" s="291">
        <v>200</v>
      </c>
      <c r="D81" s="292">
        <v>71.381699999999995</v>
      </c>
      <c r="E81" s="292">
        <v>67.97</v>
      </c>
      <c r="F81" s="292">
        <f t="shared" si="8"/>
        <v>-682.33999999999924</v>
      </c>
      <c r="G81" s="292">
        <f t="shared" si="9"/>
        <v>14276.339999999998</v>
      </c>
      <c r="H81" s="293">
        <f t="shared" si="10"/>
        <v>-4.7795163186082658E-2</v>
      </c>
      <c r="I81" s="292">
        <v>71</v>
      </c>
      <c r="J81" s="292"/>
      <c r="K81" s="292"/>
      <c r="L81" s="292"/>
      <c r="M81" s="292"/>
      <c r="N81" s="291"/>
    </row>
    <row r="82" spans="1:14" x14ac:dyDescent="0.25">
      <c r="A82" s="291">
        <v>100</v>
      </c>
      <c r="B82" s="290">
        <v>43163</v>
      </c>
      <c r="C82" s="291">
        <v>200</v>
      </c>
      <c r="D82" s="292">
        <v>71.38</v>
      </c>
      <c r="E82" s="292">
        <v>65.19</v>
      </c>
      <c r="F82" s="292">
        <f t="shared" si="8"/>
        <v>-1237.9999999999995</v>
      </c>
      <c r="G82" s="292">
        <f t="shared" si="9"/>
        <v>14276</v>
      </c>
      <c r="H82" s="293">
        <f t="shared" si="10"/>
        <v>-8.6718968898851195E-2</v>
      </c>
      <c r="I82" s="292"/>
      <c r="J82" s="292"/>
      <c r="K82" s="292"/>
      <c r="L82" s="292"/>
      <c r="M82" s="292"/>
      <c r="N82" s="291"/>
    </row>
    <row r="83" spans="1:14" x14ac:dyDescent="0.25">
      <c r="A83" s="291">
        <v>100</v>
      </c>
      <c r="B83" s="290">
        <v>43168</v>
      </c>
      <c r="C83" s="291">
        <v>200</v>
      </c>
      <c r="D83" s="292">
        <v>71.38</v>
      </c>
      <c r="E83" s="292">
        <v>68.430000000000007</v>
      </c>
      <c r="F83" s="292">
        <f t="shared" si="8"/>
        <v>-589.99999999999773</v>
      </c>
      <c r="G83" s="292">
        <f t="shared" si="9"/>
        <v>14276</v>
      </c>
      <c r="H83" s="293">
        <f t="shared" si="10"/>
        <v>-4.1328103110114721E-2</v>
      </c>
      <c r="I83" s="292"/>
      <c r="J83" s="292"/>
      <c r="K83" s="292"/>
      <c r="L83" s="292"/>
      <c r="M83" s="292"/>
      <c r="N83" s="291"/>
    </row>
    <row r="84" spans="1:14" x14ac:dyDescent="0.25">
      <c r="A84" s="291">
        <v>200</v>
      </c>
      <c r="B84" s="290">
        <v>43184</v>
      </c>
      <c r="C84" s="291">
        <v>200</v>
      </c>
      <c r="D84" s="292">
        <v>71.38</v>
      </c>
      <c r="E84" s="292">
        <v>64.59</v>
      </c>
      <c r="F84" s="292">
        <f t="shared" si="8"/>
        <v>-1357.9999999999984</v>
      </c>
      <c r="G84" s="292">
        <f t="shared" si="9"/>
        <v>14276</v>
      </c>
      <c r="H84" s="293">
        <f t="shared" si="10"/>
        <v>-9.512468478565414E-2</v>
      </c>
      <c r="I84" s="292"/>
      <c r="J84" s="292"/>
      <c r="K84" s="292"/>
      <c r="L84" s="292"/>
      <c r="M84" s="292"/>
      <c r="N84" s="291"/>
    </row>
    <row r="85" spans="1:14" x14ac:dyDescent="0.25">
      <c r="A85" s="291">
        <v>200</v>
      </c>
      <c r="B85" s="290">
        <v>43185</v>
      </c>
      <c r="C85" s="291">
        <v>200</v>
      </c>
      <c r="D85" s="292">
        <v>71.38</v>
      </c>
      <c r="E85" s="292">
        <v>65.540000000000006</v>
      </c>
      <c r="F85" s="292">
        <f t="shared" si="8"/>
        <v>-1167.9999999999977</v>
      </c>
      <c r="G85" s="292">
        <f t="shared" si="9"/>
        <v>14276</v>
      </c>
      <c r="H85" s="293">
        <f t="shared" si="10"/>
        <v>-8.1815634631549311E-2</v>
      </c>
      <c r="I85" s="292">
        <v>71</v>
      </c>
      <c r="J85" s="292"/>
      <c r="K85" s="292"/>
      <c r="L85" s="292"/>
      <c r="M85" s="292"/>
      <c r="N85" s="291"/>
    </row>
    <row r="86" spans="1:14" x14ac:dyDescent="0.25">
      <c r="A86" s="291">
        <v>200</v>
      </c>
      <c r="B86" s="290">
        <v>43186</v>
      </c>
      <c r="C86" s="291">
        <v>200</v>
      </c>
      <c r="D86" s="292">
        <v>71.38</v>
      </c>
      <c r="E86" s="292">
        <v>65.08</v>
      </c>
      <c r="F86" s="292">
        <f t="shared" si="8"/>
        <v>-1259.9999999999995</v>
      </c>
      <c r="G86" s="292">
        <f t="shared" si="9"/>
        <v>14276</v>
      </c>
      <c r="H86" s="293">
        <f t="shared" si="10"/>
        <v>-8.8260016811431738E-2</v>
      </c>
      <c r="I86" s="292"/>
      <c r="J86" s="292"/>
      <c r="K86" s="292"/>
      <c r="L86" s="292"/>
      <c r="M86" s="292"/>
      <c r="N86" s="291"/>
    </row>
    <row r="87" spans="1:14" x14ac:dyDescent="0.25">
      <c r="A87" s="291">
        <v>200</v>
      </c>
      <c r="B87" s="290">
        <v>43196</v>
      </c>
      <c r="C87" s="291">
        <v>200</v>
      </c>
      <c r="D87" s="292">
        <v>71.38</v>
      </c>
      <c r="E87" s="292">
        <v>66.78</v>
      </c>
      <c r="F87" s="292">
        <f t="shared" si="8"/>
        <v>-919.99999999999886</v>
      </c>
      <c r="G87" s="292">
        <f t="shared" si="9"/>
        <v>14276</v>
      </c>
      <c r="H87" s="293">
        <f t="shared" si="10"/>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8"/>
        <v>-462.00000000000045</v>
      </c>
      <c r="G88" s="292">
        <f t="shared" si="9"/>
        <v>14276</v>
      </c>
      <c r="H88" s="293">
        <f t="shared" si="10"/>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67" priority="71">
      <formula>Q7&gt;0</formula>
    </cfRule>
    <cfRule type="expression" dxfId="2366" priority="72">
      <formula>Q7&lt;0</formula>
    </cfRule>
  </conditionalFormatting>
  <conditionalFormatting sqref="Q8">
    <cfRule type="expression" dxfId="2365" priority="69">
      <formula>Q8&gt;0</formula>
    </cfRule>
    <cfRule type="expression" dxfId="2364" priority="70">
      <formula>Q8&lt;0</formula>
    </cfRule>
  </conditionalFormatting>
  <conditionalFormatting sqref="F27 F29 F33:F38">
    <cfRule type="expression" dxfId="2363" priority="67">
      <formula>F27&gt;0</formula>
    </cfRule>
    <cfRule type="expression" dxfId="2362" priority="68">
      <formula>F27&lt;0</formula>
    </cfRule>
  </conditionalFormatting>
  <conditionalFormatting sqref="H29:H38">
    <cfRule type="expression" dxfId="2361" priority="65">
      <formula>H29&gt;0</formula>
    </cfRule>
    <cfRule type="expression" dxfId="2360" priority="66">
      <formula>H29&lt;0</formula>
    </cfRule>
  </conditionalFormatting>
  <conditionalFormatting sqref="H25:H27">
    <cfRule type="expression" dxfId="2359" priority="45">
      <formula>H25&gt;0</formula>
    </cfRule>
    <cfRule type="expression" dxfId="2358" priority="46">
      <formula>H25&lt;0</formula>
    </cfRule>
  </conditionalFormatting>
  <conditionalFormatting sqref="Q10">
    <cfRule type="expression" dxfId="2357" priority="59">
      <formula>Q10&gt;0</formula>
    </cfRule>
    <cfRule type="expression" dxfId="2356" priority="60">
      <formula>Q10&lt;0</formula>
    </cfRule>
  </conditionalFormatting>
  <conditionalFormatting sqref="F25:F26">
    <cfRule type="expression" dxfId="2355" priority="47">
      <formula>F25&gt;0</formula>
    </cfRule>
    <cfRule type="expression" dxfId="2354" priority="48">
      <formula>F25&lt;0</formula>
    </cfRule>
  </conditionalFormatting>
  <conditionalFormatting sqref="J65:K72">
    <cfRule type="expression" dxfId="2353" priority="41">
      <formula>J65&gt;0</formula>
    </cfRule>
    <cfRule type="expression" dxfId="2352" priority="42">
      <formula>J65&lt;0</formula>
    </cfRule>
  </conditionalFormatting>
  <conditionalFormatting sqref="F65:F83 F89">
    <cfRule type="expression" dxfId="2351" priority="39">
      <formula>F65&gt;0</formula>
    </cfRule>
    <cfRule type="expression" dxfId="2350" priority="40">
      <formula>F65&lt;0</formula>
    </cfRule>
  </conditionalFormatting>
  <conditionalFormatting sqref="H65:H83 H89">
    <cfRule type="expression" dxfId="2349" priority="37">
      <formula>H65&gt;0</formula>
    </cfRule>
    <cfRule type="expression" dxfId="2348" priority="38">
      <formula>H65&lt;0</formula>
    </cfRule>
  </conditionalFormatting>
  <conditionalFormatting sqref="J76:J78">
    <cfRule type="expression" dxfId="2347" priority="35">
      <formula>J76&gt;0</formula>
    </cfRule>
    <cfRule type="expression" dxfId="2346" priority="36">
      <formula>J76&lt;0</formula>
    </cfRule>
  </conditionalFormatting>
  <conditionalFormatting sqref="K76:K78">
    <cfRule type="expression" dxfId="2345" priority="33">
      <formula>K76&gt;0</formula>
    </cfRule>
    <cfRule type="expression" dxfId="2344" priority="34">
      <formula>K76&lt;0</formula>
    </cfRule>
  </conditionalFormatting>
  <conditionalFormatting sqref="L65:L78">
    <cfRule type="expression" dxfId="2343" priority="31">
      <formula>L65&gt;0</formula>
    </cfRule>
    <cfRule type="expression" dxfId="2342" priority="32">
      <formula>L65&lt;0</formula>
    </cfRule>
  </conditionalFormatting>
  <conditionalFormatting sqref="F84:F88">
    <cfRule type="expression" dxfId="2341" priority="29">
      <formula>F84&gt;0</formula>
    </cfRule>
    <cfRule type="expression" dxfId="2340" priority="30">
      <formula>F84&lt;0</formula>
    </cfRule>
  </conditionalFormatting>
  <conditionalFormatting sqref="H84:H88">
    <cfRule type="expression" dxfId="2339" priority="27">
      <formula>H84&gt;0</formula>
    </cfRule>
    <cfRule type="expression" dxfId="2338" priority="28">
      <formula>H84&lt;0</formula>
    </cfRule>
  </conditionalFormatting>
  <conditionalFormatting sqref="M65:M78">
    <cfRule type="expression" dxfId="2337" priority="25">
      <formula>M65&gt;0</formula>
    </cfRule>
    <cfRule type="expression" dxfId="2336" priority="26">
      <formula>M65&lt;0</formula>
    </cfRule>
  </conditionalFormatting>
  <conditionalFormatting sqref="M26:M31">
    <cfRule type="expression" dxfId="2335" priority="23">
      <formula>M26&gt;0</formula>
    </cfRule>
    <cfRule type="expression" dxfId="2334" priority="24">
      <formula>M26&lt;0</formula>
    </cfRule>
  </conditionalFormatting>
  <conditionalFormatting sqref="F93:F105">
    <cfRule type="expression" dxfId="2333" priority="21">
      <formula>F93&gt;0</formula>
    </cfRule>
    <cfRule type="expression" dxfId="2332" priority="22">
      <formula>F93&lt;0</formula>
    </cfRule>
  </conditionalFormatting>
  <conditionalFormatting sqref="H93:H105">
    <cfRule type="expression" dxfId="2331" priority="19">
      <formula>H93&gt;0</formula>
    </cfRule>
    <cfRule type="expression" dxfId="2330" priority="20">
      <formula>H93&lt;0</formula>
    </cfRule>
  </conditionalFormatting>
  <conditionalFormatting sqref="H92">
    <cfRule type="expression" dxfId="2329" priority="15">
      <formula>H92&gt;0</formula>
    </cfRule>
    <cfRule type="expression" dxfId="2328" priority="16">
      <formula>H92&lt;0</formula>
    </cfRule>
  </conditionalFormatting>
  <conditionalFormatting sqref="F92">
    <cfRule type="expression" dxfId="2327" priority="17">
      <formula>F92&gt;0</formula>
    </cfRule>
    <cfRule type="expression" dxfId="2326" priority="18">
      <formula>F92&lt;0</formula>
    </cfRule>
  </conditionalFormatting>
  <conditionalFormatting sqref="M93:M98">
    <cfRule type="expression" dxfId="2325" priority="13">
      <formula>M93&gt;0</formula>
    </cfRule>
    <cfRule type="expression" dxfId="2324" priority="14">
      <formula>M93&lt;0</formula>
    </cfRule>
  </conditionalFormatting>
  <conditionalFormatting sqref="K25:K27">
    <cfRule type="expression" dxfId="2323" priority="11">
      <formula>K25&gt;0</formula>
    </cfRule>
    <cfRule type="expression" dxfId="2322" priority="12">
      <formula>K25&lt;0</formula>
    </cfRule>
  </conditionalFormatting>
  <conditionalFormatting sqref="K28">
    <cfRule type="expression" dxfId="2321" priority="9">
      <formula>K28&gt;0</formula>
    </cfRule>
    <cfRule type="expression" dxfId="2320" priority="10">
      <formula>K28&lt;0</formula>
    </cfRule>
  </conditionalFormatting>
  <conditionalFormatting sqref="H28">
    <cfRule type="expression" dxfId="2319" priority="5">
      <formula>H28&gt;0</formula>
    </cfRule>
    <cfRule type="expression" dxfId="2318" priority="6">
      <formula>H28&lt;0</formula>
    </cfRule>
  </conditionalFormatting>
  <conditionalFormatting sqref="F28">
    <cfRule type="expression" dxfId="2317" priority="7">
      <formula>F28&gt;0</formula>
    </cfRule>
    <cfRule type="expression" dxfId="2316" priority="8">
      <formula>F28&lt;0</formula>
    </cfRule>
  </conditionalFormatting>
  <conditionalFormatting sqref="K29:K32">
    <cfRule type="expression" dxfId="2315" priority="3">
      <formula>K29&gt;0</formula>
    </cfRule>
    <cfRule type="expression" dxfId="2314" priority="4">
      <formula>K29&lt;0</formula>
    </cfRule>
  </conditionalFormatting>
  <conditionalFormatting sqref="F30:F32">
    <cfRule type="expression" dxfId="2313" priority="1">
      <formula>F30&gt;0</formula>
    </cfRule>
    <cfRule type="expression" dxfId="2312"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11" priority="41">
      <formula>F7&gt;0</formula>
    </cfRule>
    <cfRule type="expression" dxfId="2310" priority="42">
      <formula>F7&lt;0</formula>
    </cfRule>
  </conditionalFormatting>
  <conditionalFormatting sqref="Q8">
    <cfRule type="expression" dxfId="2309" priority="39">
      <formula>Q8&gt;0</formula>
    </cfRule>
    <cfRule type="expression" dxfId="2308" priority="40">
      <formula>Q8&lt;0</formula>
    </cfRule>
  </conditionalFormatting>
  <conditionalFormatting sqref="Q10">
    <cfRule type="expression" dxfId="2307" priority="33">
      <formula>Q10&gt;0</formula>
    </cfRule>
    <cfRule type="expression" dxfId="2306" priority="34">
      <formula>Q10&lt;0</formula>
    </cfRule>
  </conditionalFormatting>
  <conditionalFormatting sqref="J27:J35">
    <cfRule type="expression" dxfId="2305" priority="31">
      <formula>J27&gt;0</formula>
    </cfRule>
    <cfRule type="expression" dxfId="2304" priority="32">
      <formula>J27&lt;0</formula>
    </cfRule>
  </conditionalFormatting>
  <conditionalFormatting sqref="K27:K38">
    <cfRule type="expression" dxfId="2303" priority="29">
      <formula>K27&gt;0</formula>
    </cfRule>
    <cfRule type="expression" dxfId="2302" priority="30">
      <formula>K27&lt;0</formula>
    </cfRule>
  </conditionalFormatting>
  <conditionalFormatting sqref="L27:L38">
    <cfRule type="expression" dxfId="2301" priority="27">
      <formula>L27&gt;0</formula>
    </cfRule>
    <cfRule type="expression" dxfId="2300" priority="28">
      <formula>L27&lt;0</formula>
    </cfRule>
  </conditionalFormatting>
  <conditionalFormatting sqref="F95:F116">
    <cfRule type="expression" dxfId="2299" priority="25">
      <formula>F95&gt;0</formula>
    </cfRule>
    <cfRule type="expression" dxfId="2298" priority="26">
      <formula>F95&lt;0</formula>
    </cfRule>
  </conditionalFormatting>
  <conditionalFormatting sqref="H95:H116">
    <cfRule type="expression" dxfId="2297" priority="23">
      <formula>H95&gt;0</formula>
    </cfRule>
    <cfRule type="expression" dxfId="2296" priority="24">
      <formula>H95&lt;0</formula>
    </cfRule>
  </conditionalFormatting>
  <conditionalFormatting sqref="J95:J108">
    <cfRule type="expression" dxfId="2295" priority="21">
      <formula>J95&gt;0</formula>
    </cfRule>
    <cfRule type="expression" dxfId="2294" priority="22">
      <formula>J95&lt;0</formula>
    </cfRule>
  </conditionalFormatting>
  <conditionalFormatting sqref="K95:K108">
    <cfRule type="expression" dxfId="2293" priority="19">
      <formula>K95&gt;0</formula>
    </cfRule>
    <cfRule type="expression" dxfId="2292" priority="20">
      <formula>K95&lt;0</formula>
    </cfRule>
  </conditionalFormatting>
  <conditionalFormatting sqref="L95:L108">
    <cfRule type="expression" dxfId="2291" priority="17">
      <formula>L95&gt;0</formula>
    </cfRule>
    <cfRule type="expression" dxfId="2290" priority="18">
      <formula>L95&lt;0</formula>
    </cfRule>
  </conditionalFormatting>
  <conditionalFormatting sqref="F29">
    <cfRule type="expression" dxfId="2289" priority="15">
      <formula>F29&gt;0</formula>
    </cfRule>
    <cfRule type="expression" dxfId="2288" priority="16">
      <formula>F29&lt;0</formula>
    </cfRule>
  </conditionalFormatting>
  <conditionalFormatting sqref="H29">
    <cfRule type="expression" dxfId="2287" priority="13">
      <formula>H29&gt;0</formula>
    </cfRule>
    <cfRule type="expression" dxfId="2286" priority="14">
      <formula>H29&lt;0</formula>
    </cfRule>
  </conditionalFormatting>
  <conditionalFormatting sqref="F25:F28 H25:H28">
    <cfRule type="expression" dxfId="2285" priority="9">
      <formula>F25&gt;0</formula>
    </cfRule>
    <cfRule type="expression" dxfId="2284" priority="10">
      <formula>F25&lt;0</formula>
    </cfRule>
  </conditionalFormatting>
  <conditionalFormatting sqref="H67:H68 F67:F68">
    <cfRule type="expression" dxfId="2283" priority="7">
      <formula>F67&gt;0</formula>
    </cfRule>
    <cfRule type="expression" dxfId="2282" priority="8">
      <formula>F67&lt;0</formula>
    </cfRule>
  </conditionalFormatting>
  <conditionalFormatting sqref="H65:H66 F65:F66">
    <cfRule type="expression" dxfId="2281" priority="5">
      <formula>F65&gt;0</formula>
    </cfRule>
    <cfRule type="expression" dxfId="2280" priority="6">
      <formula>F65&lt;0</formula>
    </cfRule>
  </conditionalFormatting>
  <conditionalFormatting sqref="H64 F64">
    <cfRule type="expression" dxfId="2279" priority="3">
      <formula>F64&gt;0</formula>
    </cfRule>
    <cfRule type="expression" dxfId="2278" priority="4">
      <formula>F64&lt;0</formula>
    </cfRule>
  </conditionalFormatting>
  <conditionalFormatting sqref="L67">
    <cfRule type="expression" dxfId="2277" priority="1">
      <formula>L67&gt;0</formula>
    </cfRule>
    <cfRule type="expression" dxfId="2276"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75" priority="61">
      <formula>F47&gt;0</formula>
    </cfRule>
    <cfRule type="expression" dxfId="2274" priority="62">
      <formula>F47&lt;0</formula>
    </cfRule>
  </conditionalFormatting>
  <conditionalFormatting sqref="Q7">
    <cfRule type="expression" dxfId="2273" priority="59">
      <formula>Q7&gt;0</formula>
    </cfRule>
    <cfRule type="expression" dxfId="2272" priority="60">
      <formula>Q7&lt;0</formula>
    </cfRule>
  </conditionalFormatting>
  <conditionalFormatting sqref="Q8">
    <cfRule type="expression" dxfId="2271" priority="57">
      <formula>Q8&gt;0</formula>
    </cfRule>
    <cfRule type="expression" dxfId="2270" priority="58">
      <formula>Q8&lt;0</formula>
    </cfRule>
  </conditionalFormatting>
  <conditionalFormatting sqref="F30:F31 F33:F46">
    <cfRule type="expression" dxfId="2269" priority="55">
      <formula>F30&gt;0</formula>
    </cfRule>
    <cfRule type="expression" dxfId="2268" priority="56">
      <formula>F30&lt;0</formula>
    </cfRule>
  </conditionalFormatting>
  <conditionalFormatting sqref="H30:H31 H33:H46">
    <cfRule type="expression" dxfId="2267" priority="53">
      <formula>H30&gt;0</formula>
    </cfRule>
    <cfRule type="expression" dxfId="2266" priority="54">
      <formula>H30&lt;0</formula>
    </cfRule>
  </conditionalFormatting>
  <conditionalFormatting sqref="Q10">
    <cfRule type="expression" dxfId="2265" priority="51">
      <formula>Q10&gt;0</formula>
    </cfRule>
    <cfRule type="expression" dxfId="2264" priority="52">
      <formula>Q10&lt;0</formula>
    </cfRule>
  </conditionalFormatting>
  <conditionalFormatting sqref="J29:J38">
    <cfRule type="expression" dxfId="2263" priority="49">
      <formula>J29&gt;0</formula>
    </cfRule>
    <cfRule type="expression" dxfId="2262" priority="50">
      <formula>J29&lt;0</formula>
    </cfRule>
  </conditionalFormatting>
  <conditionalFormatting sqref="K26:K38">
    <cfRule type="expression" dxfId="2261" priority="47">
      <formula>K26&gt;0</formula>
    </cfRule>
    <cfRule type="expression" dxfId="2260" priority="48">
      <formula>K26&lt;0</formula>
    </cfRule>
  </conditionalFormatting>
  <conditionalFormatting sqref="L25 L38">
    <cfRule type="expression" dxfId="2259" priority="45">
      <formula>L25&gt;0</formula>
    </cfRule>
    <cfRule type="expression" dxfId="2258" priority="46">
      <formula>L25&lt;0</formula>
    </cfRule>
  </conditionalFormatting>
  <conditionalFormatting sqref="F95:F110">
    <cfRule type="expression" dxfId="2257" priority="43">
      <formula>F95&gt;0</formula>
    </cfRule>
    <cfRule type="expression" dxfId="2256" priority="44">
      <formula>F95&lt;0</formula>
    </cfRule>
  </conditionalFormatting>
  <conditionalFormatting sqref="H95:H110">
    <cfRule type="expression" dxfId="2255" priority="41">
      <formula>H95&gt;0</formula>
    </cfRule>
    <cfRule type="expression" dxfId="2254" priority="42">
      <formula>H95&lt;0</formula>
    </cfRule>
  </conditionalFormatting>
  <conditionalFormatting sqref="J95:J102">
    <cfRule type="expression" dxfId="2253" priority="39">
      <formula>J95&gt;0</formula>
    </cfRule>
    <cfRule type="expression" dxfId="2252" priority="40">
      <formula>J95&lt;0</formula>
    </cfRule>
  </conditionalFormatting>
  <conditionalFormatting sqref="K95:K102">
    <cfRule type="expression" dxfId="2251" priority="37">
      <formula>K95&gt;0</formula>
    </cfRule>
    <cfRule type="expression" dxfId="2250" priority="38">
      <formula>K95&lt;0</formula>
    </cfRule>
  </conditionalFormatting>
  <conditionalFormatting sqref="L95:L102">
    <cfRule type="expression" dxfId="2249" priority="35">
      <formula>L95&gt;0</formula>
    </cfRule>
    <cfRule type="expression" dxfId="2248" priority="36">
      <formula>L95&lt;0</formula>
    </cfRule>
  </conditionalFormatting>
  <conditionalFormatting sqref="F29">
    <cfRule type="expression" dxfId="2247" priority="33">
      <formula>F29&gt;0</formula>
    </cfRule>
    <cfRule type="expression" dxfId="2246" priority="34">
      <formula>F29&lt;0</formula>
    </cfRule>
  </conditionalFormatting>
  <conditionalFormatting sqref="H29">
    <cfRule type="expression" dxfId="2245" priority="31">
      <formula>H29&gt;0</formula>
    </cfRule>
    <cfRule type="expression" dxfId="2244" priority="32">
      <formula>H29&lt;0</formula>
    </cfRule>
  </conditionalFormatting>
  <conditionalFormatting sqref="F32">
    <cfRule type="expression" dxfId="2243" priority="25">
      <formula>F32&gt;0</formula>
    </cfRule>
    <cfRule type="expression" dxfId="2242" priority="26">
      <formula>F32&lt;0</formula>
    </cfRule>
  </conditionalFormatting>
  <conditionalFormatting sqref="H32">
    <cfRule type="expression" dxfId="2241" priority="23">
      <formula>H32&gt;0</formula>
    </cfRule>
    <cfRule type="expression" dxfId="2240" priority="24">
      <formula>H32&lt;0</formula>
    </cfRule>
  </conditionalFormatting>
  <conditionalFormatting sqref="F94">
    <cfRule type="expression" dxfId="2239" priority="21">
      <formula>F94&gt;0</formula>
    </cfRule>
    <cfRule type="expression" dxfId="2238" priority="22">
      <formula>F94&lt;0</formula>
    </cfRule>
  </conditionalFormatting>
  <conditionalFormatting sqref="H94">
    <cfRule type="expression" dxfId="2237" priority="19">
      <formula>H94&gt;0</formula>
    </cfRule>
    <cfRule type="expression" dxfId="2236" priority="20">
      <formula>H94&lt;0</formula>
    </cfRule>
  </conditionalFormatting>
  <conditionalFormatting sqref="J89:J94">
    <cfRule type="expression" dxfId="2235" priority="17">
      <formula>J89&gt;0</formula>
    </cfRule>
    <cfRule type="expression" dxfId="2234" priority="18">
      <formula>J89&lt;0</formula>
    </cfRule>
  </conditionalFormatting>
  <conditionalFormatting sqref="K89:K94">
    <cfRule type="expression" dxfId="2233" priority="15">
      <formula>K89&gt;0</formula>
    </cfRule>
    <cfRule type="expression" dxfId="2232" priority="16">
      <formula>K89&lt;0</formula>
    </cfRule>
  </conditionalFormatting>
  <conditionalFormatting sqref="L89">
    <cfRule type="expression" dxfId="2231" priority="13">
      <formula>L89&gt;0</formula>
    </cfRule>
    <cfRule type="expression" dxfId="2230" priority="14">
      <formula>L89&lt;0</formula>
    </cfRule>
  </conditionalFormatting>
  <conditionalFormatting sqref="F89:F93">
    <cfRule type="expression" dxfId="2229" priority="11">
      <formula>F89&gt;0</formula>
    </cfRule>
    <cfRule type="expression" dxfId="2228" priority="12">
      <formula>F89&lt;0</formula>
    </cfRule>
  </conditionalFormatting>
  <conditionalFormatting sqref="H89:H93">
    <cfRule type="expression" dxfId="2227" priority="9">
      <formula>H89&gt;0</formula>
    </cfRule>
    <cfRule type="expression" dxfId="2226" priority="10">
      <formula>H89&lt;0</formula>
    </cfRule>
  </conditionalFormatting>
  <conditionalFormatting sqref="J25:J28">
    <cfRule type="expression" dxfId="2225" priority="7">
      <formula>J25&gt;0</formula>
    </cfRule>
    <cfRule type="expression" dxfId="2224" priority="8">
      <formula>J25&lt;0</formula>
    </cfRule>
  </conditionalFormatting>
  <conditionalFormatting sqref="K25">
    <cfRule type="expression" dxfId="2223" priority="5">
      <formula>K25&gt;0</formula>
    </cfRule>
    <cfRule type="expression" dxfId="2222" priority="6">
      <formula>K25&lt;0</formula>
    </cfRule>
  </conditionalFormatting>
  <conditionalFormatting sqref="F25:F28">
    <cfRule type="expression" dxfId="2221" priority="3">
      <formula>F25&gt;0</formula>
    </cfRule>
    <cfRule type="expression" dxfId="2220" priority="4">
      <formula>F25&lt;0</formula>
    </cfRule>
  </conditionalFormatting>
  <conditionalFormatting sqref="H25:H28">
    <cfRule type="expression" dxfId="2219" priority="1">
      <formula>H25&gt;0</formula>
    </cfRule>
    <cfRule type="expression" dxfId="2218"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17" priority="37">
      <formula>F47&gt;0</formula>
    </cfRule>
    <cfRule type="expression" dxfId="2216" priority="38">
      <formula>F47&lt;0</formula>
    </cfRule>
  </conditionalFormatting>
  <conditionalFormatting sqref="Q7">
    <cfRule type="expression" dxfId="2215" priority="35">
      <formula>Q7&gt;0</formula>
    </cfRule>
    <cfRule type="expression" dxfId="2214" priority="36">
      <formula>Q7&lt;0</formula>
    </cfRule>
  </conditionalFormatting>
  <conditionalFormatting sqref="Q8">
    <cfRule type="expression" dxfId="2213" priority="33">
      <formula>Q8&gt;0</formula>
    </cfRule>
    <cfRule type="expression" dxfId="2212" priority="34">
      <formula>Q8&lt;0</formula>
    </cfRule>
  </conditionalFormatting>
  <conditionalFormatting sqref="F30:F46">
    <cfRule type="expression" dxfId="2211" priority="31">
      <formula>F30&gt;0</formula>
    </cfRule>
    <cfRule type="expression" dxfId="2210" priority="32">
      <formula>F30&lt;0</formula>
    </cfRule>
  </conditionalFormatting>
  <conditionalFormatting sqref="H30:H46">
    <cfRule type="expression" dxfId="2209" priority="29">
      <formula>H30&gt;0</formula>
    </cfRule>
    <cfRule type="expression" dxfId="2208" priority="30">
      <formula>H30&lt;0</formula>
    </cfRule>
  </conditionalFormatting>
  <conditionalFormatting sqref="Q10">
    <cfRule type="expression" dxfId="2207" priority="27">
      <formula>Q10&gt;0</formula>
    </cfRule>
    <cfRule type="expression" dxfId="2206" priority="28">
      <formula>Q10&lt;0</formula>
    </cfRule>
  </conditionalFormatting>
  <conditionalFormatting sqref="J25:J38">
    <cfRule type="expression" dxfId="2205" priority="25">
      <formula>J25&gt;0</formula>
    </cfRule>
    <cfRule type="expression" dxfId="2204" priority="26">
      <formula>J25&lt;0</formula>
    </cfRule>
  </conditionalFormatting>
  <conditionalFormatting sqref="K25:K38">
    <cfRule type="expression" dxfId="2203" priority="23">
      <formula>K25&gt;0</formula>
    </cfRule>
    <cfRule type="expression" dxfId="2202" priority="24">
      <formula>K25&lt;0</formula>
    </cfRule>
  </conditionalFormatting>
  <conditionalFormatting sqref="L25 L38">
    <cfRule type="expression" dxfId="2201" priority="21">
      <formula>L25&gt;0</formula>
    </cfRule>
    <cfRule type="expression" dxfId="2200" priority="22">
      <formula>L25&lt;0</formula>
    </cfRule>
  </conditionalFormatting>
  <conditionalFormatting sqref="F89:F110">
    <cfRule type="expression" dxfId="2199" priority="19">
      <formula>F89&gt;0</formula>
    </cfRule>
    <cfRule type="expression" dxfId="2198" priority="20">
      <formula>F89&lt;0</formula>
    </cfRule>
  </conditionalFormatting>
  <conditionalFormatting sqref="H89:H110">
    <cfRule type="expression" dxfId="2197" priority="17">
      <formula>H89&gt;0</formula>
    </cfRule>
    <cfRule type="expression" dxfId="2196" priority="18">
      <formula>H89&lt;0</formula>
    </cfRule>
  </conditionalFormatting>
  <conditionalFormatting sqref="J89:J102">
    <cfRule type="expression" dxfId="2195" priority="15">
      <formula>J89&gt;0</formula>
    </cfRule>
    <cfRule type="expression" dxfId="2194" priority="16">
      <formula>J89&lt;0</formula>
    </cfRule>
  </conditionalFormatting>
  <conditionalFormatting sqref="K89:K102">
    <cfRule type="expression" dxfId="2193" priority="13">
      <formula>K89&gt;0</formula>
    </cfRule>
    <cfRule type="expression" dxfId="2192" priority="14">
      <formula>K89&lt;0</formula>
    </cfRule>
  </conditionalFormatting>
  <conditionalFormatting sqref="L89:L102">
    <cfRule type="expression" dxfId="2191" priority="11">
      <formula>L89&gt;0</formula>
    </cfRule>
    <cfRule type="expression" dxfId="2190" priority="12">
      <formula>L89&lt;0</formula>
    </cfRule>
  </conditionalFormatting>
  <conditionalFormatting sqref="F29">
    <cfRule type="expression" dxfId="2189" priority="9">
      <formula>F29&gt;0</formula>
    </cfRule>
    <cfRule type="expression" dxfId="2188" priority="10">
      <formula>F29&lt;0</formula>
    </cfRule>
  </conditionalFormatting>
  <conditionalFormatting sqref="H29">
    <cfRule type="expression" dxfId="2187" priority="7">
      <formula>H29&gt;0</formula>
    </cfRule>
    <cfRule type="expression" dxfId="2186" priority="8">
      <formula>H29&lt;0</formula>
    </cfRule>
  </conditionalFormatting>
  <conditionalFormatting sqref="F28">
    <cfRule type="expression" dxfId="2185" priority="5">
      <formula>F28&gt;0</formula>
    </cfRule>
    <cfRule type="expression" dxfId="2184" priority="6">
      <formula>F28&lt;0</formula>
    </cfRule>
  </conditionalFormatting>
  <conditionalFormatting sqref="H28">
    <cfRule type="expression" dxfId="2183" priority="3">
      <formula>H28&gt;0</formula>
    </cfRule>
    <cfRule type="expression" dxfId="2182" priority="4">
      <formula>H28&lt;0</formula>
    </cfRule>
  </conditionalFormatting>
  <conditionalFormatting sqref="F25:F27 H25:H27">
    <cfRule type="expression" dxfId="2181" priority="1">
      <formula>F25&gt;0</formula>
    </cfRule>
    <cfRule type="expression" dxfId="2180"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79" priority="73">
      <formula>F25&gt;0</formula>
    </cfRule>
    <cfRule type="expression" dxfId="2178" priority="74">
      <formula>F25&lt;0</formula>
    </cfRule>
  </conditionalFormatting>
  <conditionalFormatting sqref="Q7">
    <cfRule type="expression" dxfId="2177" priority="71">
      <formula>Q7&gt;0</formula>
    </cfRule>
    <cfRule type="expression" dxfId="2176" priority="72">
      <formula>Q7&lt;0</formula>
    </cfRule>
  </conditionalFormatting>
  <conditionalFormatting sqref="Q8">
    <cfRule type="expression" dxfId="2175" priority="69">
      <formula>Q8&gt;0</formula>
    </cfRule>
    <cfRule type="expression" dxfId="2174" priority="70">
      <formula>Q8&lt;0</formula>
    </cfRule>
  </conditionalFormatting>
  <conditionalFormatting sqref="Q10">
    <cfRule type="expression" dxfId="2173" priority="63">
      <formula>Q10&gt;0</formula>
    </cfRule>
    <cfRule type="expression" dxfId="2172" priority="64">
      <formula>Q10&lt;0</formula>
    </cfRule>
  </conditionalFormatting>
  <conditionalFormatting sqref="J26:J46">
    <cfRule type="expression" dxfId="2171" priority="61">
      <formula>J26&gt;0</formula>
    </cfRule>
    <cfRule type="expression" dxfId="2170" priority="62">
      <formula>J26&lt;0</formula>
    </cfRule>
  </conditionalFormatting>
  <conditionalFormatting sqref="K25:K46">
    <cfRule type="expression" dxfId="2169" priority="59">
      <formula>K25&gt;0</formula>
    </cfRule>
    <cfRule type="expression" dxfId="2168" priority="60">
      <formula>K25&lt;0</formula>
    </cfRule>
  </conditionalFormatting>
  <conditionalFormatting sqref="L25:L46">
    <cfRule type="expression" dxfId="2167" priority="57">
      <formula>L25&gt;0</formula>
    </cfRule>
    <cfRule type="expression" dxfId="2166" priority="58">
      <formula>L25&lt;0</formula>
    </cfRule>
  </conditionalFormatting>
  <conditionalFormatting sqref="F107:F110">
    <cfRule type="expression" dxfId="2165" priority="55">
      <formula>F107&gt;0</formula>
    </cfRule>
    <cfRule type="expression" dxfId="2164" priority="56">
      <formula>F107&lt;0</formula>
    </cfRule>
  </conditionalFormatting>
  <conditionalFormatting sqref="H107:H110">
    <cfRule type="expression" dxfId="2163" priority="53">
      <formula>H107&gt;0</formula>
    </cfRule>
    <cfRule type="expression" dxfId="2162" priority="54">
      <formula>H107&lt;0</formula>
    </cfRule>
  </conditionalFormatting>
  <conditionalFormatting sqref="J89:J105">
    <cfRule type="expression" dxfId="2161" priority="23">
      <formula>J89&gt;0</formula>
    </cfRule>
    <cfRule type="expression" dxfId="2160" priority="24">
      <formula>J89&lt;0</formula>
    </cfRule>
  </conditionalFormatting>
  <conditionalFormatting sqref="K89:K102">
    <cfRule type="expression" dxfId="2159" priority="21">
      <formula>K89&gt;0</formula>
    </cfRule>
    <cfRule type="expression" dxfId="2158" priority="22">
      <formula>K89&lt;0</formula>
    </cfRule>
  </conditionalFormatting>
  <conditionalFormatting sqref="L89:L102">
    <cfRule type="expression" dxfId="2157" priority="19">
      <formula>L89&gt;0</formula>
    </cfRule>
    <cfRule type="expression" dxfId="2156" priority="20">
      <formula>L89&lt;0</formula>
    </cfRule>
  </conditionalFormatting>
  <conditionalFormatting sqref="F26:F46">
    <cfRule type="expression" dxfId="2155" priority="45">
      <formula>F26&gt;0</formula>
    </cfRule>
    <cfRule type="expression" dxfId="2154" priority="46">
      <formula>F26&lt;0</formula>
    </cfRule>
  </conditionalFormatting>
  <conditionalFormatting sqref="H26:H46">
    <cfRule type="expression" dxfId="2153" priority="43">
      <formula>H26&gt;0</formula>
    </cfRule>
    <cfRule type="expression" dxfId="2152" priority="44">
      <formula>H26&lt;0</formula>
    </cfRule>
  </conditionalFormatting>
  <conditionalFormatting sqref="F96:F102 F105">
    <cfRule type="expression" dxfId="2151" priority="27">
      <formula>F96&gt;0</formula>
    </cfRule>
    <cfRule type="expression" dxfId="2150" priority="28">
      <formula>F96&lt;0</formula>
    </cfRule>
  </conditionalFormatting>
  <conditionalFormatting sqref="H96:H102 H105">
    <cfRule type="expression" dxfId="2149" priority="25">
      <formula>H96&gt;0</formula>
    </cfRule>
    <cfRule type="expression" dxfId="2148" priority="26">
      <formula>H96&lt;0</formula>
    </cfRule>
  </conditionalFormatting>
  <conditionalFormatting sqref="F89:F92">
    <cfRule type="expression" dxfId="2147" priority="17">
      <formula>F89&gt;0</formula>
    </cfRule>
    <cfRule type="expression" dxfId="2146" priority="18">
      <formula>F89&lt;0</formula>
    </cfRule>
  </conditionalFormatting>
  <conditionalFormatting sqref="H89:H92">
    <cfRule type="expression" dxfId="2145" priority="15">
      <formula>H89&gt;0</formula>
    </cfRule>
    <cfRule type="expression" dxfId="2144" priority="16">
      <formula>H89&lt;0</formula>
    </cfRule>
  </conditionalFormatting>
  <conditionalFormatting sqref="F93:F95">
    <cfRule type="expression" dxfId="2143" priority="13">
      <formula>F93&gt;0</formula>
    </cfRule>
    <cfRule type="expression" dxfId="2142" priority="14">
      <formula>F93&lt;0</formula>
    </cfRule>
  </conditionalFormatting>
  <conditionalFormatting sqref="H93:H95">
    <cfRule type="expression" dxfId="2141" priority="11">
      <formula>H93&gt;0</formula>
    </cfRule>
    <cfRule type="expression" dxfId="2140" priority="12">
      <formula>H93&lt;0</formula>
    </cfRule>
  </conditionalFormatting>
  <conditionalFormatting sqref="F103:F104">
    <cfRule type="expression" dxfId="2139" priority="9">
      <formula>F103&gt;0</formula>
    </cfRule>
    <cfRule type="expression" dxfId="2138" priority="10">
      <formula>F103&lt;0</formula>
    </cfRule>
  </conditionalFormatting>
  <conditionalFormatting sqref="H103:H104">
    <cfRule type="expression" dxfId="2137" priority="7">
      <formula>H103&gt;0</formula>
    </cfRule>
    <cfRule type="expression" dxfId="2136" priority="8">
      <formula>H103&lt;0</formula>
    </cfRule>
  </conditionalFormatting>
  <conditionalFormatting sqref="F106">
    <cfRule type="expression" dxfId="2135" priority="5">
      <formula>F106&gt;0</formula>
    </cfRule>
    <cfRule type="expression" dxfId="2134" priority="6">
      <formula>F106&lt;0</formula>
    </cfRule>
  </conditionalFormatting>
  <conditionalFormatting sqref="H106">
    <cfRule type="expression" dxfId="2133" priority="3">
      <formula>H106&gt;0</formula>
    </cfRule>
    <cfRule type="expression" dxfId="2132" priority="4">
      <formula>H106&lt;0</formula>
    </cfRule>
  </conditionalFormatting>
  <conditionalFormatting sqref="J106">
    <cfRule type="expression" dxfId="2131" priority="1">
      <formula>J106&gt;0</formula>
    </cfRule>
    <cfRule type="expression" dxfId="2130"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30.95</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18570</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-12712.169999999998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-12712.169999999998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-0.40637110532932974</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8.0775444264943458E-2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11.01423487544484</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6" t="s">
        <v>78</v>
      </c>
      <c r="P21" s="886"/>
    </row>
    <row r="22" spans="1:16" ht="15.75" thickTop="1" x14ac:dyDescent="0.25">
      <c r="O22" s="78">
        <v>1.1000000000000001</v>
      </c>
      <c r="P22" s="78">
        <f>O22*$Q$4</f>
        <v>34.045000000000002</v>
      </c>
    </row>
    <row r="23" spans="1:16" x14ac:dyDescent="0.25">
      <c r="O23" s="78">
        <v>1.0900000000000001</v>
      </c>
      <c r="P23" s="78">
        <f t="shared" ref="P23:P42" si="1">O23*$Q$4</f>
        <v>33.735500000000002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33.426000000000002</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33.116500000000002</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32.807000000000002</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32.497500000000002</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32.188000000000002</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31.878499999999999</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31.568999999999999</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31.259499999999999</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30.95</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30.640499999999999</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30.331</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30.0215</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29.712</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29.402499999999996</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29.092999999999996</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28.7835</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28.474</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28.1645</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27.855</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v>500</v>
      </c>
      <c r="B81" s="161">
        <v>43797</v>
      </c>
      <c r="C81" s="10">
        <v>600</v>
      </c>
      <c r="D81" s="39">
        <v>52.14</v>
      </c>
      <c r="E81" s="39">
        <v>30.37</v>
      </c>
      <c r="F81" s="39">
        <f t="shared" ref="F81" si="20">C81*(E81-D81)</f>
        <v>-13062</v>
      </c>
      <c r="G81" s="39">
        <f t="shared" ref="G81" si="21">D81*C81</f>
        <v>31284</v>
      </c>
      <c r="H81" s="175">
        <f t="shared" ref="H81" si="22">(E81-D81)/D81</f>
        <v>-0.41752972765630991</v>
      </c>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29" priority="53">
      <formula>F25&gt;0</formula>
    </cfRule>
    <cfRule type="expression" dxfId="2128" priority="54">
      <formula>F25&lt;0</formula>
    </cfRule>
  </conditionalFormatting>
  <conditionalFormatting sqref="Q7">
    <cfRule type="expression" dxfId="2127" priority="51">
      <formula>Q7&gt;0</formula>
    </cfRule>
    <cfRule type="expression" dxfId="2126" priority="52">
      <formula>Q7&lt;0</formula>
    </cfRule>
  </conditionalFormatting>
  <conditionalFormatting sqref="Q8">
    <cfRule type="expression" dxfId="2125" priority="49">
      <formula>Q8&gt;0</formula>
    </cfRule>
    <cfRule type="expression" dxfId="2124" priority="50">
      <formula>Q8&lt;0</formula>
    </cfRule>
  </conditionalFormatting>
  <conditionalFormatting sqref="Q10">
    <cfRule type="expression" dxfId="2123" priority="43">
      <formula>Q10&gt;0</formula>
    </cfRule>
    <cfRule type="expression" dxfId="2122" priority="44">
      <formula>Q10&lt;0</formula>
    </cfRule>
  </conditionalFormatting>
  <conditionalFormatting sqref="L25:L32">
    <cfRule type="expression" dxfId="2121" priority="37">
      <formula>L25&gt;0</formula>
    </cfRule>
    <cfRule type="expression" dxfId="2120" priority="38">
      <formula>L25&lt;0</formula>
    </cfRule>
  </conditionalFormatting>
  <conditionalFormatting sqref="F110:F131">
    <cfRule type="expression" dxfId="2119" priority="35">
      <formula>F110&gt;0</formula>
    </cfRule>
    <cfRule type="expression" dxfId="2118" priority="36">
      <formula>F110&lt;0</formula>
    </cfRule>
  </conditionalFormatting>
  <conditionalFormatting sqref="H110:H131">
    <cfRule type="expression" dxfId="2117" priority="33">
      <formula>H110&gt;0</formula>
    </cfRule>
    <cfRule type="expression" dxfId="2116" priority="34">
      <formula>H110&lt;0</formula>
    </cfRule>
  </conditionalFormatting>
  <conditionalFormatting sqref="J110:J123">
    <cfRule type="expression" dxfId="2115" priority="31">
      <formula>J110&gt;0</formula>
    </cfRule>
    <cfRule type="expression" dxfId="2114" priority="32">
      <formula>J110&lt;0</formula>
    </cfRule>
  </conditionalFormatting>
  <conditionalFormatting sqref="K110:K123">
    <cfRule type="expression" dxfId="2113" priority="29">
      <formula>K110&gt;0</formula>
    </cfRule>
    <cfRule type="expression" dxfId="2112" priority="30">
      <formula>K110&lt;0</formula>
    </cfRule>
  </conditionalFormatting>
  <conditionalFormatting sqref="L110:L123">
    <cfRule type="expression" dxfId="2111" priority="27">
      <formula>L110&gt;0</formula>
    </cfRule>
    <cfRule type="expression" dxfId="2110" priority="28">
      <formula>L110&lt;0</formula>
    </cfRule>
  </conditionalFormatting>
  <conditionalFormatting sqref="F25:F29">
    <cfRule type="expression" dxfId="2109" priority="25">
      <formula>F25&gt;0</formula>
    </cfRule>
    <cfRule type="expression" dxfId="2108" priority="26">
      <formula>F25&lt;0</formula>
    </cfRule>
  </conditionalFormatting>
  <conditionalFormatting sqref="H25:H29">
    <cfRule type="expression" dxfId="2107" priority="23">
      <formula>H25&gt;0</formula>
    </cfRule>
    <cfRule type="expression" dxfId="2106" priority="24">
      <formula>H25&lt;0</formula>
    </cfRule>
  </conditionalFormatting>
  <conditionalFormatting sqref="F35:F38">
    <cfRule type="expression" dxfId="2105" priority="21">
      <formula>F35&gt;0</formula>
    </cfRule>
    <cfRule type="expression" dxfId="2104" priority="22">
      <formula>F35&lt;0</formula>
    </cfRule>
  </conditionalFormatting>
  <conditionalFormatting sqref="H35:H38">
    <cfRule type="expression" dxfId="2103" priority="19">
      <formula>H35&gt;0</formula>
    </cfRule>
    <cfRule type="expression" dxfId="2102" priority="20">
      <formula>H35&lt;0</formula>
    </cfRule>
  </conditionalFormatting>
  <conditionalFormatting sqref="H61:H64 F61:F64">
    <cfRule type="expression" dxfId="2101" priority="17">
      <formula>F61&gt;0</formula>
    </cfRule>
    <cfRule type="expression" dxfId="2100" priority="18">
      <formula>F61&lt;0</formula>
    </cfRule>
  </conditionalFormatting>
  <conditionalFormatting sqref="H70 F70">
    <cfRule type="expression" dxfId="2099" priority="15">
      <formula>F70&gt;0</formula>
    </cfRule>
    <cfRule type="expression" dxfId="2098" priority="16">
      <formula>F70&lt;0</formula>
    </cfRule>
  </conditionalFormatting>
  <conditionalFormatting sqref="H67:H69 F67:F69">
    <cfRule type="expression" dxfId="2097" priority="13">
      <formula>F67&gt;0</formula>
    </cfRule>
    <cfRule type="expression" dxfId="2096" priority="14">
      <formula>F67&lt;0</formula>
    </cfRule>
  </conditionalFormatting>
  <conditionalFormatting sqref="H65:H66 F65:F66">
    <cfRule type="expression" dxfId="2095" priority="11">
      <formula>F65&gt;0</formula>
    </cfRule>
    <cfRule type="expression" dxfId="2094" priority="12">
      <formula>F65&lt;0</formula>
    </cfRule>
  </conditionalFormatting>
  <conditionalFormatting sqref="F74:F76 H74:H76">
    <cfRule type="expression" dxfId="2093" priority="7">
      <formula>F74&gt;0</formula>
    </cfRule>
    <cfRule type="expression" dxfId="2092" priority="8">
      <formula>F74&lt;0</formula>
    </cfRule>
  </conditionalFormatting>
  <conditionalFormatting sqref="F82 H82">
    <cfRule type="expression" dxfId="2091" priority="5">
      <formula>F82&gt;0</formula>
    </cfRule>
    <cfRule type="expression" dxfId="2090" priority="6">
      <formula>F82&lt;0</formula>
    </cfRule>
  </conditionalFormatting>
  <conditionalFormatting sqref="F79:F81 H79:H81">
    <cfRule type="expression" dxfId="2089" priority="3">
      <formula>F79&gt;0</formula>
    </cfRule>
    <cfRule type="expression" dxfId="2088" priority="4">
      <formula>F79&lt;0</formula>
    </cfRule>
  </conditionalFormatting>
  <conditionalFormatting sqref="F77:F78 H77:H78">
    <cfRule type="expression" dxfId="2087" priority="1">
      <formula>F77&gt;0</formula>
    </cfRule>
    <cfRule type="expression" dxfId="2086"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85" priority="129">
      <formula>F99&gt;0</formula>
    </cfRule>
    <cfRule type="expression" dxfId="2084" priority="130">
      <formula>F99&lt;0</formula>
    </cfRule>
  </conditionalFormatting>
  <conditionalFormatting sqref="F156:F169 F172:F216 F219:F220">
    <cfRule type="expression" dxfId="2083" priority="125">
      <formula>F156&gt;0</formula>
    </cfRule>
    <cfRule type="expression" dxfId="2082" priority="126">
      <formula>F156&lt;0</formula>
    </cfRule>
  </conditionalFormatting>
  <conditionalFormatting sqref="F156:F169 F172:F216 F219:F220">
    <cfRule type="expression" dxfId="2081" priority="127">
      <formula>F156&gt;0</formula>
    </cfRule>
    <cfRule type="expression" dxfId="2080" priority="128">
      <formula>F156&lt;0</formula>
    </cfRule>
  </conditionalFormatting>
  <conditionalFormatting sqref="H151:H169 H172:H216 H219:H220">
    <cfRule type="expression" dxfId="2079" priority="123">
      <formula>H151&gt;0</formula>
    </cfRule>
    <cfRule type="expression" dxfId="2078" priority="124">
      <formula>H151&lt;0</formula>
    </cfRule>
  </conditionalFormatting>
  <conditionalFormatting sqref="F147:F150">
    <cfRule type="expression" dxfId="2077" priority="117">
      <formula>F147&gt;0</formula>
    </cfRule>
    <cfRule type="expression" dxfId="2076" priority="118">
      <formula>F147&lt;0</formula>
    </cfRule>
  </conditionalFormatting>
  <conditionalFormatting sqref="H147:H150">
    <cfRule type="expression" dxfId="2075" priority="115">
      <formula>H147&gt;0</formula>
    </cfRule>
    <cfRule type="expression" dxfId="2074" priority="116">
      <formula>H147&lt;0</formula>
    </cfRule>
  </conditionalFormatting>
  <conditionalFormatting sqref="Q8">
    <cfRule type="expression" dxfId="2073" priority="111">
      <formula>Q8&gt;0</formula>
    </cfRule>
    <cfRule type="expression" dxfId="2072" priority="112">
      <formula>Q8&lt;0</formula>
    </cfRule>
  </conditionalFormatting>
  <conditionalFormatting sqref="Q7">
    <cfRule type="expression" dxfId="2071" priority="113">
      <formula>Q7&gt;0</formula>
    </cfRule>
    <cfRule type="expression" dxfId="2070" priority="114">
      <formula>Q7&lt;0</formula>
    </cfRule>
  </conditionalFormatting>
  <conditionalFormatting sqref="F170">
    <cfRule type="expression" dxfId="2069" priority="107">
      <formula>F170&gt;0</formula>
    </cfRule>
    <cfRule type="expression" dxfId="2068" priority="108">
      <formula>F170&lt;0</formula>
    </cfRule>
  </conditionalFormatting>
  <conditionalFormatting sqref="F170">
    <cfRule type="expression" dxfId="2067" priority="109">
      <formula>F170&gt;0</formula>
    </cfRule>
    <cfRule type="expression" dxfId="2066" priority="110">
      <formula>F170&lt;0</formula>
    </cfRule>
  </conditionalFormatting>
  <conditionalFormatting sqref="H170">
    <cfRule type="expression" dxfId="2065" priority="105">
      <formula>H170&gt;0</formula>
    </cfRule>
    <cfRule type="expression" dxfId="2064" priority="106">
      <formula>H170&lt;0</formula>
    </cfRule>
  </conditionalFormatting>
  <conditionalFormatting sqref="F171">
    <cfRule type="expression" dxfId="2063" priority="101">
      <formula>F171&gt;0</formula>
    </cfRule>
    <cfRule type="expression" dxfId="2062" priority="102">
      <formula>F171&lt;0</formula>
    </cfRule>
  </conditionalFormatting>
  <conditionalFormatting sqref="F171">
    <cfRule type="expression" dxfId="2061" priority="103">
      <formula>F171&gt;0</formula>
    </cfRule>
    <cfRule type="expression" dxfId="2060" priority="104">
      <formula>F171&lt;0</formula>
    </cfRule>
  </conditionalFormatting>
  <conditionalFormatting sqref="H171">
    <cfRule type="expression" dxfId="2059" priority="99">
      <formula>H171&gt;0</formula>
    </cfRule>
    <cfRule type="expression" dxfId="2058" priority="100">
      <formula>H171&lt;0</formula>
    </cfRule>
  </conditionalFormatting>
  <conditionalFormatting sqref="F217:F218">
    <cfRule type="expression" dxfId="2057" priority="95">
      <formula>F217&gt;0</formula>
    </cfRule>
    <cfRule type="expression" dxfId="2056" priority="96">
      <formula>F217&lt;0</formula>
    </cfRule>
  </conditionalFormatting>
  <conditionalFormatting sqref="F217:F218">
    <cfRule type="expression" dxfId="2055" priority="97">
      <formula>F217&gt;0</formula>
    </cfRule>
    <cfRule type="expression" dxfId="2054" priority="98">
      <formula>F217&lt;0</formula>
    </cfRule>
  </conditionalFormatting>
  <conditionalFormatting sqref="H217:H218">
    <cfRule type="expression" dxfId="2053" priority="93">
      <formula>H217&gt;0</formula>
    </cfRule>
    <cfRule type="expression" dxfId="2052" priority="94">
      <formula>H217&lt;0</formula>
    </cfRule>
  </conditionalFormatting>
  <conditionalFormatting sqref="F24:F39">
    <cfRule type="expression" dxfId="2051" priority="91">
      <formula>F24&gt;0</formula>
    </cfRule>
    <cfRule type="expression" dxfId="2050" priority="92">
      <formula>F24&lt;0</formula>
    </cfRule>
  </conditionalFormatting>
  <conditionalFormatting sqref="H24:H39">
    <cfRule type="expression" dxfId="2049" priority="89">
      <formula>H24&gt;0</formula>
    </cfRule>
    <cfRule type="expression" dxfId="2048" priority="90">
      <formula>H24&lt;0</formula>
    </cfRule>
  </conditionalFormatting>
  <conditionalFormatting sqref="Q10">
    <cfRule type="expression" dxfId="2047" priority="87">
      <formula>Q10&gt;0</formula>
    </cfRule>
    <cfRule type="expression" dxfId="2046" priority="88">
      <formula>Q10&lt;0</formula>
    </cfRule>
  </conditionalFormatting>
  <conditionalFormatting sqref="J34">
    <cfRule type="expression" dxfId="2045" priority="85">
      <formula>J34&gt;0</formula>
    </cfRule>
    <cfRule type="expression" dxfId="2044" priority="86">
      <formula>J34&lt;0</formula>
    </cfRule>
  </conditionalFormatting>
  <conditionalFormatting sqref="F41:F49">
    <cfRule type="expression" dxfId="2043" priority="79">
      <formula>F41&gt;0</formula>
    </cfRule>
    <cfRule type="expression" dxfId="2042" priority="80">
      <formula>F41&lt;0</formula>
    </cfRule>
  </conditionalFormatting>
  <conditionalFormatting sqref="H41:H49">
    <cfRule type="expression" dxfId="2041" priority="77">
      <formula>H41&gt;0</formula>
    </cfRule>
    <cfRule type="expression" dxfId="2040" priority="78">
      <formula>H41&lt;0</formula>
    </cfRule>
  </conditionalFormatting>
  <conditionalFormatting sqref="R4">
    <cfRule type="expression" dxfId="2039" priority="75">
      <formula>R4&gt;0</formula>
    </cfRule>
    <cfRule type="expression" dxfId="2038" priority="76">
      <formula>R4&lt;0</formula>
    </cfRule>
  </conditionalFormatting>
  <conditionalFormatting sqref="Q9">
    <cfRule type="expression" dxfId="2037" priority="73">
      <formula>Q9&gt;0</formula>
    </cfRule>
    <cfRule type="expression" dxfId="2036" priority="74">
      <formula>Q9&lt;0</formula>
    </cfRule>
  </conditionalFormatting>
  <conditionalFormatting sqref="F50:F73">
    <cfRule type="expression" dxfId="2035" priority="69">
      <formula>F50&gt;0</formula>
    </cfRule>
    <cfRule type="expression" dxfId="2034" priority="70">
      <formula>F50&lt;0</formula>
    </cfRule>
  </conditionalFormatting>
  <conditionalFormatting sqref="H50:H73">
    <cfRule type="expression" dxfId="2033" priority="67">
      <formula>H50&gt;0</formula>
    </cfRule>
    <cfRule type="expression" dxfId="2032"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31" priority="63">
      <formula>F74&gt;0</formula>
    </cfRule>
    <cfRule type="expression" dxfId="2030" priority="64">
      <formula>F74&lt;0</formula>
    </cfRule>
  </conditionalFormatting>
  <conditionalFormatting sqref="H74:H98">
    <cfRule type="expression" dxfId="2029" priority="61">
      <formula>H74&gt;0</formula>
    </cfRule>
    <cfRule type="expression" dxfId="2028" priority="62">
      <formula>H74&lt;0</formula>
    </cfRule>
  </conditionalFormatting>
  <conditionalFormatting sqref="H108:H109 F108:F109">
    <cfRule type="expression" dxfId="2027" priority="43">
      <formula>F108&gt;0</formula>
    </cfRule>
    <cfRule type="expression" dxfId="2026" priority="44">
      <formula>F108&lt;0</formula>
    </cfRule>
  </conditionalFormatting>
  <conditionalFormatting sqref="H103:H107 F103:F107">
    <cfRule type="expression" dxfId="2025" priority="41">
      <formula>F103&gt;0</formula>
    </cfRule>
    <cfRule type="expression" dxfId="2024" priority="42">
      <formula>F103&lt;0</formula>
    </cfRule>
  </conditionalFormatting>
  <conditionalFormatting sqref="F40">
    <cfRule type="expression" dxfId="2023" priority="39">
      <formula>F40&gt;0</formula>
    </cfRule>
    <cfRule type="expression" dxfId="2022" priority="40">
      <formula>F40&lt;0</formula>
    </cfRule>
  </conditionalFormatting>
  <conditionalFormatting sqref="H40">
    <cfRule type="expression" dxfId="2021" priority="37">
      <formula>H40&gt;0</formula>
    </cfRule>
    <cfRule type="expression" dxfId="2020" priority="38">
      <formula>H40&lt;0</formula>
    </cfRule>
  </conditionalFormatting>
  <conditionalFormatting sqref="F131:F133 H131:H133">
    <cfRule type="expression" dxfId="2019" priority="35">
      <formula>F131&gt;0</formula>
    </cfRule>
    <cfRule type="expression" dxfId="2018" priority="36">
      <formula>F131&lt;0</formula>
    </cfRule>
  </conditionalFormatting>
  <conditionalFormatting sqref="F120:F124 H120:H124">
    <cfRule type="expression" dxfId="2017" priority="31">
      <formula>F120&gt;0</formula>
    </cfRule>
    <cfRule type="expression" dxfId="2016" priority="32">
      <formula>F120&lt;0</formula>
    </cfRule>
  </conditionalFormatting>
  <conditionalFormatting sqref="F117:F119 H117:H119">
    <cfRule type="expression" dxfId="2015" priority="27">
      <formula>F117&gt;0</formula>
    </cfRule>
    <cfRule type="expression" dxfId="2014" priority="28">
      <formula>F117&lt;0</formula>
    </cfRule>
  </conditionalFormatting>
  <conditionalFormatting sqref="F114:F116 H114:H116">
    <cfRule type="expression" dxfId="2013" priority="25">
      <formula>F114&gt;0</formula>
    </cfRule>
    <cfRule type="expression" dxfId="2012" priority="26">
      <formula>F114&lt;0</formula>
    </cfRule>
  </conditionalFormatting>
  <conditionalFormatting sqref="F113 H113">
    <cfRule type="expression" dxfId="2011" priority="23">
      <formula>F113&gt;0</formula>
    </cfRule>
    <cfRule type="expression" dxfId="2010" priority="24">
      <formula>F113&lt;0</formula>
    </cfRule>
  </conditionalFormatting>
  <conditionalFormatting sqref="F126:F128 H126:H128 K24:K128">
    <cfRule type="expression" dxfId="2009" priority="21">
      <formula>F24&gt;0</formula>
    </cfRule>
    <cfRule type="expression" dxfId="2008" priority="22">
      <formula>F24&lt;0</formula>
    </cfRule>
  </conditionalFormatting>
  <conditionalFormatting sqref="F125 H125">
    <cfRule type="expression" dxfId="2007" priority="19">
      <formula>F125&gt;0</formula>
    </cfRule>
    <cfRule type="expression" dxfId="2006" priority="20">
      <formula>F125&lt;0</formula>
    </cfRule>
  </conditionalFormatting>
  <conditionalFormatting sqref="F129:F130 H129:H130 K129:K130">
    <cfRule type="expression" dxfId="2005" priority="17">
      <formula>F129&gt;0</formula>
    </cfRule>
    <cfRule type="expression" dxfId="2004" priority="18">
      <formula>F129&lt;0</formula>
    </cfRule>
  </conditionalFormatting>
  <conditionalFormatting sqref="F136:F138 H136:H138 K136:K138">
    <cfRule type="expression" dxfId="2003" priority="13">
      <formula>F136&gt;0</formula>
    </cfRule>
    <cfRule type="expression" dxfId="2002" priority="14">
      <formula>F136&lt;0</formula>
    </cfRule>
  </conditionalFormatting>
  <conditionalFormatting sqref="F134:F135 H134:H135 K134:K135">
    <cfRule type="expression" dxfId="2001" priority="11">
      <formula>F134&gt;0</formula>
    </cfRule>
    <cfRule type="expression" dxfId="2000" priority="12">
      <formula>F134&lt;0</formula>
    </cfRule>
  </conditionalFormatting>
  <conditionalFormatting sqref="F143 H143 K143">
    <cfRule type="expression" dxfId="1999" priority="7">
      <formula>F143&gt;0</formula>
    </cfRule>
    <cfRule type="expression" dxfId="1998" priority="8">
      <formula>F143&lt;0</formula>
    </cfRule>
  </conditionalFormatting>
  <conditionalFormatting sqref="F140:F142 H140:H142">
    <cfRule type="expression" dxfId="1997" priority="5">
      <formula>F140&gt;0</formula>
    </cfRule>
    <cfRule type="expression" dxfId="1996" priority="6">
      <formula>F140&lt;0</formula>
    </cfRule>
  </conditionalFormatting>
  <conditionalFormatting sqref="F139 H139 K139">
    <cfRule type="expression" dxfId="1995" priority="3">
      <formula>F139&gt;0</formula>
    </cfRule>
    <cfRule type="expression" dxfId="1994" priority="4">
      <formula>F139&lt;0</formula>
    </cfRule>
  </conditionalFormatting>
  <conditionalFormatting sqref="K140:K142">
    <cfRule type="expression" dxfId="1993" priority="1">
      <formula>K140&gt;0</formula>
    </cfRule>
    <cfRule type="expression" dxfId="1992"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91" priority="49">
      <formula>F52&gt;0</formula>
    </cfRule>
    <cfRule type="expression" dxfId="1990" priority="50">
      <formula>F52&lt;0</formula>
    </cfRule>
  </conditionalFormatting>
  <conditionalFormatting sqref="Q7">
    <cfRule type="expression" dxfId="1989" priority="47">
      <formula>Q7&gt;0</formula>
    </cfRule>
    <cfRule type="expression" dxfId="1988" priority="48">
      <formula>Q7&lt;0</formula>
    </cfRule>
  </conditionalFormatting>
  <conditionalFormatting sqref="Q8">
    <cfRule type="expression" dxfId="1987" priority="45">
      <formula>Q8&gt;0</formula>
    </cfRule>
    <cfRule type="expression" dxfId="1986" priority="46">
      <formula>Q8&lt;0</formula>
    </cfRule>
  </conditionalFormatting>
  <conditionalFormatting sqref="F34:F41 F43:F51">
    <cfRule type="expression" dxfId="1985" priority="43">
      <formula>F34&gt;0</formula>
    </cfRule>
    <cfRule type="expression" dxfId="1984" priority="44">
      <formula>F34&lt;0</formula>
    </cfRule>
  </conditionalFormatting>
  <conditionalFormatting sqref="H34:H51">
    <cfRule type="expression" dxfId="1983" priority="41">
      <formula>H34&gt;0</formula>
    </cfRule>
    <cfRule type="expression" dxfId="1982" priority="42">
      <formula>H34&lt;0</formula>
    </cfRule>
  </conditionalFormatting>
  <conditionalFormatting sqref="Q10">
    <cfRule type="expression" dxfId="1981" priority="39">
      <formula>Q10&gt;0</formula>
    </cfRule>
    <cfRule type="expression" dxfId="1980" priority="40">
      <formula>Q10&lt;0</formula>
    </cfRule>
  </conditionalFormatting>
  <conditionalFormatting sqref="J25">
    <cfRule type="expression" dxfId="1979" priority="37">
      <formula>J25&gt;0</formula>
    </cfRule>
    <cfRule type="expression" dxfId="1978" priority="38">
      <formula>J25&lt;0</formula>
    </cfRule>
  </conditionalFormatting>
  <conditionalFormatting sqref="K25:K29 K31:K38">
    <cfRule type="expression" dxfId="1977" priority="35">
      <formula>K25&gt;0</formula>
    </cfRule>
    <cfRule type="expression" dxfId="1976" priority="36">
      <formula>K25&lt;0</formula>
    </cfRule>
  </conditionalFormatting>
  <conditionalFormatting sqref="L25:L38">
    <cfRule type="expression" dxfId="1975" priority="33">
      <formula>L25&gt;0</formula>
    </cfRule>
    <cfRule type="expression" dxfId="1974" priority="34">
      <formula>L25&lt;0</formula>
    </cfRule>
  </conditionalFormatting>
  <conditionalFormatting sqref="F89:F110">
    <cfRule type="expression" dxfId="1973" priority="31">
      <formula>F89&gt;0</formula>
    </cfRule>
    <cfRule type="expression" dxfId="1972" priority="32">
      <formula>F89&lt;0</formula>
    </cfRule>
  </conditionalFormatting>
  <conditionalFormatting sqref="H89:H110">
    <cfRule type="expression" dxfId="1971" priority="29">
      <formula>H89&gt;0</formula>
    </cfRule>
    <cfRule type="expression" dxfId="1970" priority="30">
      <formula>H89&lt;0</formula>
    </cfRule>
  </conditionalFormatting>
  <conditionalFormatting sqref="J89:J102">
    <cfRule type="expression" dxfId="1969" priority="27">
      <formula>J89&gt;0</formula>
    </cfRule>
    <cfRule type="expression" dxfId="1968" priority="28">
      <formula>J89&lt;0</formula>
    </cfRule>
  </conditionalFormatting>
  <conditionalFormatting sqref="K89:K102">
    <cfRule type="expression" dxfId="1967" priority="25">
      <formula>K89&gt;0</formula>
    </cfRule>
    <cfRule type="expression" dxfId="1966" priority="26">
      <formula>K89&lt;0</formula>
    </cfRule>
  </conditionalFormatting>
  <conditionalFormatting sqref="L89:L102">
    <cfRule type="expression" dxfId="1965" priority="23">
      <formula>L89&gt;0</formula>
    </cfRule>
    <cfRule type="expression" dxfId="1964" priority="24">
      <formula>L89&lt;0</formula>
    </cfRule>
  </conditionalFormatting>
  <conditionalFormatting sqref="F25:F27">
    <cfRule type="expression" dxfId="1963" priority="21">
      <formula>F25&gt;0</formula>
    </cfRule>
    <cfRule type="expression" dxfId="1962" priority="22">
      <formula>F25&lt;0</formula>
    </cfRule>
  </conditionalFormatting>
  <conditionalFormatting sqref="H25:H27">
    <cfRule type="expression" dxfId="1961" priority="19">
      <formula>H25&gt;0</formula>
    </cfRule>
    <cfRule type="expression" dxfId="1960" priority="20">
      <formula>H25&lt;0</formula>
    </cfRule>
  </conditionalFormatting>
  <conditionalFormatting sqref="F28:F33">
    <cfRule type="expression" dxfId="1959" priority="17">
      <formula>F28&gt;0</formula>
    </cfRule>
    <cfRule type="expression" dxfId="1958" priority="18">
      <formula>F28&lt;0</formula>
    </cfRule>
  </conditionalFormatting>
  <conditionalFormatting sqref="H28:H33">
    <cfRule type="expression" dxfId="1957" priority="15">
      <formula>H28&gt;0</formula>
    </cfRule>
    <cfRule type="expression" dxfId="1956" priority="16">
      <formula>H28&lt;0</formula>
    </cfRule>
  </conditionalFormatting>
  <conditionalFormatting sqref="F42">
    <cfRule type="expression" dxfId="1955" priority="13">
      <formula>F42&gt;0</formula>
    </cfRule>
    <cfRule type="expression" dxfId="1954" priority="14">
      <formula>F42&lt;0</formula>
    </cfRule>
  </conditionalFormatting>
  <conditionalFormatting sqref="J48">
    <cfRule type="expression" dxfId="1953" priority="11">
      <formula>J48&gt;0</formula>
    </cfRule>
    <cfRule type="expression" dxfId="1952" priority="12">
      <formula>J48&lt;0</formula>
    </cfRule>
  </conditionalFormatting>
  <conditionalFormatting sqref="J34:J41 J43:J47">
    <cfRule type="expression" dxfId="1951" priority="9">
      <formula>J34&gt;0</formula>
    </cfRule>
    <cfRule type="expression" dxfId="1950" priority="10">
      <formula>J34&lt;0</formula>
    </cfRule>
  </conditionalFormatting>
  <conditionalFormatting sqref="J26:J27">
    <cfRule type="expression" dxfId="1949" priority="7">
      <formula>J26&gt;0</formula>
    </cfRule>
    <cfRule type="expression" dxfId="1948" priority="8">
      <formula>J26&lt;0</formula>
    </cfRule>
  </conditionalFormatting>
  <conditionalFormatting sqref="J28:J33">
    <cfRule type="expression" dxfId="1947" priority="5">
      <formula>J28&gt;0</formula>
    </cfRule>
    <cfRule type="expression" dxfId="1946" priority="6">
      <formula>J28&lt;0</formula>
    </cfRule>
  </conditionalFormatting>
  <conditionalFormatting sqref="J42">
    <cfRule type="expression" dxfId="1945" priority="3">
      <formula>J42&gt;0</formula>
    </cfRule>
    <cfRule type="expression" dxfId="1944" priority="4">
      <formula>J42&lt;0</formula>
    </cfRule>
  </conditionalFormatting>
  <conditionalFormatting sqref="J49">
    <cfRule type="expression" dxfId="1943" priority="1">
      <formula>J49&gt;0</formula>
    </cfRule>
    <cfRule type="expression" dxfId="1942"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41" priority="39">
      <formula>F47&gt;0</formula>
    </cfRule>
    <cfRule type="expression" dxfId="1940" priority="40">
      <formula>F47&lt;0</formula>
    </cfRule>
  </conditionalFormatting>
  <conditionalFormatting sqref="Q7">
    <cfRule type="expression" dxfId="1939" priority="37">
      <formula>Q7&gt;0</formula>
    </cfRule>
    <cfRule type="expression" dxfId="1938" priority="38">
      <formula>Q7&lt;0</formula>
    </cfRule>
  </conditionalFormatting>
  <conditionalFormatting sqref="Q8">
    <cfRule type="expression" dxfId="1937" priority="35">
      <formula>Q8&gt;0</formula>
    </cfRule>
    <cfRule type="expression" dxfId="1936" priority="36">
      <formula>Q8&lt;0</formula>
    </cfRule>
  </conditionalFormatting>
  <conditionalFormatting sqref="F30:F33 F38:F46">
    <cfRule type="expression" dxfId="1935" priority="33">
      <formula>F30&gt;0</formula>
    </cfRule>
    <cfRule type="expression" dxfId="1934" priority="34">
      <formula>F30&lt;0</formula>
    </cfRule>
  </conditionalFormatting>
  <conditionalFormatting sqref="H30:H33 H37:H46">
    <cfRule type="expression" dxfId="1933" priority="31">
      <formula>H30&gt;0</formula>
    </cfRule>
    <cfRule type="expression" dxfId="1932" priority="32">
      <formula>H30&lt;0</formula>
    </cfRule>
  </conditionalFormatting>
  <conditionalFormatting sqref="Q10">
    <cfRule type="expression" dxfId="1931" priority="29">
      <formula>Q10&gt;0</formula>
    </cfRule>
    <cfRule type="expression" dxfId="1930" priority="30">
      <formula>Q10&lt;0</formula>
    </cfRule>
  </conditionalFormatting>
  <conditionalFormatting sqref="K25:K38">
    <cfRule type="expression" dxfId="1929" priority="25">
      <formula>K25&gt;0</formula>
    </cfRule>
    <cfRule type="expression" dxfId="1928" priority="26">
      <formula>K25&lt;0</formula>
    </cfRule>
  </conditionalFormatting>
  <conditionalFormatting sqref="L25:L38">
    <cfRule type="expression" dxfId="1927" priority="23">
      <formula>L25&gt;0</formula>
    </cfRule>
    <cfRule type="expression" dxfId="1926" priority="24">
      <formula>L25&lt;0</formula>
    </cfRule>
  </conditionalFormatting>
  <conditionalFormatting sqref="F89:F110">
    <cfRule type="expression" dxfId="1925" priority="21">
      <formula>F89&gt;0</formula>
    </cfRule>
    <cfRule type="expression" dxfId="1924" priority="22">
      <formula>F89&lt;0</formula>
    </cfRule>
  </conditionalFormatting>
  <conditionalFormatting sqref="H89:H110">
    <cfRule type="expression" dxfId="1923" priority="19">
      <formula>H89&gt;0</formula>
    </cfRule>
    <cfRule type="expression" dxfId="1922" priority="20">
      <formula>H89&lt;0</formula>
    </cfRule>
  </conditionalFormatting>
  <conditionalFormatting sqref="J89:J102">
    <cfRule type="expression" dxfId="1921" priority="17">
      <formula>J89&gt;0</formula>
    </cfRule>
    <cfRule type="expression" dxfId="1920" priority="18">
      <formula>J89&lt;0</formula>
    </cfRule>
  </conditionalFormatting>
  <conditionalFormatting sqref="K89:K102">
    <cfRule type="expression" dxfId="1919" priority="15">
      <formula>K89&gt;0</formula>
    </cfRule>
    <cfRule type="expression" dxfId="1918" priority="16">
      <formula>K89&lt;0</formula>
    </cfRule>
  </conditionalFormatting>
  <conditionalFormatting sqref="L89:L102">
    <cfRule type="expression" dxfId="1917" priority="13">
      <formula>L89&gt;0</formula>
    </cfRule>
    <cfRule type="expression" dxfId="1916" priority="14">
      <formula>L89&lt;0</formula>
    </cfRule>
  </conditionalFormatting>
  <conditionalFormatting sqref="F25:F29">
    <cfRule type="expression" dxfId="1915" priority="11">
      <formula>F25&gt;0</formula>
    </cfRule>
    <cfRule type="expression" dxfId="1914" priority="12">
      <formula>F25&lt;0</formula>
    </cfRule>
  </conditionalFormatting>
  <conditionalFormatting sqref="H25:H29">
    <cfRule type="expression" dxfId="1913" priority="9">
      <formula>H25&gt;0</formula>
    </cfRule>
    <cfRule type="expression" dxfId="1912" priority="10">
      <formula>H25&lt;0</formula>
    </cfRule>
  </conditionalFormatting>
  <conditionalFormatting sqref="F34:F37">
    <cfRule type="expression" dxfId="1911" priority="7">
      <formula>F34&gt;0</formula>
    </cfRule>
    <cfRule type="expression" dxfId="1910" priority="8">
      <formula>F34&lt;0</formula>
    </cfRule>
  </conditionalFormatting>
  <conditionalFormatting sqref="H34:H36">
    <cfRule type="expression" dxfId="1909" priority="5">
      <formula>H34&gt;0</formula>
    </cfRule>
    <cfRule type="expression" dxfId="1908" priority="6">
      <formula>H34&lt;0</formula>
    </cfRule>
  </conditionalFormatting>
  <conditionalFormatting sqref="J39">
    <cfRule type="expression" dxfId="1907" priority="3">
      <formula>J39&gt;0</formula>
    </cfRule>
    <cfRule type="expression" dxfId="1906" priority="4">
      <formula>J39&lt;0</formula>
    </cfRule>
  </conditionalFormatting>
  <conditionalFormatting sqref="J25:J38">
    <cfRule type="expression" dxfId="1905" priority="1">
      <formula>J25&gt;0</formula>
    </cfRule>
    <cfRule type="expression" dxfId="1904"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03" priority="57">
      <formula>F27&gt;0</formula>
    </cfRule>
    <cfRule type="expression" dxfId="1902" priority="58">
      <formula>F27&lt;0</formula>
    </cfRule>
  </conditionalFormatting>
  <conditionalFormatting sqref="H28:H33">
    <cfRule type="expression" dxfId="1901" priority="53">
      <formula>H28&gt;0</formula>
    </cfRule>
    <cfRule type="expression" dxfId="1900" priority="54">
      <formula>H28&lt;0</formula>
    </cfRule>
  </conditionalFormatting>
  <conditionalFormatting sqref="F24:F26">
    <cfRule type="expression" dxfId="1899" priority="39">
      <formula>F24&gt;0</formula>
    </cfRule>
    <cfRule type="expression" dxfId="1898" priority="40">
      <formula>F24&lt;0</formula>
    </cfRule>
  </conditionalFormatting>
  <conditionalFormatting sqref="Q8">
    <cfRule type="expression" dxfId="1897" priority="33">
      <formula>Q8&gt;0</formula>
    </cfRule>
    <cfRule type="expression" dxfId="1896" priority="34">
      <formula>Q8&lt;0</formula>
    </cfRule>
  </conditionalFormatting>
  <conditionalFormatting sqref="Q7">
    <cfRule type="expression" dxfId="1895" priority="35">
      <formula>Q7&gt;0</formula>
    </cfRule>
    <cfRule type="expression" dxfId="1894" priority="36">
      <formula>Q7&lt;0</formula>
    </cfRule>
  </conditionalFormatting>
  <conditionalFormatting sqref="F34">
    <cfRule type="expression" dxfId="1893" priority="31">
      <formula>F34&gt;0</formula>
    </cfRule>
    <cfRule type="expression" dxfId="1892" priority="32">
      <formula>F34&lt;0</formula>
    </cfRule>
  </conditionalFormatting>
  <conditionalFormatting sqref="H34">
    <cfRule type="expression" dxfId="1891" priority="29">
      <formula>H34&gt;0</formula>
    </cfRule>
    <cfRule type="expression" dxfId="1890" priority="30">
      <formula>H34&lt;0</formula>
    </cfRule>
  </conditionalFormatting>
  <conditionalFormatting sqref="M36">
    <cfRule type="expression" dxfId="1889" priority="19">
      <formula>M36&gt;0</formula>
    </cfRule>
    <cfRule type="expression" dxfId="1888" priority="20">
      <formula>M36&lt;0</formula>
    </cfRule>
  </conditionalFormatting>
  <conditionalFormatting sqref="Q10">
    <cfRule type="expression" dxfId="1887" priority="15">
      <formula>Q10&gt;0</formula>
    </cfRule>
    <cfRule type="expression" dxfId="1886" priority="16">
      <formula>Q10&lt;0</formula>
    </cfRule>
  </conditionalFormatting>
  <conditionalFormatting sqref="F23">
    <cfRule type="expression" dxfId="1885" priority="13">
      <formula>F23&gt;0</formula>
    </cfRule>
    <cfRule type="expression" dxfId="1884" priority="14">
      <formula>F23&lt;0</formula>
    </cfRule>
  </conditionalFormatting>
  <conditionalFormatting sqref="I25:J25">
    <cfRule type="expression" dxfId="1883" priority="9">
      <formula>I25&gt;0</formula>
    </cfRule>
    <cfRule type="expression" dxfId="1882" priority="10">
      <formula>I25&lt;0</formula>
    </cfRule>
  </conditionalFormatting>
  <conditionalFormatting sqref="I26:J27">
    <cfRule type="expression" dxfId="1881" priority="7">
      <formula>I26&gt;0</formula>
    </cfRule>
    <cfRule type="expression" dxfId="1880" priority="8">
      <formula>I26&lt;0</formula>
    </cfRule>
  </conditionalFormatting>
  <conditionalFormatting sqref="K25:K27">
    <cfRule type="expression" dxfId="1879" priority="5">
      <formula>K25&gt;0</formula>
    </cfRule>
    <cfRule type="expression" dxfId="1878" priority="6">
      <formula>K25&lt;0</formula>
    </cfRule>
  </conditionalFormatting>
  <conditionalFormatting sqref="I23:J23">
    <cfRule type="expression" dxfId="1877" priority="3">
      <formula>I23&gt;0</formula>
    </cfRule>
    <cfRule type="expression" dxfId="187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75" priority="39">
      <formula>F47&gt;0</formula>
    </cfRule>
    <cfRule type="expression" dxfId="1874" priority="40">
      <formula>F47&lt;0</formula>
    </cfRule>
  </conditionalFormatting>
  <conditionalFormatting sqref="Q7">
    <cfRule type="expression" dxfId="1873" priority="37">
      <formula>Q7&gt;0</formula>
    </cfRule>
    <cfRule type="expression" dxfId="1872" priority="38">
      <formula>Q7&lt;0</formula>
    </cfRule>
  </conditionalFormatting>
  <conditionalFormatting sqref="Q8">
    <cfRule type="expression" dxfId="1871" priority="35">
      <formula>Q8&gt;0</formula>
    </cfRule>
    <cfRule type="expression" dxfId="1870" priority="36">
      <formula>Q8&lt;0</formula>
    </cfRule>
  </conditionalFormatting>
  <conditionalFormatting sqref="F30:F46">
    <cfRule type="expression" dxfId="1869" priority="33">
      <formula>F30&gt;0</formula>
    </cfRule>
    <cfRule type="expression" dxfId="1868" priority="34">
      <formula>F30&lt;0</formula>
    </cfRule>
  </conditionalFormatting>
  <conditionalFormatting sqref="H30:H46">
    <cfRule type="expression" dxfId="1867" priority="31">
      <formula>H30&gt;0</formula>
    </cfRule>
    <cfRule type="expression" dxfId="1866" priority="32">
      <formula>H30&lt;0</formula>
    </cfRule>
  </conditionalFormatting>
  <conditionalFormatting sqref="Q10">
    <cfRule type="expression" dxfId="1865" priority="29">
      <formula>Q10&gt;0</formula>
    </cfRule>
    <cfRule type="expression" dxfId="1864" priority="30">
      <formula>Q10&lt;0</formula>
    </cfRule>
  </conditionalFormatting>
  <conditionalFormatting sqref="J25:J38">
    <cfRule type="expression" dxfId="1863" priority="27">
      <formula>J25&gt;0</formula>
    </cfRule>
    <cfRule type="expression" dxfId="1862" priority="28">
      <formula>J25&lt;0</formula>
    </cfRule>
  </conditionalFormatting>
  <conditionalFormatting sqref="K25:K38">
    <cfRule type="expression" dxfId="1861" priority="25">
      <formula>K25&gt;0</formula>
    </cfRule>
    <cfRule type="expression" dxfId="1860" priority="26">
      <formula>K25&lt;0</formula>
    </cfRule>
  </conditionalFormatting>
  <conditionalFormatting sqref="L25 L38">
    <cfRule type="expression" dxfId="1859" priority="23">
      <formula>L25&gt;0</formula>
    </cfRule>
    <cfRule type="expression" dxfId="1858" priority="24">
      <formula>L25&lt;0</formula>
    </cfRule>
  </conditionalFormatting>
  <conditionalFormatting sqref="F89:F110">
    <cfRule type="expression" dxfId="1857" priority="21">
      <formula>F89&gt;0</formula>
    </cfRule>
    <cfRule type="expression" dxfId="1856" priority="22">
      <formula>F89&lt;0</formula>
    </cfRule>
  </conditionalFormatting>
  <conditionalFormatting sqref="H89:H110">
    <cfRule type="expression" dxfId="1855" priority="19">
      <formula>H89&gt;0</formula>
    </cfRule>
    <cfRule type="expression" dxfId="1854" priority="20">
      <formula>H89&lt;0</formula>
    </cfRule>
  </conditionalFormatting>
  <conditionalFormatting sqref="J89:J102">
    <cfRule type="expression" dxfId="1853" priority="17">
      <formula>J89&gt;0</formula>
    </cfRule>
    <cfRule type="expression" dxfId="1852" priority="18">
      <formula>J89&lt;0</formula>
    </cfRule>
  </conditionalFormatting>
  <conditionalFormatting sqref="K89:K102">
    <cfRule type="expression" dxfId="1851" priority="15">
      <formula>K89&gt;0</formula>
    </cfRule>
    <cfRule type="expression" dxfId="1850" priority="16">
      <formula>K89&lt;0</formula>
    </cfRule>
  </conditionalFormatting>
  <conditionalFormatting sqref="L89:L102">
    <cfRule type="expression" dxfId="1849" priority="13">
      <formula>L89&gt;0</formula>
    </cfRule>
    <cfRule type="expression" dxfId="1848" priority="14">
      <formula>L89&lt;0</formula>
    </cfRule>
  </conditionalFormatting>
  <conditionalFormatting sqref="F29 F25:F26">
    <cfRule type="expression" dxfId="1847" priority="11">
      <formula>F25&gt;0</formula>
    </cfRule>
    <cfRule type="expression" dxfId="1846" priority="12">
      <formula>F25&lt;0</formula>
    </cfRule>
  </conditionalFormatting>
  <conditionalFormatting sqref="H29 H25:H26">
    <cfRule type="expression" dxfId="1845" priority="9">
      <formula>H25&gt;0</formula>
    </cfRule>
    <cfRule type="expression" dxfId="1844" priority="10">
      <formula>H25&lt;0</formula>
    </cfRule>
  </conditionalFormatting>
  <conditionalFormatting sqref="F28">
    <cfRule type="expression" dxfId="1843" priority="7">
      <formula>F28&gt;0</formula>
    </cfRule>
    <cfRule type="expression" dxfId="1842" priority="8">
      <formula>F28&lt;0</formula>
    </cfRule>
  </conditionalFormatting>
  <conditionalFormatting sqref="F27">
    <cfRule type="expression" dxfId="1841" priority="3">
      <formula>F27&gt;0</formula>
    </cfRule>
    <cfRule type="expression" dxfId="1840" priority="4">
      <formula>F27&lt;0</formula>
    </cfRule>
  </conditionalFormatting>
  <conditionalFormatting sqref="H27:H28">
    <cfRule type="expression" dxfId="1839" priority="1">
      <formula>H27&gt;0</formula>
    </cfRule>
    <cfRule type="expression" dxfId="1838"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44" activePane="bottomLeft" state="frozen"/>
      <selection activeCell="A2" sqref="A2"/>
      <selection pane="bottomLeft" activeCell="N70" sqref="N7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50.6</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5060</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324.77000000000407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324.77000000000407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6.8585897622714068E-2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5.5335968379446633E-2</v>
      </c>
      <c r="R11">
        <v>0.7</v>
      </c>
      <c r="T11" s="1">
        <v>43285</v>
      </c>
      <c r="U11" t="s">
        <v>1084</v>
      </c>
    </row>
    <row r="12" spans="1:21" x14ac:dyDescent="0.25">
      <c r="H12" s="67"/>
      <c r="O12" s="11" t="s">
        <v>875</v>
      </c>
      <c r="Q12" s="1" t="s">
        <v>1354</v>
      </c>
    </row>
    <row r="13" spans="1:21" x14ac:dyDescent="0.25">
      <c r="H13" s="67"/>
      <c r="O13" s="11" t="s">
        <v>901</v>
      </c>
      <c r="Q13" s="2">
        <f>Q4/(3.94+4.03)*2</f>
        <v>12.697616060225846</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55.660000000000004</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55.154000000000003</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54.648000000000003</v>
      </c>
    </row>
    <row r="20" spans="1:21" x14ac:dyDescent="0.25">
      <c r="O20" s="78">
        <v>1.07</v>
      </c>
      <c r="P20" s="78">
        <f t="shared" si="2"/>
        <v>54.142000000000003</v>
      </c>
      <c r="T20" s="1">
        <v>43416</v>
      </c>
      <c r="U20" t="s">
        <v>1250</v>
      </c>
    </row>
    <row r="21" spans="1:21" x14ac:dyDescent="0.25">
      <c r="O21" s="78">
        <v>1.06</v>
      </c>
      <c r="P21" s="78">
        <f t="shared" si="2"/>
        <v>53.636000000000003</v>
      </c>
    </row>
    <row r="22" spans="1:21" x14ac:dyDescent="0.25">
      <c r="O22" s="78">
        <v>1.05</v>
      </c>
      <c r="P22" s="78">
        <f t="shared" si="2"/>
        <v>53.13</v>
      </c>
    </row>
    <row r="23" spans="1:21" x14ac:dyDescent="0.25">
      <c r="O23" s="78">
        <v>1.04</v>
      </c>
      <c r="P23" s="78">
        <f t="shared" si="2"/>
        <v>52.624000000000002</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52.118000000000002</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51.612000000000002</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51.106000000000002</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50.6</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50.094000000000001</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49.588000000000001</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49.082000000000001</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48.576000000000001</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48.07</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47.564</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47.058000000000007</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46.552000000000007</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46.045999999999999</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45.54</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70" si="24">C68*(E68-D68)</f>
        <v>-1015.2</v>
      </c>
      <c r="G68" s="39">
        <f t="shared" ref="G68" si="25">D68*C68</f>
        <v>9203.1999999999989</v>
      </c>
      <c r="H68" s="175">
        <f t="shared" ref="H68:H70" si="26">(E68-D68)/D68</f>
        <v>-0.11030945757997219</v>
      </c>
      <c r="I68" s="39"/>
      <c r="J68" s="39">
        <f t="shared" ref="J68:J70" si="27">F68+$Q$10</f>
        <v>-1015.2</v>
      </c>
      <c r="K68" s="39"/>
      <c r="L68" s="39"/>
    </row>
    <row r="69" spans="1:13" x14ac:dyDescent="0.25">
      <c r="A69" s="4">
        <v>0</v>
      </c>
      <c r="B69" s="161">
        <v>43748</v>
      </c>
      <c r="C69" s="10">
        <v>100</v>
      </c>
      <c r="D69" s="39">
        <v>47.351999999999997</v>
      </c>
      <c r="E69" s="39">
        <v>42.98</v>
      </c>
      <c r="F69" s="39">
        <f t="shared" si="24"/>
        <v>-437.2</v>
      </c>
      <c r="G69" s="39">
        <f>D69*C69</f>
        <v>4735.2</v>
      </c>
      <c r="H69" s="175">
        <f t="shared" si="26"/>
        <v>-9.2329785436729178E-2</v>
      </c>
      <c r="I69" s="39" t="s">
        <v>1360</v>
      </c>
      <c r="J69" s="39">
        <f t="shared" si="27"/>
        <v>-437.2</v>
      </c>
      <c r="K69" s="39"/>
      <c r="L69" s="39"/>
    </row>
    <row r="70" spans="1:13" x14ac:dyDescent="0.25">
      <c r="A70" s="4">
        <v>100</v>
      </c>
      <c r="B70" s="161">
        <v>43797</v>
      </c>
      <c r="C70" s="10">
        <v>100</v>
      </c>
      <c r="D70" s="39">
        <v>47.35</v>
      </c>
      <c r="E70" s="39">
        <v>49.75</v>
      </c>
      <c r="F70" s="39">
        <f t="shared" si="24"/>
        <v>239.99999999999986</v>
      </c>
      <c r="G70" s="39">
        <f>D70*C70</f>
        <v>4735</v>
      </c>
      <c r="H70" s="175">
        <f t="shared" si="26"/>
        <v>5.068637803590282E-2</v>
      </c>
      <c r="I70" s="39"/>
      <c r="J70" s="39">
        <f t="shared" si="27"/>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37" priority="53">
      <formula>F7&gt;0</formula>
    </cfRule>
    <cfRule type="expression" dxfId="1836" priority="54">
      <formula>F7&lt;0</formula>
    </cfRule>
  </conditionalFormatting>
  <conditionalFormatting sqref="Q8">
    <cfRule type="expression" dxfId="1835" priority="51">
      <formula>Q8&gt;0</formula>
    </cfRule>
    <cfRule type="expression" dxfId="1834" priority="52">
      <formula>Q8&lt;0</formula>
    </cfRule>
  </conditionalFormatting>
  <conditionalFormatting sqref="Q10">
    <cfRule type="expression" dxfId="1833" priority="45">
      <formula>Q10&gt;0</formula>
    </cfRule>
    <cfRule type="expression" dxfId="1832" priority="46">
      <formula>Q10&lt;0</formula>
    </cfRule>
  </conditionalFormatting>
  <conditionalFormatting sqref="K25:K39">
    <cfRule type="expression" dxfId="1831" priority="41">
      <formula>K25&gt;0</formula>
    </cfRule>
    <cfRule type="expression" dxfId="1830" priority="42">
      <formula>K25&lt;0</formula>
    </cfRule>
  </conditionalFormatting>
  <conditionalFormatting sqref="L25">
    <cfRule type="expression" dxfId="1829" priority="39">
      <formula>L25&gt;0</formula>
    </cfRule>
    <cfRule type="expression" dxfId="1828" priority="40">
      <formula>L25&lt;0</formula>
    </cfRule>
  </conditionalFormatting>
  <conditionalFormatting sqref="F99:F120">
    <cfRule type="expression" dxfId="1827" priority="37">
      <formula>F99&gt;0</formula>
    </cfRule>
    <cfRule type="expression" dxfId="1826" priority="38">
      <formula>F99&lt;0</formula>
    </cfRule>
  </conditionalFormatting>
  <conditionalFormatting sqref="H99:H120">
    <cfRule type="expression" dxfId="1825" priority="35">
      <formula>H99&gt;0</formula>
    </cfRule>
    <cfRule type="expression" dxfId="1824" priority="36">
      <formula>H99&lt;0</formula>
    </cfRule>
  </conditionalFormatting>
  <conditionalFormatting sqref="J99:J112">
    <cfRule type="expression" dxfId="1823" priority="33">
      <formula>J99&gt;0</formula>
    </cfRule>
    <cfRule type="expression" dxfId="1822" priority="34">
      <formula>J99&lt;0</formula>
    </cfRule>
  </conditionalFormatting>
  <conditionalFormatting sqref="K99:K112">
    <cfRule type="expression" dxfId="1821" priority="31">
      <formula>K99&gt;0</formula>
    </cfRule>
    <cfRule type="expression" dxfId="1820" priority="32">
      <formula>K99&lt;0</formula>
    </cfRule>
  </conditionalFormatting>
  <conditionalFormatting sqref="L99:L112">
    <cfRule type="expression" dxfId="1819" priority="29">
      <formula>L99&gt;0</formula>
    </cfRule>
    <cfRule type="expression" dxfId="1818" priority="30">
      <formula>L99&lt;0</formula>
    </cfRule>
  </conditionalFormatting>
  <conditionalFormatting sqref="F25 F29">
    <cfRule type="expression" dxfId="1817" priority="27">
      <formula>F25&gt;0</formula>
    </cfRule>
    <cfRule type="expression" dxfId="1816" priority="28">
      <formula>F25&lt;0</formula>
    </cfRule>
  </conditionalFormatting>
  <conditionalFormatting sqref="H25 H29">
    <cfRule type="expression" dxfId="1815" priority="25">
      <formula>H25&gt;0</formula>
    </cfRule>
    <cfRule type="expression" dxfId="1814" priority="26">
      <formula>H25&lt;0</formula>
    </cfRule>
  </conditionalFormatting>
  <conditionalFormatting sqref="F26:F28">
    <cfRule type="expression" dxfId="1813" priority="23">
      <formula>F26&gt;0</formula>
    </cfRule>
    <cfRule type="expression" dxfId="1812" priority="24">
      <formula>F26&lt;0</formula>
    </cfRule>
  </conditionalFormatting>
  <conditionalFormatting sqref="H26:H28">
    <cfRule type="expression" dxfId="1811" priority="21">
      <formula>H26&gt;0</formula>
    </cfRule>
    <cfRule type="expression" dxfId="1810" priority="22">
      <formula>H26&lt;0</formula>
    </cfRule>
  </conditionalFormatting>
  <conditionalFormatting sqref="J25:J49">
    <cfRule type="expression" dxfId="1809" priority="17">
      <formula>J25&gt;0</formula>
    </cfRule>
    <cfRule type="expression" dxfId="1808" priority="18">
      <formula>J25&lt;0</formula>
    </cfRule>
  </conditionalFormatting>
  <conditionalFormatting sqref="J50:J61">
    <cfRule type="expression" dxfId="1807" priority="15">
      <formula>J50&gt;0</formula>
    </cfRule>
    <cfRule type="expression" dxfId="1806" priority="16">
      <formula>J50&lt;0</formula>
    </cfRule>
  </conditionalFormatting>
  <conditionalFormatting sqref="H62:H63 F62:F63">
    <cfRule type="expression" dxfId="1805" priority="7">
      <formula>F62&gt;0</formula>
    </cfRule>
    <cfRule type="expression" dxfId="1804" priority="8">
      <formula>F62&lt;0</formula>
    </cfRule>
  </conditionalFormatting>
  <conditionalFormatting sqref="J62:J70">
    <cfRule type="expression" dxfId="1803" priority="5">
      <formula>J62&gt;0</formula>
    </cfRule>
    <cfRule type="expression" dxfId="1802" priority="6">
      <formula>J62&lt;0</formula>
    </cfRule>
  </conditionalFormatting>
  <conditionalFormatting sqref="F66:F69 H66:H69">
    <cfRule type="expression" dxfId="1801" priority="1">
      <formula>F66&gt;0</formula>
    </cfRule>
    <cfRule type="expression" dxfId="1800"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99" priority="17">
      <formula>F38&gt;0</formula>
    </cfRule>
    <cfRule type="expression" dxfId="1798" priority="18">
      <formula>F38&lt;0</formula>
    </cfRule>
  </conditionalFormatting>
  <conditionalFormatting sqref="H38:H72">
    <cfRule type="expression" dxfId="1797" priority="9">
      <formula>H38&gt;0</formula>
    </cfRule>
    <cfRule type="expression" dxfId="1796" priority="10">
      <formula>H38&lt;0</formula>
    </cfRule>
  </conditionalFormatting>
  <conditionalFormatting sqref="F21:F37">
    <cfRule type="expression" dxfId="1795" priority="7">
      <formula>F21&gt;0</formula>
    </cfRule>
    <cfRule type="expression" dxfId="1794" priority="8">
      <formula>F21&lt;0</formula>
    </cfRule>
  </conditionalFormatting>
  <conditionalFormatting sqref="H21:H37">
    <cfRule type="expression" dxfId="1793" priority="5">
      <formula>H21&gt;0</formula>
    </cfRule>
    <cfRule type="expression" dxfId="1792" priority="6">
      <formula>H21&lt;0</formula>
    </cfRule>
  </conditionalFormatting>
  <conditionalFormatting sqref="Q8">
    <cfRule type="expression" dxfId="1791" priority="1">
      <formula>Q8&gt;0</formula>
    </cfRule>
    <cfRule type="expression" dxfId="1790" priority="2">
      <formula>Q8&lt;0</formula>
    </cfRule>
  </conditionalFormatting>
  <conditionalFormatting sqref="Q7">
    <cfRule type="expression" dxfId="1789" priority="3">
      <formula>Q7&gt;0</formula>
    </cfRule>
    <cfRule type="expression" dxfId="178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87" priority="15">
      <formula>F39&gt;0</formula>
    </cfRule>
    <cfRule type="expression" dxfId="1786" priority="16">
      <formula>F39&lt;0</formula>
    </cfRule>
  </conditionalFormatting>
  <conditionalFormatting sqref="Q7">
    <cfRule type="expression" dxfId="1785" priority="13">
      <formula>Q7&gt;0</formula>
    </cfRule>
    <cfRule type="expression" dxfId="1784" priority="14">
      <formula>Q7&lt;0</formula>
    </cfRule>
  </conditionalFormatting>
  <conditionalFormatting sqref="Q8">
    <cfRule type="expression" dxfId="1783" priority="11">
      <formula>Q8&gt;0</formula>
    </cfRule>
    <cfRule type="expression" dxfId="1782" priority="12">
      <formula>Q8&lt;0</formula>
    </cfRule>
  </conditionalFormatting>
  <conditionalFormatting sqref="F25:F38">
    <cfRule type="expression" dxfId="1781" priority="9">
      <formula>F25&gt;0</formula>
    </cfRule>
    <cfRule type="expression" dxfId="1780" priority="10">
      <formula>F25&lt;0</formula>
    </cfRule>
  </conditionalFormatting>
  <conditionalFormatting sqref="H25:H38">
    <cfRule type="expression" dxfId="1779" priority="7">
      <formula>H25&gt;0</formula>
    </cfRule>
    <cfRule type="expression" dxfId="1778" priority="8">
      <formula>H25&lt;0</formula>
    </cfRule>
  </conditionalFormatting>
  <conditionalFormatting sqref="M55">
    <cfRule type="expression" dxfId="1777" priority="3">
      <formula>M55&gt;0</formula>
    </cfRule>
    <cfRule type="expression" dxfId="1776" priority="4">
      <formula>M55&lt;0</formula>
    </cfRule>
  </conditionalFormatting>
  <conditionalFormatting sqref="Q10">
    <cfRule type="expression" dxfId="1775" priority="1">
      <formula>Q10&gt;0</formula>
    </cfRule>
    <cfRule type="expression" dxfId="177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35" activePane="bottomLeft" state="frozen"/>
      <selection activeCell="M34" sqref="M34"/>
      <selection pane="bottomLeft" activeCell="O50" sqref="O50"/>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9" si="1">I2*H2-J2</f>
        <v>2890.94</v>
      </c>
      <c r="L2" s="69">
        <v>42810</v>
      </c>
      <c r="M2" s="43">
        <v>27.5</v>
      </c>
      <c r="O2" s="11" t="s">
        <v>57</v>
      </c>
      <c r="Q2">
        <f>C68-H68</f>
        <v>800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12.151999999999971</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18.989999999999998</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15191.999999999998</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9721.5999999999767</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6922.6600000000199</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5470.4000000000215</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0.56270572745227476</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5.2659294365455514E-3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10.851428571428571</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20.888999999999999</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20.699100000000001</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20.5092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20.319299999999998</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20.1294</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19.939499999999999</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19.749599999999997</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19.559699999999999</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19.369799999999998</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19.1799</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18.989999999999998</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18.800099999999997</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18.610199999999999</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18.420299999999997</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18.230399999999999</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18.040499999999998</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17.850599999999996</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17.660699999999999</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17.470800000000001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17.280899999999999</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17.090999999999998</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8">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646">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646">
        <v>43788</v>
      </c>
      <c r="C61" s="4">
        <v>200</v>
      </c>
      <c r="D61" s="2">
        <v>19.100000000000001</v>
      </c>
      <c r="E61" s="2">
        <v>-0.5</v>
      </c>
      <c r="F61" s="2">
        <f t="shared" si="5"/>
        <v>3819.5000000000005</v>
      </c>
      <c r="G61" s="29"/>
      <c r="Z61" s="624"/>
      <c r="AA61" s="628"/>
      <c r="AB61" s="588"/>
      <c r="AC61" s="588"/>
      <c r="AD61" s="588"/>
      <c r="AE61" s="588"/>
      <c r="AF61" s="588"/>
      <c r="AG61" s="588"/>
    </row>
    <row r="62" spans="2:33" x14ac:dyDescent="0.25">
      <c r="B62" s="646">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7450</v>
      </c>
      <c r="I68" s="18"/>
      <c r="J68" s="18"/>
      <c r="K68" s="18">
        <f>SUM(K2:K67)</f>
        <v>195588.91000000003</v>
      </c>
      <c r="L68" s="14"/>
      <c r="M68" s="18">
        <f>SUM(M2:M67)</f>
        <v>397.5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7250</v>
      </c>
      <c r="D69" s="275"/>
      <c r="E69" s="275"/>
      <c r="F69" s="276">
        <f>SumByColor($A$69,F2:F67)</f>
        <v>179899</v>
      </c>
      <c r="G69" s="275"/>
      <c r="H69" s="275">
        <f>SumByColor($A$69,H2:H67)</f>
        <v>7450</v>
      </c>
      <c r="I69" s="275"/>
      <c r="J69" s="275"/>
      <c r="K69" s="276">
        <f>SumByColor($A$69,K2:K67)</f>
        <v>195592</v>
      </c>
      <c r="L69" s="275"/>
      <c r="M69" s="276">
        <f>SumByColor($A$69,M2:M67)</f>
        <v>399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 t="shared" ref="K188" si="44">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 t="shared" ref="K189:K192" si="45">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 t="shared" si="45"/>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 t="shared" si="45"/>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 t="shared" si="45"/>
        <v>6516.2599999999966</v>
      </c>
      <c r="L192" s="39"/>
    </row>
    <row r="193" spans="1:12" x14ac:dyDescent="0.25">
      <c r="A193">
        <v>0</v>
      </c>
      <c r="B193" s="161">
        <v>43633</v>
      </c>
      <c r="C193" s="10">
        <v>600</v>
      </c>
      <c r="D193" s="39">
        <v>13.605499999999999</v>
      </c>
      <c r="E193" s="39">
        <v>23.28</v>
      </c>
      <c r="F193" s="39">
        <f t="shared" ref="F193:F196" si="46">C193*(E193-D193)</f>
        <v>5804.7000000000007</v>
      </c>
      <c r="G193" s="39">
        <f t="shared" ref="G193:G196" si="47">D193*C193</f>
        <v>8163.2999999999993</v>
      </c>
      <c r="H193" s="175">
        <f t="shared" ref="H193:H196" si="48">(E193-D193)/D193</f>
        <v>0.71107272794090648</v>
      </c>
      <c r="I193" s="39"/>
      <c r="J193" s="39"/>
      <c r="K193" s="39">
        <f t="shared" ref="K193:K200" si="49">F193+$Q$10</f>
        <v>7256.9599999999991</v>
      </c>
      <c r="L193" s="39"/>
    </row>
    <row r="194" spans="1:12" x14ac:dyDescent="0.25">
      <c r="A194">
        <v>0</v>
      </c>
      <c r="B194" s="161">
        <v>43636</v>
      </c>
      <c r="C194" s="10">
        <v>600</v>
      </c>
      <c r="D194" s="39">
        <v>13.54</v>
      </c>
      <c r="E194" s="39">
        <v>23.63</v>
      </c>
      <c r="F194" s="39">
        <f t="shared" si="46"/>
        <v>6054</v>
      </c>
      <c r="G194" s="39">
        <f t="shared" si="47"/>
        <v>8123.9999999999991</v>
      </c>
      <c r="H194" s="175">
        <f t="shared" si="48"/>
        <v>0.74519940915805027</v>
      </c>
      <c r="I194" s="39"/>
      <c r="J194" s="39"/>
      <c r="K194" s="39">
        <f t="shared" si="49"/>
        <v>7506.2599999999984</v>
      </c>
      <c r="L194" s="39"/>
    </row>
    <row r="195" spans="1:12" x14ac:dyDescent="0.25">
      <c r="A195">
        <v>300</v>
      </c>
      <c r="B195" s="161">
        <v>43644</v>
      </c>
      <c r="C195" s="7">
        <v>400</v>
      </c>
      <c r="D195" s="43">
        <v>7.7934000000000001</v>
      </c>
      <c r="E195" s="39">
        <v>25.03</v>
      </c>
      <c r="F195" s="39">
        <f t="shared" si="46"/>
        <v>6894.6400000000012</v>
      </c>
      <c r="G195" s="39">
        <f t="shared" si="47"/>
        <v>3117.36</v>
      </c>
      <c r="H195" s="175">
        <f t="shared" si="48"/>
        <v>2.2116919444658305</v>
      </c>
      <c r="I195" s="39"/>
      <c r="J195" s="39"/>
      <c r="K195" s="39">
        <f t="shared" si="49"/>
        <v>8346.9</v>
      </c>
      <c r="L195" s="39"/>
    </row>
    <row r="196" spans="1:12" x14ac:dyDescent="0.25">
      <c r="A196">
        <v>300</v>
      </c>
      <c r="B196" s="161">
        <v>43654</v>
      </c>
      <c r="C196" s="10">
        <v>600</v>
      </c>
      <c r="D196" s="39">
        <v>13.228899999999999</v>
      </c>
      <c r="E196" s="39">
        <v>24.05</v>
      </c>
      <c r="F196" s="39">
        <f t="shared" si="46"/>
        <v>6492.6600000000008</v>
      </c>
      <c r="G196" s="39">
        <f t="shared" si="47"/>
        <v>7937.3399999999992</v>
      </c>
      <c r="H196" s="175">
        <f t="shared" si="48"/>
        <v>0.81798940199109538</v>
      </c>
      <c r="I196" s="39"/>
      <c r="J196" s="39"/>
      <c r="K196" s="39">
        <f t="shared" si="49"/>
        <v>7944.9199999999992</v>
      </c>
      <c r="L196" s="39"/>
    </row>
    <row r="197" spans="1:12" x14ac:dyDescent="0.25">
      <c r="A197">
        <v>300</v>
      </c>
      <c r="B197" s="161">
        <v>43657</v>
      </c>
      <c r="C197" s="352">
        <v>800</v>
      </c>
      <c r="D197" s="353">
        <v>15.6</v>
      </c>
      <c r="E197" s="39">
        <v>22.49</v>
      </c>
      <c r="F197" s="39">
        <f t="shared" ref="F197:F200" si="50">C197*(E197-D197)</f>
        <v>5511.9999999999991</v>
      </c>
      <c r="G197" s="39">
        <f t="shared" ref="G197:G200" si="51">D197*C197</f>
        <v>12480</v>
      </c>
      <c r="H197" s="175">
        <f t="shared" ref="H197:H200" si="52">(E197-D197)/D197</f>
        <v>0.4416666666666666</v>
      </c>
      <c r="I197" s="39"/>
      <c r="J197" s="39"/>
      <c r="K197" s="39">
        <f t="shared" si="49"/>
        <v>6964.2599999999975</v>
      </c>
      <c r="L197" s="39"/>
    </row>
    <row r="198" spans="1:12" x14ac:dyDescent="0.25">
      <c r="A198">
        <v>400</v>
      </c>
      <c r="B198" s="161">
        <v>43660</v>
      </c>
      <c r="C198" s="10">
        <v>800</v>
      </c>
      <c r="D198" s="39">
        <v>15.6</v>
      </c>
      <c r="E198" s="39">
        <v>23</v>
      </c>
      <c r="F198" s="39">
        <f t="shared" si="50"/>
        <v>5920</v>
      </c>
      <c r="G198" s="39">
        <f t="shared" si="51"/>
        <v>12480</v>
      </c>
      <c r="H198" s="175">
        <f t="shared" si="52"/>
        <v>0.47435897435897439</v>
      </c>
      <c r="I198" s="39"/>
      <c r="J198" s="39"/>
      <c r="K198" s="39">
        <f t="shared" si="49"/>
        <v>7372.2599999999984</v>
      </c>
      <c r="L198" s="39"/>
    </row>
    <row r="199" spans="1:12" x14ac:dyDescent="0.25">
      <c r="A199">
        <v>200</v>
      </c>
      <c r="B199" s="161">
        <v>43662</v>
      </c>
      <c r="C199" s="10">
        <v>600</v>
      </c>
      <c r="D199" s="39">
        <v>12.9</v>
      </c>
      <c r="E199" s="39">
        <v>23.71</v>
      </c>
      <c r="F199" s="39">
        <f t="shared" si="50"/>
        <v>6486</v>
      </c>
      <c r="G199" s="39">
        <f t="shared" si="51"/>
        <v>7740</v>
      </c>
      <c r="H199" s="175">
        <f t="shared" si="52"/>
        <v>0.83798449612403103</v>
      </c>
      <c r="I199" s="39"/>
      <c r="J199" s="39"/>
      <c r="K199" s="39">
        <f t="shared" si="49"/>
        <v>7938.2599999999984</v>
      </c>
      <c r="L199" s="39"/>
    </row>
    <row r="200" spans="1:12" x14ac:dyDescent="0.25">
      <c r="A200">
        <v>0</v>
      </c>
      <c r="B200" s="161">
        <v>43669</v>
      </c>
      <c r="C200" s="7">
        <v>400</v>
      </c>
      <c r="D200" s="43">
        <v>6.9640000000000004</v>
      </c>
      <c r="E200" s="39">
        <v>24.79</v>
      </c>
      <c r="F200" s="39">
        <f t="shared" si="50"/>
        <v>7130.4000000000005</v>
      </c>
      <c r="G200" s="39">
        <f t="shared" si="51"/>
        <v>2785.6000000000004</v>
      </c>
      <c r="H200" s="175">
        <f t="shared" si="52"/>
        <v>2.5597357840321653</v>
      </c>
      <c r="I200" s="39"/>
      <c r="J200" s="39"/>
      <c r="K200" s="39">
        <f t="shared" si="49"/>
        <v>8582.66</v>
      </c>
      <c r="L200" s="39">
        <v>13.86</v>
      </c>
    </row>
    <row r="201" spans="1:12" x14ac:dyDescent="0.25">
      <c r="A201">
        <v>0</v>
      </c>
      <c r="B201" s="161">
        <v>43682</v>
      </c>
      <c r="C201" s="10">
        <v>500</v>
      </c>
      <c r="D201" s="39">
        <v>10.2471</v>
      </c>
      <c r="E201" s="39">
        <v>23.6</v>
      </c>
      <c r="F201" s="39">
        <f t="shared" ref="F201:F204" si="53">C201*(E201-D201)</f>
        <v>6676.4500000000007</v>
      </c>
      <c r="G201" s="39">
        <f t="shared" ref="G201:G204" si="54">D201*C201</f>
        <v>5123.55</v>
      </c>
      <c r="H201" s="175">
        <f t="shared" ref="H201:H204" si="55">(E201-D201)/D201</f>
        <v>1.3030906305198546</v>
      </c>
      <c r="I201" s="39"/>
      <c r="J201" s="39"/>
      <c r="K201" s="39">
        <f t="shared" ref="K201:K204" si="56">F201+$Q$10</f>
        <v>8128.7099999999991</v>
      </c>
      <c r="L201" s="39"/>
    </row>
    <row r="202" spans="1:12" x14ac:dyDescent="0.25">
      <c r="A202">
        <v>0</v>
      </c>
      <c r="B202" s="161">
        <v>43683</v>
      </c>
      <c r="C202" s="10">
        <v>600</v>
      </c>
      <c r="D202" s="39">
        <v>12.07</v>
      </c>
      <c r="E202" s="39">
        <v>22.02</v>
      </c>
      <c r="F202" s="39">
        <f t="shared" si="53"/>
        <v>5970</v>
      </c>
      <c r="G202" s="39">
        <f t="shared" si="54"/>
        <v>7242</v>
      </c>
      <c r="H202" s="175">
        <f t="shared" si="55"/>
        <v>0.82435791217895604</v>
      </c>
      <c r="I202" s="39"/>
      <c r="J202" s="39"/>
      <c r="K202" s="39">
        <f t="shared" si="56"/>
        <v>7422.2599999999984</v>
      </c>
      <c r="L202" s="39"/>
    </row>
    <row r="203" spans="1:12" x14ac:dyDescent="0.25">
      <c r="A203">
        <v>400</v>
      </c>
      <c r="B203" s="161">
        <v>43689</v>
      </c>
      <c r="C203" s="10">
        <v>700</v>
      </c>
      <c r="D203" s="39">
        <v>13.33</v>
      </c>
      <c r="E203" s="39">
        <v>20.76</v>
      </c>
      <c r="F203" s="39">
        <f t="shared" si="53"/>
        <v>5201.0000000000009</v>
      </c>
      <c r="G203" s="39">
        <f t="shared" si="54"/>
        <v>9331</v>
      </c>
      <c r="H203" s="175">
        <f t="shared" si="55"/>
        <v>0.55738934733683432</v>
      </c>
      <c r="I203" s="39"/>
      <c r="J203" s="39"/>
      <c r="K203" s="39">
        <f t="shared" si="56"/>
        <v>6653.2599999999993</v>
      </c>
      <c r="L203" s="39"/>
    </row>
    <row r="204" spans="1:12" x14ac:dyDescent="0.25">
      <c r="A204">
        <v>400</v>
      </c>
      <c r="B204" s="161">
        <v>43702</v>
      </c>
      <c r="C204" s="352">
        <v>800</v>
      </c>
      <c r="D204" s="353">
        <v>14.012</v>
      </c>
      <c r="E204" s="39">
        <v>18.010000000000002</v>
      </c>
      <c r="F204" s="39">
        <f t="shared" si="53"/>
        <v>3198.400000000001</v>
      </c>
      <c r="G204" s="39">
        <f t="shared" si="54"/>
        <v>11209.6</v>
      </c>
      <c r="H204" s="175">
        <f t="shared" si="55"/>
        <v>0.28532686268912366</v>
      </c>
      <c r="I204" s="39"/>
      <c r="J204" s="39"/>
      <c r="K204" s="39">
        <f t="shared" si="56"/>
        <v>4650.66</v>
      </c>
      <c r="L204" s="39"/>
    </row>
    <row r="205" spans="1:12" x14ac:dyDescent="0.25">
      <c r="A205">
        <v>400</v>
      </c>
      <c r="B205" s="161">
        <v>43702</v>
      </c>
      <c r="C205" s="10">
        <v>1000</v>
      </c>
      <c r="D205" s="39">
        <v>14.83</v>
      </c>
      <c r="E205" s="39">
        <v>18.010000000000002</v>
      </c>
      <c r="F205" s="39">
        <f t="shared" ref="F205" si="57">C205*(E205-D205)</f>
        <v>3180.0000000000014</v>
      </c>
      <c r="G205" s="39">
        <f t="shared" ref="G205" si="58">D205*C205</f>
        <v>14830</v>
      </c>
      <c r="H205" s="175">
        <f t="shared" ref="H205" si="59">(E205-D205)/D205</f>
        <v>0.21443020903573848</v>
      </c>
      <c r="I205" s="39"/>
      <c r="J205" s="39"/>
      <c r="K205" s="39">
        <f t="shared" ref="K205" si="60">F205+$Q$10</f>
        <v>4632.26</v>
      </c>
      <c r="L205" s="39"/>
    </row>
    <row r="206" spans="1:12" x14ac:dyDescent="0.25">
      <c r="A206">
        <v>200</v>
      </c>
      <c r="B206" s="161">
        <v>43706</v>
      </c>
      <c r="C206" s="352">
        <v>800</v>
      </c>
      <c r="D206" s="353">
        <v>13.862</v>
      </c>
      <c r="E206" s="39">
        <v>18.38</v>
      </c>
      <c r="F206" s="39">
        <f t="shared" ref="F206:F208" si="61">C206*(E206-D206)</f>
        <v>3614.3999999999992</v>
      </c>
      <c r="G206" s="39">
        <f t="shared" ref="G206:G208" si="62">D206*C206</f>
        <v>11089.6</v>
      </c>
      <c r="H206" s="175">
        <f t="shared" ref="H206:H208" si="63">(E206-D206)/D206</f>
        <v>0.32592699466166491</v>
      </c>
      <c r="I206" s="39"/>
      <c r="J206" s="39"/>
      <c r="K206" s="39">
        <f t="shared" ref="K206:K208" si="64">F206+$Q$10</f>
        <v>5066.659999999998</v>
      </c>
      <c r="L206" s="39"/>
    </row>
    <row r="207" spans="1:12" x14ac:dyDescent="0.25">
      <c r="A207">
        <v>200</v>
      </c>
      <c r="B207" s="161">
        <v>43711</v>
      </c>
      <c r="C207" s="10">
        <v>900</v>
      </c>
      <c r="D207" s="39">
        <v>14.305199999999999</v>
      </c>
      <c r="E207" s="39">
        <v>17.850000000000001</v>
      </c>
      <c r="F207" s="39">
        <f t="shared" si="61"/>
        <v>3190.320000000002</v>
      </c>
      <c r="G207" s="39">
        <f t="shared" si="62"/>
        <v>12874.679999999998</v>
      </c>
      <c r="H207" s="175">
        <f t="shared" si="63"/>
        <v>0.24779800352319453</v>
      </c>
      <c r="I207" s="39"/>
      <c r="J207" s="39"/>
      <c r="K207" s="39">
        <f t="shared" si="64"/>
        <v>4642.58</v>
      </c>
      <c r="L207" s="39"/>
    </row>
    <row r="208" spans="1:12" x14ac:dyDescent="0.25">
      <c r="A208">
        <v>100</v>
      </c>
      <c r="B208" s="161">
        <v>43713</v>
      </c>
      <c r="C208" s="10">
        <v>700</v>
      </c>
      <c r="D208" s="39">
        <v>12.9125</v>
      </c>
      <c r="E208" s="39">
        <v>19.38</v>
      </c>
      <c r="F208" s="39">
        <f t="shared" si="61"/>
        <v>4527.25</v>
      </c>
      <c r="G208" s="39">
        <f t="shared" si="62"/>
        <v>9038.75</v>
      </c>
      <c r="H208" s="175">
        <f t="shared" si="63"/>
        <v>0.50087124878993217</v>
      </c>
      <c r="I208" s="39"/>
      <c r="J208" s="39"/>
      <c r="K208" s="39">
        <f t="shared" si="64"/>
        <v>5979.5099999999984</v>
      </c>
      <c r="L208" s="39"/>
    </row>
    <row r="209" spans="1:12" x14ac:dyDescent="0.25">
      <c r="A209">
        <v>0</v>
      </c>
      <c r="B209" s="161">
        <v>43718</v>
      </c>
      <c r="C209" s="10">
        <v>500</v>
      </c>
      <c r="D209" s="39">
        <v>9.6</v>
      </c>
      <c r="E209" s="39">
        <v>21.2</v>
      </c>
      <c r="F209" s="39">
        <f t="shared" ref="F209:F212" si="65">C209*(E209-D209)</f>
        <v>5800</v>
      </c>
      <c r="G209" s="39">
        <f t="shared" ref="G209:G212" si="66">D209*C209</f>
        <v>4800</v>
      </c>
      <c r="H209" s="175">
        <f t="shared" ref="H209:H212" si="67">(E209-D209)/D209</f>
        <v>1.2083333333333333</v>
      </c>
      <c r="I209" s="39"/>
      <c r="J209" s="39"/>
      <c r="K209" s="39">
        <f t="shared" ref="K209:K212" si="68">F209+$Q$10</f>
        <v>7252.2599999999984</v>
      </c>
      <c r="L209" s="39"/>
    </row>
    <row r="210" spans="1:12" x14ac:dyDescent="0.25">
      <c r="A210">
        <v>400</v>
      </c>
      <c r="B210" s="161">
        <v>43734</v>
      </c>
      <c r="C210" s="10">
        <v>600</v>
      </c>
      <c r="D210" s="39">
        <v>11.2263</v>
      </c>
      <c r="E210" s="39">
        <v>19.95</v>
      </c>
      <c r="F210" s="39">
        <f t="shared" si="65"/>
        <v>5234.2199999999993</v>
      </c>
      <c r="G210" s="39">
        <f t="shared" si="66"/>
        <v>6735.78</v>
      </c>
      <c r="H210" s="175">
        <f t="shared" si="67"/>
        <v>0.77707704230245045</v>
      </c>
      <c r="I210" s="39"/>
      <c r="J210" s="39"/>
      <c r="K210" s="39">
        <f t="shared" si="68"/>
        <v>6686.4799999999977</v>
      </c>
      <c r="L210" s="39"/>
    </row>
    <row r="211" spans="1:12" x14ac:dyDescent="0.25">
      <c r="A211">
        <v>500</v>
      </c>
      <c r="B211" s="161">
        <v>43746</v>
      </c>
      <c r="C211" s="352">
        <v>800</v>
      </c>
      <c r="D211" s="353">
        <v>13.064</v>
      </c>
      <c r="E211" s="39">
        <v>18.579999999999998</v>
      </c>
      <c r="F211" s="39">
        <f t="shared" si="65"/>
        <v>4412.7999999999984</v>
      </c>
      <c r="G211" s="39">
        <f t="shared" si="66"/>
        <v>10451.200000000001</v>
      </c>
      <c r="H211" s="175">
        <f t="shared" si="67"/>
        <v>0.42222902633190434</v>
      </c>
      <c r="I211" s="39"/>
      <c r="J211" s="39"/>
      <c r="K211" s="39">
        <f t="shared" si="68"/>
        <v>5865.0599999999968</v>
      </c>
      <c r="L211" s="39"/>
    </row>
    <row r="212" spans="1:12" x14ac:dyDescent="0.25">
      <c r="A212">
        <v>200</v>
      </c>
      <c r="B212" s="161">
        <v>43749</v>
      </c>
      <c r="C212" s="10">
        <v>500</v>
      </c>
      <c r="D212" s="39">
        <v>8.65</v>
      </c>
      <c r="E212" s="39">
        <v>20.420000000000002</v>
      </c>
      <c r="F212" s="39">
        <f t="shared" si="65"/>
        <v>5885.0000000000009</v>
      </c>
      <c r="G212" s="39">
        <f t="shared" si="66"/>
        <v>4325</v>
      </c>
      <c r="H212" s="175">
        <f t="shared" si="67"/>
        <v>1.3606936416184972</v>
      </c>
      <c r="I212" s="39"/>
      <c r="J212" s="39"/>
      <c r="K212" s="39">
        <f t="shared" si="68"/>
        <v>7337.2599999999993</v>
      </c>
      <c r="L212" s="39"/>
    </row>
    <row r="213" spans="1:12" x14ac:dyDescent="0.25">
      <c r="A213">
        <v>200</v>
      </c>
      <c r="B213" s="161">
        <v>43755</v>
      </c>
      <c r="C213" s="10">
        <v>600</v>
      </c>
      <c r="D213" s="39">
        <v>10.5</v>
      </c>
      <c r="E213" s="39">
        <v>19.64</v>
      </c>
      <c r="F213" s="39">
        <f t="shared" ref="F213:F216" si="69">C213*(E213-D213)</f>
        <v>5484</v>
      </c>
      <c r="G213" s="39">
        <f t="shared" ref="G213:G216" si="70">D213*C213</f>
        <v>6300</v>
      </c>
      <c r="H213" s="175">
        <f t="shared" ref="H213:H216" si="71">(E213-D213)/D213</f>
        <v>0.87047619047619051</v>
      </c>
      <c r="I213" s="39"/>
      <c r="J213" s="39"/>
      <c r="K213" s="39">
        <f t="shared" ref="K213:K216" si="72">F213+$Q$10</f>
        <v>6936.2599999999984</v>
      </c>
      <c r="L213" s="39"/>
    </row>
    <row r="214" spans="1:12" x14ac:dyDescent="0.25">
      <c r="A214">
        <v>300</v>
      </c>
      <c r="B214" s="161">
        <v>43772</v>
      </c>
      <c r="C214" s="10">
        <v>600</v>
      </c>
      <c r="D214" s="39">
        <v>10.5</v>
      </c>
      <c r="E214" s="39">
        <v>20.66</v>
      </c>
      <c r="F214" s="39">
        <f t="shared" si="69"/>
        <v>6096</v>
      </c>
      <c r="G214" s="39">
        <f t="shared" si="70"/>
        <v>6300</v>
      </c>
      <c r="H214" s="175">
        <f t="shared" si="71"/>
        <v>0.9676190476190476</v>
      </c>
      <c r="I214" s="39"/>
      <c r="J214" s="39"/>
      <c r="K214" s="39">
        <f t="shared" si="72"/>
        <v>7548.2599999999984</v>
      </c>
      <c r="L214" s="39"/>
    </row>
    <row r="215" spans="1:12" x14ac:dyDescent="0.25">
      <c r="A215">
        <v>200</v>
      </c>
      <c r="B215" s="161">
        <v>43773</v>
      </c>
      <c r="C215" s="10">
        <v>500</v>
      </c>
      <c r="D215" s="39">
        <v>8.3610000000000007</v>
      </c>
      <c r="E215" s="39">
        <v>21.34</v>
      </c>
      <c r="F215" s="39">
        <f t="shared" si="69"/>
        <v>6489.5</v>
      </c>
      <c r="G215" s="39">
        <f t="shared" si="70"/>
        <v>4180.5</v>
      </c>
      <c r="H215" s="175">
        <f t="shared" si="71"/>
        <v>1.5523262767611528</v>
      </c>
      <c r="I215" s="39"/>
      <c r="J215" s="39"/>
      <c r="K215" s="39">
        <f t="shared" si="72"/>
        <v>7941.7599999999984</v>
      </c>
      <c r="L215" s="39"/>
    </row>
    <row r="216" spans="1:12" x14ac:dyDescent="0.25">
      <c r="B216" s="161">
        <v>43782</v>
      </c>
      <c r="C216" s="10">
        <v>600</v>
      </c>
      <c r="D216" s="39">
        <v>10.2675</v>
      </c>
      <c r="E216" s="39">
        <v>19.68</v>
      </c>
      <c r="F216" s="39">
        <f t="shared" si="69"/>
        <v>5647.5</v>
      </c>
      <c r="G216" s="39">
        <f t="shared" si="70"/>
        <v>6160.5</v>
      </c>
      <c r="H216" s="175">
        <f t="shared" si="71"/>
        <v>0.91672753834915988</v>
      </c>
      <c r="I216" s="39"/>
      <c r="J216" s="39"/>
      <c r="K216" s="39">
        <f t="shared" si="72"/>
        <v>7099.7599999999984</v>
      </c>
      <c r="L216" s="39"/>
    </row>
    <row r="217" spans="1:12" x14ac:dyDescent="0.25">
      <c r="A217">
        <v>300</v>
      </c>
      <c r="B217" s="161">
        <v>43783</v>
      </c>
      <c r="C217" s="10">
        <v>500</v>
      </c>
      <c r="D217" s="39">
        <v>8.2579999999999991</v>
      </c>
      <c r="E217" s="39">
        <v>20.309999999999999</v>
      </c>
      <c r="F217" s="39">
        <f t="shared" ref="F217:F220" si="73">C217*(E217-D217)</f>
        <v>6026</v>
      </c>
      <c r="G217" s="39">
        <f t="shared" ref="G217:G220" si="74">D217*C217</f>
        <v>4129</v>
      </c>
      <c r="H217" s="175">
        <f t="shared" ref="H217:H220" si="75">(E217-D217)/D217</f>
        <v>1.4594332768224754</v>
      </c>
      <c r="I217" s="39"/>
      <c r="J217" s="39"/>
      <c r="K217" s="39">
        <f t="shared" ref="K217:K220" si="76">F217+$Q$10</f>
        <v>7478.2599999999984</v>
      </c>
      <c r="L217" s="39"/>
    </row>
    <row r="218" spans="1:12" x14ac:dyDescent="0.25">
      <c r="A218">
        <v>300</v>
      </c>
      <c r="B218" s="161">
        <v>43785</v>
      </c>
      <c r="C218" s="10">
        <v>600</v>
      </c>
      <c r="D218" s="39">
        <v>10.177</v>
      </c>
      <c r="E218" s="39">
        <v>19.75</v>
      </c>
      <c r="F218" s="39">
        <f t="shared" si="73"/>
        <v>5743.8</v>
      </c>
      <c r="G218" s="39">
        <f t="shared" si="74"/>
        <v>6106.2</v>
      </c>
      <c r="H218" s="175">
        <f t="shared" si="75"/>
        <v>0.94065048639088145</v>
      </c>
      <c r="I218" s="39"/>
      <c r="J218" s="39"/>
      <c r="K218" s="39">
        <f t="shared" si="76"/>
        <v>7196.0599999999986</v>
      </c>
      <c r="L218" s="39"/>
    </row>
    <row r="219" spans="1:12" x14ac:dyDescent="0.25">
      <c r="A219">
        <v>400</v>
      </c>
      <c r="B219" s="161">
        <v>43788</v>
      </c>
      <c r="C219" s="352">
        <v>800</v>
      </c>
      <c r="D219" s="353">
        <v>12.4069</v>
      </c>
      <c r="E219" s="39">
        <v>18.95</v>
      </c>
      <c r="F219" s="39">
        <f t="shared" si="73"/>
        <v>5234.4799999999996</v>
      </c>
      <c r="G219" s="39">
        <f t="shared" si="74"/>
        <v>9925.52</v>
      </c>
      <c r="H219" s="175">
        <f t="shared" si="75"/>
        <v>0.52737589567095722</v>
      </c>
      <c r="I219" s="39"/>
      <c r="J219" s="39"/>
      <c r="K219" s="39">
        <f t="shared" si="76"/>
        <v>6686.739999999998</v>
      </c>
      <c r="L219" s="39"/>
    </row>
    <row r="220" spans="1:12" x14ac:dyDescent="0.25">
      <c r="A220">
        <v>400</v>
      </c>
      <c r="B220" s="161">
        <v>43789</v>
      </c>
      <c r="C220" s="10">
        <v>1000</v>
      </c>
      <c r="D220" s="39">
        <v>13.59</v>
      </c>
      <c r="E220" s="39">
        <v>18.12</v>
      </c>
      <c r="F220" s="39">
        <f t="shared" si="73"/>
        <v>4530.0000000000009</v>
      </c>
      <c r="G220" s="39">
        <f t="shared" si="74"/>
        <v>13590</v>
      </c>
      <c r="H220" s="175">
        <f t="shared" si="75"/>
        <v>0.33333333333333343</v>
      </c>
      <c r="I220" s="39"/>
      <c r="J220" s="39"/>
      <c r="K220" s="39">
        <f t="shared" si="76"/>
        <v>5982.2599999999993</v>
      </c>
      <c r="L220" s="39"/>
    </row>
    <row r="221" spans="1:12" x14ac:dyDescent="0.25">
      <c r="A221">
        <v>400</v>
      </c>
      <c r="B221" s="161">
        <v>43797</v>
      </c>
      <c r="C221" s="10">
        <v>1000</v>
      </c>
      <c r="D221" s="39">
        <v>13.59</v>
      </c>
      <c r="E221" s="39">
        <v>19</v>
      </c>
      <c r="F221" s="39">
        <f t="shared" ref="F221:F222" si="77">C221*(E221-D221)</f>
        <v>5410</v>
      </c>
      <c r="G221" s="39">
        <f t="shared" ref="G221:G222" si="78">D221*C221</f>
        <v>13590</v>
      </c>
      <c r="H221" s="175">
        <f t="shared" ref="H221:H222" si="79">(E221-D221)/D221</f>
        <v>0.39808682855040473</v>
      </c>
      <c r="I221" s="39"/>
      <c r="J221" s="39"/>
      <c r="K221" s="39">
        <f t="shared" ref="K221:K222" si="80">F221+$Q$10</f>
        <v>6862.2599999999984</v>
      </c>
      <c r="L221" s="39"/>
    </row>
    <row r="222" spans="1:12" x14ac:dyDescent="0.25">
      <c r="B222" s="161">
        <v>43801</v>
      </c>
      <c r="C222" s="352">
        <v>800</v>
      </c>
      <c r="D222" s="353">
        <v>12.151999999999999</v>
      </c>
      <c r="E222" s="39">
        <v>18.989999999999998</v>
      </c>
      <c r="F222" s="39">
        <f t="shared" si="77"/>
        <v>5470.4</v>
      </c>
      <c r="G222" s="39">
        <f t="shared" si="78"/>
        <v>9721.5999999999985</v>
      </c>
      <c r="H222" s="175">
        <f t="shared" si="79"/>
        <v>0.56270572745227121</v>
      </c>
      <c r="I222" s="39"/>
      <c r="J222" s="39"/>
      <c r="K222" s="39">
        <f t="shared" si="80"/>
        <v>6922.659999999998</v>
      </c>
      <c r="L222" s="39"/>
    </row>
    <row r="223" spans="1:12" x14ac:dyDescent="0.25">
      <c r="B223" s="161"/>
      <c r="C223" s="10"/>
      <c r="D223" s="39"/>
      <c r="E223" s="39"/>
      <c r="F223" s="39"/>
      <c r="G223" s="39"/>
      <c r="H223" s="175"/>
      <c r="I223" s="39"/>
      <c r="J223" s="39"/>
      <c r="K223" s="39"/>
      <c r="L223" s="39"/>
    </row>
    <row r="224" spans="1:12" x14ac:dyDescent="0.25">
      <c r="B224" s="161"/>
      <c r="C224" s="10"/>
      <c r="D224" s="39"/>
      <c r="E224" s="39"/>
      <c r="F224" s="39"/>
      <c r="G224" s="39"/>
      <c r="H224" s="175"/>
      <c r="I224" s="39"/>
      <c r="J224" s="39"/>
      <c r="K224" s="39"/>
      <c r="L224" s="39"/>
    </row>
    <row r="225" spans="2:12" x14ac:dyDescent="0.25">
      <c r="B225" s="161"/>
      <c r="C225" s="10"/>
      <c r="D225" s="39"/>
      <c r="E225" s="39"/>
      <c r="F225" s="39"/>
      <c r="G225" s="39"/>
      <c r="H225" s="175"/>
      <c r="I225" s="39"/>
      <c r="J225" s="39"/>
      <c r="K225" s="39"/>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81">C231*(E231-D231)</f>
        <v>-30.999999999999872</v>
      </c>
      <c r="G231" s="292">
        <f t="shared" ref="G231:G236" si="82">D231*C231</f>
        <v>2500</v>
      </c>
      <c r="H231" s="293">
        <f t="shared" ref="H231:H236" si="83">(E231-D231)/D231</f>
        <v>-1.2399999999999949E-2</v>
      </c>
      <c r="I231" s="292"/>
    </row>
    <row r="232" spans="2:12" x14ac:dyDescent="0.25">
      <c r="B232" s="290">
        <v>42549</v>
      </c>
      <c r="C232" s="291">
        <v>100</v>
      </c>
      <c r="D232" s="292">
        <v>25</v>
      </c>
      <c r="E232" s="292">
        <v>25.26</v>
      </c>
      <c r="F232" s="292">
        <f t="shared" si="81"/>
        <v>26.000000000000156</v>
      </c>
      <c r="G232" s="292">
        <f t="shared" si="82"/>
        <v>2500</v>
      </c>
      <c r="H232" s="293">
        <f t="shared" si="83"/>
        <v>1.0400000000000062E-2</v>
      </c>
      <c r="I232" s="292"/>
    </row>
    <row r="233" spans="2:12" x14ac:dyDescent="0.25">
      <c r="B233" s="290">
        <v>42552</v>
      </c>
      <c r="C233" s="291">
        <v>100</v>
      </c>
      <c r="D233" s="292">
        <v>25</v>
      </c>
      <c r="E233" s="292">
        <v>26.57</v>
      </c>
      <c r="F233" s="292">
        <f t="shared" si="81"/>
        <v>157.00000000000003</v>
      </c>
      <c r="G233" s="292">
        <f t="shared" si="82"/>
        <v>2500</v>
      </c>
      <c r="H233" s="293">
        <f t="shared" si="83"/>
        <v>6.2800000000000009E-2</v>
      </c>
      <c r="I233" s="292"/>
    </row>
    <row r="234" spans="2:12" x14ac:dyDescent="0.25">
      <c r="B234" s="290">
        <v>42556</v>
      </c>
      <c r="C234" s="291">
        <v>100</v>
      </c>
      <c r="D234" s="292">
        <v>25</v>
      </c>
      <c r="E234" s="292">
        <v>25.47</v>
      </c>
      <c r="F234" s="292">
        <f t="shared" si="81"/>
        <v>46.999999999999886</v>
      </c>
      <c r="G234" s="292">
        <f t="shared" si="82"/>
        <v>2500</v>
      </c>
      <c r="H234" s="293">
        <f t="shared" si="83"/>
        <v>1.8799999999999956E-2</v>
      </c>
      <c r="I234" s="292"/>
    </row>
    <row r="235" spans="2:12" x14ac:dyDescent="0.25">
      <c r="B235" s="290">
        <v>42562</v>
      </c>
      <c r="C235" s="291">
        <v>100</v>
      </c>
      <c r="D235" s="292">
        <v>25</v>
      </c>
      <c r="E235" s="292">
        <v>25.69</v>
      </c>
      <c r="F235" s="292">
        <f t="shared" si="81"/>
        <v>69.000000000000128</v>
      </c>
      <c r="G235" s="292">
        <f t="shared" si="82"/>
        <v>2500</v>
      </c>
      <c r="H235" s="293">
        <f t="shared" si="83"/>
        <v>2.7600000000000052E-2</v>
      </c>
      <c r="I235" s="292"/>
    </row>
    <row r="236" spans="2:12" x14ac:dyDescent="0.25">
      <c r="B236" s="290">
        <v>42563</v>
      </c>
      <c r="C236" s="291">
        <v>100</v>
      </c>
      <c r="D236" s="292">
        <v>25</v>
      </c>
      <c r="E236" s="292">
        <v>26.48</v>
      </c>
      <c r="F236" s="292">
        <f t="shared" si="81"/>
        <v>148.00000000000006</v>
      </c>
      <c r="G236" s="292">
        <f t="shared" si="82"/>
        <v>2500</v>
      </c>
      <c r="H236" s="293">
        <f t="shared" si="83"/>
        <v>5.9200000000000016E-2</v>
      </c>
      <c r="I236" s="292"/>
    </row>
    <row r="237" spans="2:12" x14ac:dyDescent="0.25">
      <c r="B237" s="290">
        <v>42569</v>
      </c>
      <c r="C237" s="291">
        <v>100</v>
      </c>
      <c r="D237" s="292">
        <v>25</v>
      </c>
      <c r="E237" s="292">
        <v>29.28</v>
      </c>
      <c r="F237" s="292">
        <f t="shared" ref="F237:F243" si="84">C237*(E237-D237)</f>
        <v>428.00000000000011</v>
      </c>
      <c r="G237" s="292">
        <f t="shared" ref="G237:G243" si="85">D237*C237</f>
        <v>2500</v>
      </c>
      <c r="H237" s="293">
        <f t="shared" ref="H237:H243" si="86">(E237-D237)/D237</f>
        <v>0.17120000000000005</v>
      </c>
      <c r="I237" s="292"/>
    </row>
    <row r="238" spans="2:12" x14ac:dyDescent="0.25">
      <c r="B238" s="290">
        <v>42570</v>
      </c>
      <c r="C238" s="291">
        <v>100</v>
      </c>
      <c r="D238" s="292">
        <v>25</v>
      </c>
      <c r="E238" s="292">
        <v>28.68</v>
      </c>
      <c r="F238" s="292">
        <f t="shared" si="84"/>
        <v>368</v>
      </c>
      <c r="G238" s="292">
        <f t="shared" si="85"/>
        <v>2500</v>
      </c>
      <c r="H238" s="293">
        <f t="shared" si="86"/>
        <v>0.1472</v>
      </c>
      <c r="I238" s="292"/>
    </row>
    <row r="239" spans="2:12" x14ac:dyDescent="0.25">
      <c r="B239" s="290">
        <v>42571</v>
      </c>
      <c r="C239" s="291">
        <v>100</v>
      </c>
      <c r="D239" s="292">
        <v>25</v>
      </c>
      <c r="E239" s="292">
        <v>29.01</v>
      </c>
      <c r="F239" s="292">
        <f t="shared" si="84"/>
        <v>401.00000000000017</v>
      </c>
      <c r="G239" s="292">
        <f t="shared" si="85"/>
        <v>2500</v>
      </c>
      <c r="H239" s="293">
        <f t="shared" si="86"/>
        <v>0.16040000000000007</v>
      </c>
      <c r="I239" s="292"/>
    </row>
    <row r="240" spans="2:12" x14ac:dyDescent="0.25">
      <c r="B240" s="290">
        <v>42572</v>
      </c>
      <c r="C240" s="291">
        <v>100</v>
      </c>
      <c r="D240" s="292">
        <v>25</v>
      </c>
      <c r="E240" s="292">
        <v>28.89</v>
      </c>
      <c r="F240" s="292">
        <f t="shared" si="84"/>
        <v>389.00000000000006</v>
      </c>
      <c r="G240" s="292">
        <f t="shared" si="85"/>
        <v>2500</v>
      </c>
      <c r="H240" s="293">
        <f t="shared" si="86"/>
        <v>0.15560000000000002</v>
      </c>
      <c r="I240" s="292"/>
    </row>
    <row r="241" spans="2:9" x14ac:dyDescent="0.25">
      <c r="B241" s="290">
        <v>42576</v>
      </c>
      <c r="C241" s="291">
        <v>100</v>
      </c>
      <c r="D241" s="292">
        <v>25</v>
      </c>
      <c r="E241" s="292">
        <v>28.63</v>
      </c>
      <c r="F241" s="292">
        <f t="shared" si="84"/>
        <v>362.99999999999989</v>
      </c>
      <c r="G241" s="292">
        <f t="shared" si="85"/>
        <v>2500</v>
      </c>
      <c r="H241" s="293">
        <f t="shared" si="86"/>
        <v>0.14519999999999997</v>
      </c>
      <c r="I241" s="292"/>
    </row>
    <row r="242" spans="2:9" x14ac:dyDescent="0.25">
      <c r="B242" s="290">
        <v>42577</v>
      </c>
      <c r="C242" s="291">
        <v>100</v>
      </c>
      <c r="D242" s="292">
        <v>25</v>
      </c>
      <c r="E242" s="292">
        <v>29.34</v>
      </c>
      <c r="F242" s="292">
        <f t="shared" si="84"/>
        <v>434</v>
      </c>
      <c r="G242" s="292">
        <f t="shared" si="85"/>
        <v>2500</v>
      </c>
      <c r="H242" s="293">
        <f t="shared" si="86"/>
        <v>0.1736</v>
      </c>
      <c r="I242" s="292"/>
    </row>
    <row r="243" spans="2:9" x14ac:dyDescent="0.25">
      <c r="B243" s="290">
        <v>42580</v>
      </c>
      <c r="C243" s="291">
        <v>100</v>
      </c>
      <c r="D243" s="292">
        <v>25</v>
      </c>
      <c r="E243" s="292">
        <v>27</v>
      </c>
      <c r="F243" s="292">
        <f t="shared" si="84"/>
        <v>200</v>
      </c>
      <c r="G243" s="292">
        <f t="shared" si="85"/>
        <v>2500</v>
      </c>
      <c r="H243" s="293">
        <f t="shared" si="86"/>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87">C248*(E248-D248)</f>
        <v>-9.9999999999999645</v>
      </c>
      <c r="G248" s="194">
        <f t="shared" ref="G248:G253" si="88">D248*C248</f>
        <v>1287</v>
      </c>
      <c r="H248" s="208">
        <f t="shared" ref="H248:H253" si="89">(E248-D248)/D248</f>
        <v>-7.7700077700077431E-3</v>
      </c>
      <c r="I248" s="194"/>
    </row>
    <row r="249" spans="2:9" x14ac:dyDescent="0.25">
      <c r="B249" s="198">
        <v>42636</v>
      </c>
      <c r="C249" s="193">
        <v>50</v>
      </c>
      <c r="D249" s="194">
        <v>25.74</v>
      </c>
      <c r="E249" s="194">
        <v>24.82</v>
      </c>
      <c r="F249" s="194">
        <f t="shared" si="87"/>
        <v>-45.999999999999908</v>
      </c>
      <c r="G249" s="194">
        <f t="shared" si="88"/>
        <v>1287</v>
      </c>
      <c r="H249" s="208">
        <f t="shared" si="89"/>
        <v>-3.5742035742035674E-2</v>
      </c>
      <c r="I249" s="194"/>
    </row>
    <row r="250" spans="2:9" x14ac:dyDescent="0.25">
      <c r="B250" s="198">
        <v>42639</v>
      </c>
      <c r="C250" s="193">
        <v>100</v>
      </c>
      <c r="D250" s="194">
        <v>24.96</v>
      </c>
      <c r="E250" s="194">
        <v>24.14</v>
      </c>
      <c r="F250" s="194">
        <f t="shared" si="87"/>
        <v>-82.000000000000028</v>
      </c>
      <c r="G250" s="194">
        <f t="shared" si="88"/>
        <v>2496</v>
      </c>
      <c r="H250" s="208">
        <f t="shared" si="89"/>
        <v>-3.2852564102564111E-2</v>
      </c>
      <c r="I250" s="194"/>
    </row>
    <row r="251" spans="2:9" x14ac:dyDescent="0.25">
      <c r="B251" s="198">
        <v>42639</v>
      </c>
      <c r="C251" s="193">
        <v>150</v>
      </c>
      <c r="D251" s="194">
        <v>24.8</v>
      </c>
      <c r="E251" s="194">
        <v>24.14</v>
      </c>
      <c r="F251" s="194">
        <f t="shared" si="87"/>
        <v>-99.000000000000028</v>
      </c>
      <c r="G251" s="194">
        <f t="shared" si="88"/>
        <v>3720</v>
      </c>
      <c r="H251" s="208">
        <f t="shared" si="89"/>
        <v>-2.6612903225806457E-2</v>
      </c>
      <c r="I251" s="194"/>
    </row>
    <row r="252" spans="2:9" x14ac:dyDescent="0.25">
      <c r="B252" s="198">
        <v>42640</v>
      </c>
      <c r="C252" s="193">
        <v>150</v>
      </c>
      <c r="D252" s="194">
        <v>24.8</v>
      </c>
      <c r="E252" s="194">
        <v>23.99</v>
      </c>
      <c r="F252" s="194">
        <f t="shared" si="87"/>
        <v>-121.50000000000034</v>
      </c>
      <c r="G252" s="194">
        <f t="shared" si="88"/>
        <v>3720</v>
      </c>
      <c r="H252" s="208">
        <f t="shared" si="89"/>
        <v>-3.2661290322580736E-2</v>
      </c>
      <c r="I252" s="194"/>
    </row>
    <row r="253" spans="2:9" x14ac:dyDescent="0.25">
      <c r="B253" s="198">
        <v>42643</v>
      </c>
      <c r="C253" s="193">
        <v>150</v>
      </c>
      <c r="D253" s="194">
        <v>24.8</v>
      </c>
      <c r="E253" s="194">
        <v>24.46</v>
      </c>
      <c r="F253" s="194">
        <f t="shared" si="87"/>
        <v>-50.999999999999979</v>
      </c>
      <c r="G253" s="194">
        <f t="shared" si="88"/>
        <v>3720</v>
      </c>
      <c r="H253" s="208">
        <f t="shared" si="89"/>
        <v>-1.3709677419354832E-2</v>
      </c>
      <c r="I253" s="194"/>
    </row>
    <row r="254" spans="2:9" x14ac:dyDescent="0.25">
      <c r="B254" s="198">
        <v>42646</v>
      </c>
      <c r="C254" s="193">
        <v>150</v>
      </c>
      <c r="D254" s="194">
        <v>24.8</v>
      </c>
      <c r="E254" s="194">
        <v>24.89</v>
      </c>
      <c r="F254" s="194">
        <f t="shared" ref="F254:F265" si="90">C254*(E254-D254)</f>
        <v>13.499999999999979</v>
      </c>
      <c r="G254" s="194">
        <f t="shared" ref="G254:G265" si="91">D254*C254</f>
        <v>3720</v>
      </c>
      <c r="H254" s="208">
        <f t="shared" ref="H254:H265" si="92">(E254-D254)/D254</f>
        <v>3.6290322580645102E-3</v>
      </c>
      <c r="I254" s="194"/>
    </row>
    <row r="255" spans="2:9" x14ac:dyDescent="0.25">
      <c r="B255" s="198">
        <v>42648</v>
      </c>
      <c r="C255" s="193">
        <v>150</v>
      </c>
      <c r="D255" s="194">
        <v>24.8</v>
      </c>
      <c r="E255" s="194">
        <v>25.07</v>
      </c>
      <c r="F255" s="194">
        <f t="shared" si="90"/>
        <v>40.499999999999936</v>
      </c>
      <c r="G255" s="194">
        <f t="shared" si="91"/>
        <v>3720</v>
      </c>
      <c r="H255" s="208">
        <f t="shared" si="92"/>
        <v>1.0887096774193531E-2</v>
      </c>
      <c r="I255" s="194"/>
    </row>
    <row r="256" spans="2:9" x14ac:dyDescent="0.25">
      <c r="B256" s="198">
        <v>42649</v>
      </c>
      <c r="C256" s="193">
        <v>150</v>
      </c>
      <c r="D256" s="194">
        <v>24.8</v>
      </c>
      <c r="E256" s="194">
        <v>24.85</v>
      </c>
      <c r="F256" s="194">
        <f t="shared" si="90"/>
        <v>7.5000000000001066</v>
      </c>
      <c r="G256" s="194">
        <f t="shared" si="91"/>
        <v>3720</v>
      </c>
      <c r="H256" s="208">
        <f t="shared" si="92"/>
        <v>2.0161290322580931E-3</v>
      </c>
      <c r="I256" s="194"/>
    </row>
    <row r="257" spans="2:9" x14ac:dyDescent="0.25">
      <c r="B257" s="198">
        <v>42650</v>
      </c>
      <c r="C257" s="193">
        <v>150</v>
      </c>
      <c r="D257" s="194">
        <v>24.8</v>
      </c>
      <c r="E257" s="194">
        <v>24.58</v>
      </c>
      <c r="F257" s="194">
        <f t="shared" si="90"/>
        <v>-33.000000000000362</v>
      </c>
      <c r="G257" s="194">
        <f t="shared" si="91"/>
        <v>3720</v>
      </c>
      <c r="H257" s="208">
        <f t="shared" si="92"/>
        <v>-8.8709677419355811E-3</v>
      </c>
      <c r="I257" s="194"/>
    </row>
    <row r="258" spans="2:9" x14ac:dyDescent="0.25">
      <c r="B258" s="198">
        <v>42661</v>
      </c>
      <c r="C258" s="193">
        <v>150</v>
      </c>
      <c r="D258" s="194">
        <v>24.8</v>
      </c>
      <c r="E258" s="194">
        <v>23.39</v>
      </c>
      <c r="F258" s="194">
        <f t="shared" si="90"/>
        <v>-211.50000000000003</v>
      </c>
      <c r="G258" s="194">
        <f t="shared" si="91"/>
        <v>3720</v>
      </c>
      <c r="H258" s="208">
        <f t="shared" si="92"/>
        <v>-5.6854838709677426E-2</v>
      </c>
      <c r="I258" s="194"/>
    </row>
    <row r="259" spans="2:9" x14ac:dyDescent="0.25">
      <c r="B259" s="198">
        <v>42662</v>
      </c>
      <c r="C259" s="193">
        <v>150</v>
      </c>
      <c r="D259" s="194">
        <v>24.8</v>
      </c>
      <c r="E259" s="194">
        <v>23.84</v>
      </c>
      <c r="F259" s="194">
        <f t="shared" si="90"/>
        <v>-144.00000000000011</v>
      </c>
      <c r="G259" s="194">
        <f t="shared" si="91"/>
        <v>3720</v>
      </c>
      <c r="H259" s="208">
        <f t="shared" si="92"/>
        <v>-3.8709677419354875E-2</v>
      </c>
      <c r="I259" s="194"/>
    </row>
    <row r="260" spans="2:9" x14ac:dyDescent="0.25">
      <c r="B260" s="198">
        <v>42664</v>
      </c>
      <c r="C260" s="193">
        <v>150</v>
      </c>
      <c r="D260" s="194">
        <v>24.8</v>
      </c>
      <c r="E260" s="194">
        <v>24.31</v>
      </c>
      <c r="F260" s="194">
        <f t="shared" si="90"/>
        <v>-73.500000000000298</v>
      </c>
      <c r="G260" s="194">
        <f t="shared" si="91"/>
        <v>3720</v>
      </c>
      <c r="H260" s="208">
        <f t="shared" si="92"/>
        <v>-1.975806451612911E-2</v>
      </c>
      <c r="I260" s="194"/>
    </row>
    <row r="261" spans="2:9" x14ac:dyDescent="0.25">
      <c r="B261" s="198">
        <v>42670</v>
      </c>
      <c r="C261" s="193">
        <v>150</v>
      </c>
      <c r="D261" s="194">
        <v>24.626899999999999</v>
      </c>
      <c r="E261" s="194">
        <v>23.93</v>
      </c>
      <c r="F261" s="194">
        <f t="shared" si="90"/>
        <v>-104.53499999999991</v>
      </c>
      <c r="G261" s="194">
        <f t="shared" si="91"/>
        <v>3694.0349999999999</v>
      </c>
      <c r="H261" s="208">
        <f t="shared" si="92"/>
        <v>-2.8298324190214743E-2</v>
      </c>
      <c r="I261" s="194"/>
    </row>
    <row r="262" spans="2:9" x14ac:dyDescent="0.25">
      <c r="B262" s="198">
        <v>42674</v>
      </c>
      <c r="C262" s="193">
        <v>150</v>
      </c>
      <c r="D262" s="194">
        <v>24.626899999999999</v>
      </c>
      <c r="E262" s="194">
        <v>23.53</v>
      </c>
      <c r="F262" s="194">
        <f t="shared" si="90"/>
        <v>-164.53499999999968</v>
      </c>
      <c r="G262" s="194">
        <f t="shared" si="91"/>
        <v>3694.0349999999999</v>
      </c>
      <c r="H262" s="208">
        <f t="shared" si="92"/>
        <v>-4.4540725791715481E-2</v>
      </c>
      <c r="I262" s="194"/>
    </row>
    <row r="263" spans="2:9" x14ac:dyDescent="0.25">
      <c r="B263" s="198">
        <v>42675</v>
      </c>
      <c r="C263" s="193">
        <v>150</v>
      </c>
      <c r="D263" s="194">
        <v>24.264700000000001</v>
      </c>
      <c r="E263" s="194">
        <v>24.32</v>
      </c>
      <c r="F263" s="194">
        <f t="shared" si="90"/>
        <v>8.2949999999998525</v>
      </c>
      <c r="G263" s="194">
        <f t="shared" si="91"/>
        <v>3639.7050000000004</v>
      </c>
      <c r="H263" s="208">
        <f t="shared" si="92"/>
        <v>2.2790308555225912E-3</v>
      </c>
      <c r="I263" s="194"/>
    </row>
    <row r="264" spans="2:9" x14ac:dyDescent="0.25">
      <c r="B264" s="198">
        <v>42676</v>
      </c>
      <c r="C264" s="193">
        <v>150</v>
      </c>
      <c r="D264" s="194">
        <v>24.264700000000001</v>
      </c>
      <c r="E264" s="194">
        <v>24.73</v>
      </c>
      <c r="F264" s="194">
        <f t="shared" si="90"/>
        <v>69.794999999999874</v>
      </c>
      <c r="G264" s="194">
        <f t="shared" si="91"/>
        <v>3639.7050000000004</v>
      </c>
      <c r="H264" s="208">
        <f t="shared" si="92"/>
        <v>1.9176004648728363E-2</v>
      </c>
      <c r="I264" s="194"/>
    </row>
    <row r="265" spans="2:9" x14ac:dyDescent="0.25">
      <c r="B265" s="198">
        <v>42704</v>
      </c>
      <c r="C265" s="193">
        <v>100</v>
      </c>
      <c r="D265" s="194">
        <v>22.507400000000001</v>
      </c>
      <c r="E265" s="194">
        <v>28.4</v>
      </c>
      <c r="F265" s="194">
        <f t="shared" si="90"/>
        <v>589.25999999999976</v>
      </c>
      <c r="G265" s="194">
        <f t="shared" si="91"/>
        <v>2250.7400000000002</v>
      </c>
      <c r="H265" s="208">
        <f t="shared" si="92"/>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73" priority="220">
      <formula>F121&gt;0</formula>
    </cfRule>
    <cfRule type="expression" dxfId="1772" priority="221">
      <formula>F121&lt;0</formula>
    </cfRule>
  </conditionalFormatting>
  <conditionalFormatting sqref="Q7">
    <cfRule type="expression" dxfId="1771" priority="208">
      <formula>Q7&gt;0</formula>
    </cfRule>
    <cfRule type="expression" dxfId="1770" priority="209">
      <formula>Q7&lt;0</formula>
    </cfRule>
  </conditionalFormatting>
  <conditionalFormatting sqref="Q8">
    <cfRule type="expression" dxfId="1769" priority="206">
      <formula>Q8&gt;0</formula>
    </cfRule>
    <cfRule type="expression" dxfId="1768" priority="207">
      <formula>Q8&lt;0</formula>
    </cfRule>
  </conditionalFormatting>
  <conditionalFormatting sqref="F231:F243">
    <cfRule type="expression" dxfId="1767" priority="204">
      <formula>F231&gt;0</formula>
    </cfRule>
    <cfRule type="expression" dxfId="1766" priority="205">
      <formula>F231&lt;0</formula>
    </cfRule>
  </conditionalFormatting>
  <conditionalFormatting sqref="H231:H243">
    <cfRule type="expression" dxfId="1765" priority="202">
      <formula>H231&gt;0</formula>
    </cfRule>
    <cfRule type="expression" dxfId="1764" priority="203">
      <formula>H231&lt;0</formula>
    </cfRule>
  </conditionalFormatting>
  <conditionalFormatting sqref="H247:H250">
    <cfRule type="expression" dxfId="1763" priority="198">
      <formula>H247&gt;0</formula>
    </cfRule>
    <cfRule type="expression" dxfId="1762" priority="199">
      <formula>H247&lt;0</formula>
    </cfRule>
  </conditionalFormatting>
  <conditionalFormatting sqref="F247:F250">
    <cfRule type="expression" dxfId="1761" priority="200">
      <formula>F247&gt;0</formula>
    </cfRule>
    <cfRule type="expression" dxfId="1760" priority="201">
      <formula>F247&lt;0</formula>
    </cfRule>
  </conditionalFormatting>
  <conditionalFormatting sqref="M273">
    <cfRule type="expression" dxfId="1759" priority="196">
      <formula>M273&gt;0</formula>
    </cfRule>
    <cfRule type="expression" dxfId="1758" priority="197">
      <formula>M273&lt;0</formula>
    </cfRule>
  </conditionalFormatting>
  <conditionalFormatting sqref="F73:F74 F81:F118">
    <cfRule type="expression" dxfId="1757" priority="194">
      <formula>F73&gt;0</formula>
    </cfRule>
    <cfRule type="expression" dxfId="1756" priority="195">
      <formula>F73&lt;0</formula>
    </cfRule>
  </conditionalFormatting>
  <conditionalFormatting sqref="H73:H74 H81:H118">
    <cfRule type="expression" dxfId="1755" priority="192">
      <formula>H73&gt;0</formula>
    </cfRule>
    <cfRule type="expression" dxfId="1754" priority="193">
      <formula>H73&lt;0</formula>
    </cfRule>
  </conditionalFormatting>
  <conditionalFormatting sqref="Q10">
    <cfRule type="expression" dxfId="1753" priority="190">
      <formula>Q10&gt;0</formula>
    </cfRule>
    <cfRule type="expression" dxfId="1752" priority="191">
      <formula>Q10&lt;0</formula>
    </cfRule>
  </conditionalFormatting>
  <conditionalFormatting sqref="F75:F80">
    <cfRule type="expression" dxfId="1751" priority="188">
      <formula>F75&gt;0</formula>
    </cfRule>
    <cfRule type="expression" dxfId="1750" priority="189">
      <formula>F75&lt;0</formula>
    </cfRule>
  </conditionalFormatting>
  <conditionalFormatting sqref="H75:H80">
    <cfRule type="expression" dxfId="1749" priority="186">
      <formula>H75&gt;0</formula>
    </cfRule>
    <cfRule type="expression" dxfId="1748" priority="187">
      <formula>H75&lt;0</formula>
    </cfRule>
  </conditionalFormatting>
  <conditionalFormatting sqref="K78:K85">
    <cfRule type="expression" dxfId="1747" priority="184">
      <formula>K78&gt;0</formula>
    </cfRule>
    <cfRule type="expression" dxfId="1746" priority="185">
      <formula>K78&lt;0</formula>
    </cfRule>
  </conditionalFormatting>
  <conditionalFormatting sqref="K86:K118">
    <cfRule type="expression" dxfId="1745" priority="182">
      <formula>K86&gt;0</formula>
    </cfRule>
    <cfRule type="expression" dxfId="1744" priority="183">
      <formula>K86&lt;0</formula>
    </cfRule>
  </conditionalFormatting>
  <conditionalFormatting sqref="F119:F120">
    <cfRule type="expression" dxfId="1743" priority="179">
      <formula>F119&gt;0</formula>
    </cfRule>
    <cfRule type="expression" dxfId="1742" priority="180">
      <formula>F119&lt;0</formula>
    </cfRule>
  </conditionalFormatting>
  <conditionalFormatting sqref="H119:H120">
    <cfRule type="expression" dxfId="1741" priority="177">
      <formula>H119&gt;0</formula>
    </cfRule>
    <cfRule type="expression" dxfId="1740" priority="178">
      <formula>H119&lt;0</formula>
    </cfRule>
  </conditionalFormatting>
  <conditionalFormatting sqref="K119:K120">
    <cfRule type="expression" dxfId="1739" priority="175">
      <formula>K119&gt;0</formula>
    </cfRule>
    <cfRule type="expression" dxfId="1738" priority="176">
      <formula>K119&lt;0</formula>
    </cfRule>
  </conditionalFormatting>
  <conditionalFormatting sqref="F129:F131 H129:H131 K129:K131">
    <cfRule type="expression" dxfId="1737" priority="171">
      <formula>F129&gt;0</formula>
    </cfRule>
    <cfRule type="expression" dxfId="1736" priority="172">
      <formula>F129&lt;0</formula>
    </cfRule>
  </conditionalFormatting>
  <conditionalFormatting sqref="L121:L127 L228">
    <cfRule type="expression" dxfId="1735" priority="169">
      <formula>L121&gt;0</formula>
    </cfRule>
    <cfRule type="expression" dxfId="1734" priority="170">
      <formula>L121&lt;0</formula>
    </cfRule>
  </conditionalFormatting>
  <conditionalFormatting sqref="L78:L85">
    <cfRule type="expression" dxfId="1733" priority="167">
      <formula>L78&gt;0</formula>
    </cfRule>
    <cfRule type="expression" dxfId="1732" priority="168">
      <formula>L78&lt;0</formula>
    </cfRule>
  </conditionalFormatting>
  <conditionalFormatting sqref="L86:L118">
    <cfRule type="expression" dxfId="1731" priority="165">
      <formula>L86&gt;0</formula>
    </cfRule>
    <cfRule type="expression" dxfId="1730" priority="166">
      <formula>L86&lt;0</formula>
    </cfRule>
  </conditionalFormatting>
  <conditionalFormatting sqref="L119:L120">
    <cfRule type="expression" dxfId="1729" priority="163">
      <formula>L119&gt;0</formula>
    </cfRule>
    <cfRule type="expression" dxfId="1728" priority="164">
      <formula>L119&lt;0</formula>
    </cfRule>
  </conditionalFormatting>
  <conditionalFormatting sqref="L129:L131">
    <cfRule type="expression" dxfId="1727" priority="161">
      <formula>L129&gt;0</formula>
    </cfRule>
    <cfRule type="expression" dxfId="1726" priority="162">
      <formula>L129&lt;0</formula>
    </cfRule>
  </conditionalFormatting>
  <conditionalFormatting sqref="F138:F141 H138:H141">
    <cfRule type="expression" dxfId="1725" priority="159">
      <formula>F138&gt;0</formula>
    </cfRule>
    <cfRule type="expression" dxfId="1724" priority="160">
      <formula>F138&lt;0</formula>
    </cfRule>
  </conditionalFormatting>
  <conditionalFormatting sqref="K135:K137 F135:F137 H135:H137">
    <cfRule type="expression" dxfId="1723" priority="155">
      <formula>F135&gt;0</formula>
    </cfRule>
    <cfRule type="expression" dxfId="1722" priority="156">
      <formula>F135&lt;0</formula>
    </cfRule>
  </conditionalFormatting>
  <conditionalFormatting sqref="L135:L136">
    <cfRule type="expression" dxfId="1721" priority="153">
      <formula>L135&gt;0</formula>
    </cfRule>
    <cfRule type="expression" dxfId="1720" priority="154">
      <formula>L135&lt;0</formula>
    </cfRule>
  </conditionalFormatting>
  <conditionalFormatting sqref="K132:K134 F132:F134 H132:H134">
    <cfRule type="expression" dxfId="1719" priority="151">
      <formula>F132&gt;0</formula>
    </cfRule>
    <cfRule type="expression" dxfId="1718" priority="152">
      <formula>F132&lt;0</formula>
    </cfRule>
  </conditionalFormatting>
  <conditionalFormatting sqref="L133:L134">
    <cfRule type="expression" dxfId="1717" priority="149">
      <formula>L133&gt;0</formula>
    </cfRule>
    <cfRule type="expression" dxfId="1716" priority="150">
      <formula>L133&lt;0</formula>
    </cfRule>
  </conditionalFormatting>
  <conditionalFormatting sqref="H143:H146 F143:F146">
    <cfRule type="expression" dxfId="1715" priority="143">
      <formula>F143&gt;0</formula>
    </cfRule>
    <cfRule type="expression" dxfId="1714" priority="144">
      <formula>F143&lt;0</formula>
    </cfRule>
  </conditionalFormatting>
  <conditionalFormatting sqref="H147:H150 F147:F150">
    <cfRule type="expression" dxfId="1713" priority="139">
      <formula>F147&gt;0</formula>
    </cfRule>
    <cfRule type="expression" dxfId="1712" priority="140">
      <formula>F147&lt;0</formula>
    </cfRule>
  </conditionalFormatting>
  <conditionalFormatting sqref="F152:F157 H152:H157 K152:K157">
    <cfRule type="expression" dxfId="1711" priority="135">
      <formula>F152&gt;0</formula>
    </cfRule>
    <cfRule type="expression" dxfId="1710" priority="136">
      <formula>F152&lt;0</formula>
    </cfRule>
  </conditionalFormatting>
  <conditionalFormatting sqref="L156:L157">
    <cfRule type="expression" dxfId="1709" priority="129">
      <formula>L156&gt;0</formula>
    </cfRule>
    <cfRule type="expression" dxfId="1708" priority="130">
      <formula>L156&lt;0</formula>
    </cfRule>
  </conditionalFormatting>
  <conditionalFormatting sqref="F158:F160 H158:H160 K158:K161">
    <cfRule type="expression" dxfId="1707" priority="127">
      <formula>F158&gt;0</formula>
    </cfRule>
    <cfRule type="expression" dxfId="1706" priority="128">
      <formula>F158&lt;0</formula>
    </cfRule>
  </conditionalFormatting>
  <conditionalFormatting sqref="F161:F163 H161:H163 K162:K163">
    <cfRule type="expression" dxfId="1705" priority="123">
      <formula>F161&gt;0</formula>
    </cfRule>
    <cfRule type="expression" dxfId="1704" priority="124">
      <formula>F161&lt;0</formula>
    </cfRule>
  </conditionalFormatting>
  <conditionalFormatting sqref="F164:F166 H164:H166 K164:K166">
    <cfRule type="expression" dxfId="1703" priority="119">
      <formula>F164&gt;0</formula>
    </cfRule>
    <cfRule type="expression" dxfId="1702" priority="120">
      <formula>F164&lt;0</formula>
    </cfRule>
  </conditionalFormatting>
  <conditionalFormatting sqref="F167:F169 H167:H169 K167:K169">
    <cfRule type="expression" dxfId="1701" priority="115">
      <formula>F167&gt;0</formula>
    </cfRule>
    <cfRule type="expression" dxfId="1700" priority="116">
      <formula>F167&lt;0</formula>
    </cfRule>
  </conditionalFormatting>
  <conditionalFormatting sqref="F170:F172 H170:H172 K170:K172">
    <cfRule type="expression" dxfId="1699" priority="111">
      <formula>F170&gt;0</formula>
    </cfRule>
    <cfRule type="expression" dxfId="1698" priority="112">
      <formula>F170&lt;0</formula>
    </cfRule>
  </conditionalFormatting>
  <conditionalFormatting sqref="K174:K176 H174:H176 F174:F176">
    <cfRule type="expression" dxfId="1697" priority="107">
      <formula>F174&gt;0</formula>
    </cfRule>
    <cfRule type="expression" dxfId="1696" priority="108">
      <formula>F174&lt;0</formula>
    </cfRule>
  </conditionalFormatting>
  <conditionalFormatting sqref="K177 H177 F177">
    <cfRule type="expression" dxfId="1695" priority="103">
      <formula>F177&gt;0</formula>
    </cfRule>
    <cfRule type="expression" dxfId="1694" priority="104">
      <formula>F177&lt;0</formula>
    </cfRule>
  </conditionalFormatting>
  <conditionalFormatting sqref="H178:H180 F178:F180 K178:K180">
    <cfRule type="expression" dxfId="1693" priority="99">
      <formula>F178&gt;0</formula>
    </cfRule>
    <cfRule type="expression" dxfId="1692" priority="100">
      <formula>F178&lt;0</formula>
    </cfRule>
  </conditionalFormatting>
  <conditionalFormatting sqref="H182:H184 F182:F184 K182:K184">
    <cfRule type="expression" dxfId="1691" priority="91">
      <formula>F182&gt;0</formula>
    </cfRule>
    <cfRule type="expression" dxfId="1690" priority="92">
      <formula>F182&lt;0</formula>
    </cfRule>
  </conditionalFormatting>
  <conditionalFormatting sqref="K181 H181 F181">
    <cfRule type="expression" dxfId="1689" priority="87">
      <formula>F181&gt;0</formula>
    </cfRule>
    <cfRule type="expression" dxfId="1688" priority="88">
      <formula>F181&lt;0</formula>
    </cfRule>
  </conditionalFormatting>
  <conditionalFormatting sqref="K185:K186 H185:H186 F185:F186">
    <cfRule type="expression" dxfId="1687" priority="83">
      <formula>F185&gt;0</formula>
    </cfRule>
    <cfRule type="expression" dxfId="1686" priority="84">
      <formula>F185&lt;0</formula>
    </cfRule>
  </conditionalFormatting>
  <conditionalFormatting sqref="L186">
    <cfRule type="expression" dxfId="1685" priority="81">
      <formula>L186&gt;0</formula>
    </cfRule>
    <cfRule type="expression" dxfId="1684" priority="82">
      <formula>L186&lt;0</formula>
    </cfRule>
  </conditionalFormatting>
  <conditionalFormatting sqref="K187:K189 H187:H189 F187:F189">
    <cfRule type="expression" dxfId="1683" priority="79">
      <formula>F187&gt;0</formula>
    </cfRule>
    <cfRule type="expression" dxfId="1682" priority="80">
      <formula>F187&lt;0</formula>
    </cfRule>
  </conditionalFormatting>
  <conditionalFormatting sqref="L188">
    <cfRule type="expression" dxfId="1681" priority="77">
      <formula>L188&gt;0</formula>
    </cfRule>
    <cfRule type="expression" dxfId="1680" priority="78">
      <formula>L188&lt;0</formula>
    </cfRule>
  </conditionalFormatting>
  <conditionalFormatting sqref="K190 H190 F190">
    <cfRule type="expression" dxfId="1679" priority="75">
      <formula>F190&gt;0</formula>
    </cfRule>
    <cfRule type="expression" dxfId="1678" priority="76">
      <formula>F190&lt;0</formula>
    </cfRule>
  </conditionalFormatting>
  <conditionalFormatting sqref="L190">
    <cfRule type="expression" dxfId="1677" priority="73">
      <formula>L190&gt;0</formula>
    </cfRule>
    <cfRule type="expression" dxfId="1676" priority="74">
      <formula>L190&lt;0</formula>
    </cfRule>
  </conditionalFormatting>
  <conditionalFormatting sqref="H195:H197 F195:F197 K195:K197">
    <cfRule type="expression" dxfId="1675" priority="71">
      <formula>F195&gt;0</formula>
    </cfRule>
    <cfRule type="expression" dxfId="1674" priority="72">
      <formula>F195&lt;0</formula>
    </cfRule>
  </conditionalFormatting>
  <conditionalFormatting sqref="L196">
    <cfRule type="expression" dxfId="1673" priority="69">
      <formula>L196&gt;0</formula>
    </cfRule>
    <cfRule type="expression" dxfId="1672" priority="70">
      <formula>L196&lt;0</formula>
    </cfRule>
  </conditionalFormatting>
  <conditionalFormatting sqref="K194 H194 F194">
    <cfRule type="expression" dxfId="1671" priority="67">
      <formula>F194&gt;0</formula>
    </cfRule>
    <cfRule type="expression" dxfId="1670" priority="68">
      <formula>F194&lt;0</formula>
    </cfRule>
  </conditionalFormatting>
  <conditionalFormatting sqref="L194">
    <cfRule type="expression" dxfId="1669" priority="65">
      <formula>L194&gt;0</formula>
    </cfRule>
    <cfRule type="expression" dxfId="1668" priority="66">
      <formula>L194&lt;0</formula>
    </cfRule>
  </conditionalFormatting>
  <conditionalFormatting sqref="K191:K193 H191:H193 F191:F193">
    <cfRule type="expression" dxfId="1667" priority="63">
      <formula>F191&gt;0</formula>
    </cfRule>
    <cfRule type="expression" dxfId="1666" priority="64">
      <formula>F191&lt;0</formula>
    </cfRule>
  </conditionalFormatting>
  <conditionalFormatting sqref="L192">
    <cfRule type="expression" dxfId="1665" priority="61">
      <formula>L192&gt;0</formula>
    </cfRule>
    <cfRule type="expression" dxfId="1664" priority="62">
      <formula>L192&lt;0</formula>
    </cfRule>
  </conditionalFormatting>
  <conditionalFormatting sqref="K202 H202 F202">
    <cfRule type="expression" dxfId="1663" priority="59">
      <formula>F202&gt;0</formula>
    </cfRule>
    <cfRule type="expression" dxfId="1662" priority="60">
      <formula>F202&lt;0</formula>
    </cfRule>
  </conditionalFormatting>
  <conditionalFormatting sqref="L202">
    <cfRule type="expression" dxfId="1661" priority="57">
      <formula>L202&gt;0</formula>
    </cfRule>
    <cfRule type="expression" dxfId="1660" priority="58">
      <formula>L202&lt;0</formula>
    </cfRule>
  </conditionalFormatting>
  <conditionalFormatting sqref="K199:K201 H199:H201 F199:F201">
    <cfRule type="expression" dxfId="1659" priority="55">
      <formula>F199&gt;0</formula>
    </cfRule>
    <cfRule type="expression" dxfId="1658" priority="56">
      <formula>F199&lt;0</formula>
    </cfRule>
  </conditionalFormatting>
  <conditionalFormatting sqref="K198 H198 F198">
    <cfRule type="expression" dxfId="1657" priority="51">
      <formula>F198&gt;0</formula>
    </cfRule>
    <cfRule type="expression" dxfId="1656" priority="52">
      <formula>F198&lt;0</formula>
    </cfRule>
  </conditionalFormatting>
  <conditionalFormatting sqref="L198">
    <cfRule type="expression" dxfId="1655" priority="49">
      <formula>L198&gt;0</formula>
    </cfRule>
    <cfRule type="expression" dxfId="1654" priority="50">
      <formula>L198&lt;0</formula>
    </cfRule>
  </conditionalFormatting>
  <conditionalFormatting sqref="L210">
    <cfRule type="expression" dxfId="1653" priority="45">
      <formula>L210&gt;0</formula>
    </cfRule>
    <cfRule type="expression" dxfId="1652" priority="46">
      <formula>L210&lt;0</formula>
    </cfRule>
  </conditionalFormatting>
  <conditionalFormatting sqref="F204 H204 K204">
    <cfRule type="expression" dxfId="1651" priority="43">
      <formula>F204&gt;0</formula>
    </cfRule>
    <cfRule type="expression" dxfId="1650" priority="44">
      <formula>F204&lt;0</formula>
    </cfRule>
  </conditionalFormatting>
  <conditionalFormatting sqref="L206">
    <cfRule type="expression" dxfId="1649" priority="41">
      <formula>L206&gt;0</formula>
    </cfRule>
    <cfRule type="expression" dxfId="1648" priority="42">
      <formula>L206&lt;0</formula>
    </cfRule>
  </conditionalFormatting>
  <conditionalFormatting sqref="L204">
    <cfRule type="expression" dxfId="1647" priority="39">
      <formula>L204&gt;0</formula>
    </cfRule>
    <cfRule type="expression" dxfId="1646" priority="40">
      <formula>L204&lt;0</formula>
    </cfRule>
  </conditionalFormatting>
  <conditionalFormatting sqref="K207:K209 F207:F209 H207:H209">
    <cfRule type="expression" dxfId="1645" priority="37">
      <formula>F207&gt;0</formula>
    </cfRule>
    <cfRule type="expression" dxfId="1644" priority="38">
      <formula>F207&lt;0</formula>
    </cfRule>
  </conditionalFormatting>
  <conditionalFormatting sqref="L209">
    <cfRule type="expression" dxfId="1643" priority="35">
      <formula>L209&gt;0</formula>
    </cfRule>
    <cfRule type="expression" dxfId="1642" priority="36">
      <formula>L209&lt;0</formula>
    </cfRule>
  </conditionalFormatting>
  <conditionalFormatting sqref="L207">
    <cfRule type="expression" dxfId="1641" priority="33">
      <formula>L207&gt;0</formula>
    </cfRule>
    <cfRule type="expression" dxfId="1640" priority="34">
      <formula>L207&lt;0</formula>
    </cfRule>
  </conditionalFormatting>
  <conditionalFormatting sqref="K215:K217 H215:H217 F215:F217">
    <cfRule type="expression" dxfId="1639" priority="31">
      <formula>F215&gt;0</formula>
    </cfRule>
    <cfRule type="expression" dxfId="1638" priority="32">
      <formula>F215&lt;0</formula>
    </cfRule>
  </conditionalFormatting>
  <conditionalFormatting sqref="L216">
    <cfRule type="expression" dxfId="1637" priority="29">
      <formula>L216&gt;0</formula>
    </cfRule>
    <cfRule type="expression" dxfId="1636" priority="30">
      <formula>L216&lt;0</formula>
    </cfRule>
  </conditionalFormatting>
  <conditionalFormatting sqref="K214 H214 F214">
    <cfRule type="expression" dxfId="1635" priority="27">
      <formula>F214&gt;0</formula>
    </cfRule>
    <cfRule type="expression" dxfId="1634" priority="28">
      <formula>F214&lt;0</formula>
    </cfRule>
  </conditionalFormatting>
  <conditionalFormatting sqref="L214">
    <cfRule type="expression" dxfId="1633" priority="25">
      <formula>L214&gt;0</formula>
    </cfRule>
    <cfRule type="expression" dxfId="1632" priority="26">
      <formula>L214&lt;0</formula>
    </cfRule>
  </conditionalFormatting>
  <conditionalFormatting sqref="K211:K213 H211:H213 F211:F213">
    <cfRule type="expression" dxfId="1631" priority="23">
      <formula>F211&gt;0</formula>
    </cfRule>
    <cfRule type="expression" dxfId="1630" priority="24">
      <formula>F211&lt;0</formula>
    </cfRule>
  </conditionalFormatting>
  <conditionalFormatting sqref="L212">
    <cfRule type="expression" dxfId="1629" priority="21">
      <formula>L212&gt;0</formula>
    </cfRule>
    <cfRule type="expression" dxfId="1628" priority="22">
      <formula>L212&lt;0</formula>
    </cfRule>
  </conditionalFormatting>
  <conditionalFormatting sqref="K225:K226 H225:H226 F225:F226">
    <cfRule type="expression" dxfId="1627" priority="19">
      <formula>F225&gt;0</formula>
    </cfRule>
    <cfRule type="expression" dxfId="1626" priority="20">
      <formula>F225&lt;0</formula>
    </cfRule>
  </conditionalFormatting>
  <conditionalFormatting sqref="L226">
    <cfRule type="expression" dxfId="1625" priority="17">
      <formula>L226&gt;0</formula>
    </cfRule>
    <cfRule type="expression" dxfId="1624" priority="18">
      <formula>L226&lt;0</formula>
    </cfRule>
  </conditionalFormatting>
  <conditionalFormatting sqref="K219:K221 H219:H221 F219:F221">
    <cfRule type="expression" dxfId="1623" priority="15">
      <formula>F219&gt;0</formula>
    </cfRule>
    <cfRule type="expression" dxfId="1622" priority="16">
      <formula>F219&lt;0</formula>
    </cfRule>
  </conditionalFormatting>
  <conditionalFormatting sqref="L220">
    <cfRule type="expression" dxfId="1621" priority="13">
      <formula>L220&gt;0</formula>
    </cfRule>
    <cfRule type="expression" dxfId="1620" priority="14">
      <formula>L220&lt;0</formula>
    </cfRule>
  </conditionalFormatting>
  <conditionalFormatting sqref="K218 H218 F218">
    <cfRule type="expression" dxfId="1619" priority="11">
      <formula>F218&gt;0</formula>
    </cfRule>
    <cfRule type="expression" dxfId="1618" priority="12">
      <formula>F218&lt;0</formula>
    </cfRule>
  </conditionalFormatting>
  <conditionalFormatting sqref="L218">
    <cfRule type="expression" dxfId="1617" priority="9">
      <formula>L218&gt;0</formula>
    </cfRule>
    <cfRule type="expression" dxfId="1616" priority="10">
      <formula>L218&lt;0</formula>
    </cfRule>
  </conditionalFormatting>
  <conditionalFormatting sqref="K223:K224 H223:H224 F223:F224">
    <cfRule type="expression" dxfId="1615" priority="7">
      <formula>F223&gt;0</formula>
    </cfRule>
    <cfRule type="expression" dxfId="1614" priority="8">
      <formula>F223&lt;0</formula>
    </cfRule>
  </conditionalFormatting>
  <conditionalFormatting sqref="L224">
    <cfRule type="expression" dxfId="1613" priority="5">
      <formula>L224&gt;0</formula>
    </cfRule>
    <cfRule type="expression" dxfId="1612" priority="6">
      <formula>L224&lt;0</formula>
    </cfRule>
  </conditionalFormatting>
  <conditionalFormatting sqref="K222 H222 F222">
    <cfRule type="expression" dxfId="1611" priority="3">
      <formula>F222&gt;0</formula>
    </cfRule>
    <cfRule type="expression" dxfId="1610" priority="4">
      <formula>F222&lt;0</formula>
    </cfRule>
  </conditionalFormatting>
  <conditionalFormatting sqref="L222">
    <cfRule type="expression" dxfId="1609" priority="1">
      <formula>L222&gt;0</formula>
    </cfRule>
    <cfRule type="expression" dxfId="1608"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7000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1" si="1">H3*I3-J3</f>
        <v>3119.93</v>
      </c>
      <c r="L3" s="69">
        <v>42846</v>
      </c>
      <c r="M3" s="43">
        <v>3.25</v>
      </c>
      <c r="O3" s="11" t="s">
        <v>58</v>
      </c>
      <c r="Q3" s="402">
        <f>IF(Q2=0, Q4, (F158-K158-M158)/Q2)</f>
        <v>10.807117142857136</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11.96</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83720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75649.819999999949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22685.751000001677</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8070.1800000000512</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0.10667811238678501</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1.6722408026755852E-2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18.984126984126984</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14.591200000000001</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14.4716</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14.352</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14.2324</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14.1128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13.9932</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13.8736</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13.754</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13.634399999999999</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13.514799999999999</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13.395200000000003</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13.275600000000003</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13.156000000000002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13.036400000000002</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12.916800000000002</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12.797200000000002</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12.677600000000002</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12.558000000000002</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12.438400000000001</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12.318800000000001</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12.199200000000001</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12.079600000000001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11.96</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11.840400000000001</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11.720800000000001</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11.6012</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11.4816</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11.362</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11.2424</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11.122800000000002</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11.003200000000001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10.883600000000001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10.764000000000001</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10.644400000000001</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10.524800000000001</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10.405200000000001</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10.285600000000001</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10.166</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B153" s="646">
        <v>43781</v>
      </c>
      <c r="C153" s="4">
        <v>200</v>
      </c>
      <c r="D153" s="75">
        <v>12.01</v>
      </c>
      <c r="E153" s="2">
        <v>0</v>
      </c>
      <c r="F153" s="2">
        <f t="shared" si="7"/>
        <v>2402</v>
      </c>
      <c r="G153" s="29"/>
    </row>
    <row r="154" spans="1:13" ht="15" customHeight="1" x14ac:dyDescent="0.25">
      <c r="B154" s="646">
        <v>43788</v>
      </c>
      <c r="C154" s="4">
        <v>300</v>
      </c>
      <c r="D154" s="75">
        <v>11.65</v>
      </c>
      <c r="E154" s="2">
        <v>0</v>
      </c>
      <c r="F154" s="2">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39781</v>
      </c>
      <c r="I158" s="76"/>
      <c r="J158" s="18"/>
      <c r="K158" s="18">
        <f>SUM(K2:K157)</f>
        <v>665624.65999999992</v>
      </c>
      <c r="L158" s="14"/>
      <c r="M158" s="18">
        <f>SUM(M2:M157)</f>
        <v>2493.25</v>
      </c>
    </row>
    <row r="159" spans="1:13" ht="15.75" thickBot="1" x14ac:dyDescent="0.3">
      <c r="A159" s="273" t="s">
        <v>189</v>
      </c>
      <c r="B159" s="400"/>
      <c r="C159" s="275">
        <f>SumByColor($A$159, C2:C157)</f>
        <v>39781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5" si="104">C427*(E427-D427)</f>
        <v>14560.000000000002</v>
      </c>
      <c r="G427" s="39">
        <f t="shared" ref="G427:G435" si="105">D427*C427</f>
        <v>70850</v>
      </c>
      <c r="H427" s="175">
        <f t="shared" ref="H427:H435" si="106">(E427-D427)/D427</f>
        <v>0.20550458715596331</v>
      </c>
      <c r="I427" s="39" t="s">
        <v>182</v>
      </c>
      <c r="J427" s="39"/>
      <c r="K427" s="39">
        <f t="shared" ref="K427:K435"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07" priority="269">
      <formula>F163&gt;0</formula>
    </cfRule>
    <cfRule type="expression" dxfId="1606"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05" priority="262">
      <formula>F443&gt;0</formula>
    </cfRule>
    <cfRule type="expression" dxfId="1604" priority="263">
      <formula>F443&lt;0</formula>
    </cfRule>
  </conditionalFormatting>
  <conditionalFormatting sqref="H443:H449">
    <cfRule type="expression" dxfId="1603" priority="258">
      <formula>H443&gt;0</formula>
    </cfRule>
    <cfRule type="expression" dxfId="1602" priority="259">
      <formula>H443&lt;0</formula>
    </cfRule>
  </conditionalFormatting>
  <conditionalFormatting sqref="Q8">
    <cfRule type="expression" dxfId="1601" priority="244">
      <formula>Q8&gt;0</formula>
    </cfRule>
    <cfRule type="expression" dxfId="1600" priority="245">
      <formula>Q8&lt;0</formula>
    </cfRule>
  </conditionalFormatting>
  <conditionalFormatting sqref="Q7">
    <cfRule type="expression" dxfId="1599" priority="246">
      <formula>Q7&gt;0</formula>
    </cfRule>
    <cfRule type="expression" dxfId="1598" priority="247">
      <formula>Q7&lt;0</formula>
    </cfRule>
  </conditionalFormatting>
  <conditionalFormatting sqref="F551:F557">
    <cfRule type="expression" dxfId="1597" priority="218">
      <formula>F551&gt;0</formula>
    </cfRule>
    <cfRule type="expression" dxfId="1596" priority="219">
      <formula>F551&lt;0</formula>
    </cfRule>
  </conditionalFormatting>
  <conditionalFormatting sqref="F476:F494 H476:H494">
    <cfRule type="expression" dxfId="1595" priority="240">
      <formula>F476&gt;0</formula>
    </cfRule>
    <cfRule type="expression" dxfId="1594" priority="241">
      <formula>F476&lt;0</formula>
    </cfRule>
  </conditionalFormatting>
  <conditionalFormatting sqref="F469:F475">
    <cfRule type="expression" dxfId="1593" priority="238">
      <formula>F469&gt;0</formula>
    </cfRule>
    <cfRule type="expression" dxfId="1592" priority="239">
      <formula>F469&lt;0</formula>
    </cfRule>
  </conditionalFormatting>
  <conditionalFormatting sqref="H469:H475">
    <cfRule type="expression" dxfId="1591" priority="236">
      <formula>H469&gt;0</formula>
    </cfRule>
    <cfRule type="expression" dxfId="1590" priority="237">
      <formula>H469&lt;0</formula>
    </cfRule>
  </conditionalFormatting>
  <conditionalFormatting sqref="F502:F520 H502:H520">
    <cfRule type="expression" dxfId="1589" priority="234">
      <formula>F502&gt;0</formula>
    </cfRule>
    <cfRule type="expression" dxfId="1588" priority="235">
      <formula>F502&lt;0</formula>
    </cfRule>
  </conditionalFormatting>
  <conditionalFormatting sqref="F495:F501">
    <cfRule type="expression" dxfId="1587" priority="232">
      <formula>F495&gt;0</formula>
    </cfRule>
    <cfRule type="expression" dxfId="1586" priority="233">
      <formula>F495&lt;0</formula>
    </cfRule>
  </conditionalFormatting>
  <conditionalFormatting sqref="H495:H501">
    <cfRule type="expression" dxfId="1585" priority="230">
      <formula>H495&gt;0</formula>
    </cfRule>
    <cfRule type="expression" dxfId="1584" priority="231">
      <formula>H495&lt;0</formula>
    </cfRule>
  </conditionalFormatting>
  <conditionalFormatting sqref="F528:F545 H528:H545">
    <cfRule type="expression" dxfId="1583" priority="228">
      <formula>F528&gt;0</formula>
    </cfRule>
    <cfRule type="expression" dxfId="1582" priority="229">
      <formula>F528&lt;0</formula>
    </cfRule>
  </conditionalFormatting>
  <conditionalFormatting sqref="F521:F527">
    <cfRule type="expression" dxfId="1581" priority="226">
      <formula>F521&gt;0</formula>
    </cfRule>
    <cfRule type="expression" dxfId="1580" priority="227">
      <formula>F521&lt;0</formula>
    </cfRule>
  </conditionalFormatting>
  <conditionalFormatting sqref="H521:H527">
    <cfRule type="expression" dxfId="1579" priority="224">
      <formula>H521&gt;0</formula>
    </cfRule>
    <cfRule type="expression" dxfId="1578" priority="225">
      <formula>H521&lt;0</formula>
    </cfRule>
  </conditionalFormatting>
  <conditionalFormatting sqref="F546:F550 H546:H550">
    <cfRule type="expression" dxfId="1577" priority="222">
      <formula>F546&gt;0</formula>
    </cfRule>
    <cfRule type="expression" dxfId="1576" priority="223">
      <formula>F546&lt;0</formula>
    </cfRule>
  </conditionalFormatting>
  <conditionalFormatting sqref="F558:F573 H558:H573">
    <cfRule type="expression" dxfId="1575" priority="220">
      <formula>F558&gt;0</formula>
    </cfRule>
    <cfRule type="expression" dxfId="1574" priority="221">
      <formula>F558&lt;0</formula>
    </cfRule>
  </conditionalFormatting>
  <conditionalFormatting sqref="H551:H557">
    <cfRule type="expression" dxfId="1573" priority="216">
      <formula>H551&gt;0</formula>
    </cfRule>
    <cfRule type="expression" dxfId="1572" priority="217">
      <formula>H551&lt;0</formula>
    </cfRule>
  </conditionalFormatting>
  <conditionalFormatting sqref="F574 H574">
    <cfRule type="expression" dxfId="1571" priority="214">
      <formula>F574&gt;0</formula>
    </cfRule>
    <cfRule type="expression" dxfId="1570" priority="215">
      <formula>F574&lt;0</formula>
    </cfRule>
  </conditionalFormatting>
  <conditionalFormatting sqref="F575:F579 H575:H579">
    <cfRule type="expression" dxfId="1569" priority="212">
      <formula>F575&gt;0</formula>
    </cfRule>
    <cfRule type="expression" dxfId="1568" priority="213">
      <formula>F575&lt;0</formula>
    </cfRule>
  </conditionalFormatting>
  <conditionalFormatting sqref="F587:F602 H587:H602">
    <cfRule type="expression" dxfId="1567" priority="210">
      <formula>F587&gt;0</formula>
    </cfRule>
    <cfRule type="expression" dxfId="1566" priority="211">
      <formula>F587&lt;0</formula>
    </cfRule>
  </conditionalFormatting>
  <conditionalFormatting sqref="F580:F586">
    <cfRule type="expression" dxfId="1565" priority="208">
      <formula>F580&gt;0</formula>
    </cfRule>
    <cfRule type="expression" dxfId="1564" priority="209">
      <formula>F580&lt;0</formula>
    </cfRule>
  </conditionalFormatting>
  <conditionalFormatting sqref="H580:H586">
    <cfRule type="expression" dxfId="1563" priority="206">
      <formula>H580&gt;0</formula>
    </cfRule>
    <cfRule type="expression" dxfId="1562" priority="207">
      <formula>H580&lt;0</formula>
    </cfRule>
  </conditionalFormatting>
  <conditionalFormatting sqref="F604:F609 H604:H609">
    <cfRule type="expression" dxfId="1561" priority="204">
      <formula>F604&gt;0</formula>
    </cfRule>
    <cfRule type="expression" dxfId="1560" priority="205">
      <formula>F604&lt;0</formula>
    </cfRule>
  </conditionalFormatting>
  <conditionalFormatting sqref="F610 H610">
    <cfRule type="expression" dxfId="1559" priority="202">
      <formula>F610&gt;0</formula>
    </cfRule>
    <cfRule type="expression" dxfId="1558" priority="203">
      <formula>F610&lt;0</formula>
    </cfRule>
  </conditionalFormatting>
  <conditionalFormatting sqref="F611:F615 H611:H615">
    <cfRule type="expression" dxfId="1557" priority="200">
      <formula>F611&gt;0</formula>
    </cfRule>
    <cfRule type="expression" dxfId="1556" priority="201">
      <formula>F611&lt;0</formula>
    </cfRule>
  </conditionalFormatting>
  <conditionalFormatting sqref="F623:F638 H623:H638">
    <cfRule type="expression" dxfId="1555" priority="198">
      <formula>F623&gt;0</formula>
    </cfRule>
    <cfRule type="expression" dxfId="1554" priority="199">
      <formula>F623&lt;0</formula>
    </cfRule>
  </conditionalFormatting>
  <conditionalFormatting sqref="F616:F622">
    <cfRule type="expression" dxfId="1553" priority="196">
      <formula>F616&gt;0</formula>
    </cfRule>
    <cfRule type="expression" dxfId="1552" priority="197">
      <formula>F616&lt;0</formula>
    </cfRule>
  </conditionalFormatting>
  <conditionalFormatting sqref="H616:H622">
    <cfRule type="expression" dxfId="1551" priority="194">
      <formula>H616&gt;0</formula>
    </cfRule>
    <cfRule type="expression" dxfId="1550" priority="195">
      <formula>H616&lt;0</formula>
    </cfRule>
  </conditionalFormatting>
  <conditionalFormatting sqref="F639:F644 H639:H644">
    <cfRule type="expression" dxfId="1549" priority="192">
      <formula>F639&gt;0</formula>
    </cfRule>
    <cfRule type="expression" dxfId="1548" priority="193">
      <formula>F639&lt;0</formula>
    </cfRule>
  </conditionalFormatting>
  <conditionalFormatting sqref="F645 H645">
    <cfRule type="expression" dxfId="1547" priority="190">
      <formula>F645&gt;0</formula>
    </cfRule>
    <cfRule type="expression" dxfId="1546" priority="191">
      <formula>F645&lt;0</formula>
    </cfRule>
  </conditionalFormatting>
  <conditionalFormatting sqref="F646:F650 H646:H650">
    <cfRule type="expression" dxfId="1545" priority="188">
      <formula>F646&gt;0</formula>
    </cfRule>
    <cfRule type="expression" dxfId="1544" priority="189">
      <formula>F646&lt;0</formula>
    </cfRule>
  </conditionalFormatting>
  <conditionalFormatting sqref="F658:F673 H658:H673">
    <cfRule type="expression" dxfId="1543" priority="186">
      <formula>F658&gt;0</formula>
    </cfRule>
    <cfRule type="expression" dxfId="1542" priority="187">
      <formula>F658&lt;0</formula>
    </cfRule>
  </conditionalFormatting>
  <conditionalFormatting sqref="F651:F657">
    <cfRule type="expression" dxfId="1541" priority="184">
      <formula>F651&gt;0</formula>
    </cfRule>
    <cfRule type="expression" dxfId="1540" priority="185">
      <formula>F651&lt;0</formula>
    </cfRule>
  </conditionalFormatting>
  <conditionalFormatting sqref="H651:H657">
    <cfRule type="expression" dxfId="1539" priority="182">
      <formula>H651&gt;0</formula>
    </cfRule>
    <cfRule type="expression" dxfId="1538" priority="183">
      <formula>H651&lt;0</formula>
    </cfRule>
  </conditionalFormatting>
  <conditionalFormatting sqref="M702">
    <cfRule type="expression" dxfId="1537" priority="180">
      <formula>M702&gt;0</formula>
    </cfRule>
    <cfRule type="expression" dxfId="1536" priority="181">
      <formula>M702&lt;0</formula>
    </cfRule>
  </conditionalFormatting>
  <conditionalFormatting sqref="F169:F180">
    <cfRule type="expression" dxfId="1535" priority="176">
      <formula>F169&gt;0</formula>
    </cfRule>
    <cfRule type="expression" dxfId="1534" priority="177">
      <formula>F169&lt;0</formula>
    </cfRule>
  </conditionalFormatting>
  <conditionalFormatting sqref="H169:H180">
    <cfRule type="expression" dxfId="1533" priority="174">
      <formula>H169&gt;0</formula>
    </cfRule>
    <cfRule type="expression" dxfId="1532" priority="175">
      <formula>H169&lt;0</formula>
    </cfRule>
  </conditionalFormatting>
  <conditionalFormatting sqref="F163:F168 H163:H168">
    <cfRule type="expression" dxfId="1531" priority="172">
      <formula>F163&gt;0</formula>
    </cfRule>
    <cfRule type="expression" dxfId="1530" priority="173">
      <formula>F163&lt;0</formula>
    </cfRule>
  </conditionalFormatting>
  <conditionalFormatting sqref="J165">
    <cfRule type="expression" dxfId="1529" priority="170">
      <formula>J165&gt;0</formula>
    </cfRule>
    <cfRule type="expression" dxfId="1528" priority="171">
      <formula>J165&lt;0</formula>
    </cfRule>
  </conditionalFormatting>
  <conditionalFormatting sqref="J166:J172">
    <cfRule type="expression" dxfId="1527" priority="168">
      <formula>J166&gt;0</formula>
    </cfRule>
    <cfRule type="expression" dxfId="1526" priority="169">
      <formula>J166&lt;0</formula>
    </cfRule>
  </conditionalFormatting>
  <conditionalFormatting sqref="L165:L247 L254 L256">
    <cfRule type="expression" dxfId="1525" priority="164">
      <formula>L165&gt;0</formula>
    </cfRule>
    <cfRule type="expression" dxfId="1524" priority="165">
      <formula>L165&lt;0</formula>
    </cfRule>
  </conditionalFormatting>
  <conditionalFormatting sqref="Q10">
    <cfRule type="expression" dxfId="1523" priority="162">
      <formula>Q10&gt;0</formula>
    </cfRule>
    <cfRule type="expression" dxfId="1522" priority="163">
      <formula>Q10&lt;0</formula>
    </cfRule>
  </conditionalFormatting>
  <conditionalFormatting sqref="H276:H278 F276:F278">
    <cfRule type="expression" dxfId="1521" priority="159">
      <formula>F276&gt;0</formula>
    </cfRule>
    <cfRule type="expression" dxfId="1520" priority="160">
      <formula>F276&lt;0</formula>
    </cfRule>
  </conditionalFormatting>
  <conditionalFormatting sqref="H272:H274 F272:F274">
    <cfRule type="expression" dxfId="1519" priority="157">
      <formula>F272&gt;0</formula>
    </cfRule>
    <cfRule type="expression" dxfId="1518" priority="158">
      <formula>F272&lt;0</formula>
    </cfRule>
  </conditionalFormatting>
  <conditionalFormatting sqref="H271 F271">
    <cfRule type="expression" dxfId="1517" priority="155">
      <formula>F271&gt;0</formula>
    </cfRule>
    <cfRule type="expression" dxfId="1516" priority="156">
      <formula>F271&lt;0</formula>
    </cfRule>
  </conditionalFormatting>
  <conditionalFormatting sqref="H275 F275">
    <cfRule type="expression" dxfId="1515" priority="153">
      <formula>F275&gt;0</formula>
    </cfRule>
    <cfRule type="expression" dxfId="1514" priority="154">
      <formula>F275&lt;0</formula>
    </cfRule>
  </conditionalFormatting>
  <conditionalFormatting sqref="H281:H284 F281:F284">
    <cfRule type="expression" dxfId="1513" priority="149">
      <formula>F281&gt;0</formula>
    </cfRule>
    <cfRule type="expression" dxfId="1512" priority="150">
      <formula>F281&lt;0</formula>
    </cfRule>
  </conditionalFormatting>
  <conditionalFormatting sqref="H279:H280 F279:F280">
    <cfRule type="expression" dxfId="1511" priority="147">
      <formula>F279&gt;0</formula>
    </cfRule>
    <cfRule type="expression" dxfId="1510" priority="148">
      <formula>F279&lt;0</formula>
    </cfRule>
  </conditionalFormatting>
  <conditionalFormatting sqref="H306 F306">
    <cfRule type="expression" dxfId="1509" priority="145">
      <formula>F306&gt;0</formula>
    </cfRule>
    <cfRule type="expression" dxfId="1508" priority="146">
      <formula>F306&lt;0</formula>
    </cfRule>
  </conditionalFormatting>
  <conditionalFormatting sqref="H287:H289 F287:F289">
    <cfRule type="expression" dxfId="1507" priority="143">
      <formula>F287&gt;0</formula>
    </cfRule>
    <cfRule type="expression" dxfId="1506" priority="144">
      <formula>F287&lt;0</formula>
    </cfRule>
  </conditionalFormatting>
  <conditionalFormatting sqref="H285:H286 F285:F286">
    <cfRule type="expression" dxfId="1505" priority="141">
      <formula>F285&gt;0</formula>
    </cfRule>
    <cfRule type="expression" dxfId="1504" priority="142">
      <formula>F285&lt;0</formula>
    </cfRule>
  </conditionalFormatting>
  <conditionalFormatting sqref="H299:H301 F299:F301">
    <cfRule type="expression" dxfId="1503" priority="139">
      <formula>F299&gt;0</formula>
    </cfRule>
    <cfRule type="expression" dxfId="1502" priority="140">
      <formula>F299&lt;0</formula>
    </cfRule>
  </conditionalFormatting>
  <conditionalFormatting sqref="H298 F298">
    <cfRule type="expression" dxfId="1501" priority="137">
      <formula>F298&gt;0</formula>
    </cfRule>
    <cfRule type="expression" dxfId="1500" priority="138">
      <formula>F298&lt;0</formula>
    </cfRule>
  </conditionalFormatting>
  <conditionalFormatting sqref="H295:H297 F295:F297">
    <cfRule type="expression" dxfId="1499" priority="135">
      <formula>F295&gt;0</formula>
    </cfRule>
    <cfRule type="expression" dxfId="1498" priority="136">
      <formula>F295&lt;0</formula>
    </cfRule>
  </conditionalFormatting>
  <conditionalFormatting sqref="H294 F294">
    <cfRule type="expression" dxfId="1497" priority="133">
      <formula>F294&gt;0</formula>
    </cfRule>
    <cfRule type="expression" dxfId="1496" priority="134">
      <formula>F294&lt;0</formula>
    </cfRule>
  </conditionalFormatting>
  <conditionalFormatting sqref="H291:H293 F291:F293">
    <cfRule type="expression" dxfId="1495" priority="131">
      <formula>F291&gt;0</formula>
    </cfRule>
    <cfRule type="expression" dxfId="1494" priority="132">
      <formula>F291&lt;0</formula>
    </cfRule>
  </conditionalFormatting>
  <conditionalFormatting sqref="H290 F290">
    <cfRule type="expression" dxfId="1493" priority="129">
      <formula>F290&gt;0</formula>
    </cfRule>
    <cfRule type="expression" dxfId="1492" priority="130">
      <formula>F290&lt;0</formula>
    </cfRule>
  </conditionalFormatting>
  <conditionalFormatting sqref="H303:H305 F303:F305">
    <cfRule type="expression" dxfId="1491" priority="127">
      <formula>F303&gt;0</formula>
    </cfRule>
    <cfRule type="expression" dxfId="1490" priority="128">
      <formula>F303&lt;0</formula>
    </cfRule>
  </conditionalFormatting>
  <conditionalFormatting sqref="H302 F302">
    <cfRule type="expression" dxfId="1489" priority="125">
      <formula>F302&gt;0</formula>
    </cfRule>
    <cfRule type="expression" dxfId="1488" priority="126">
      <formula>F302&lt;0</formula>
    </cfRule>
  </conditionalFormatting>
  <conditionalFormatting sqref="H310 F310">
    <cfRule type="expression" dxfId="1487" priority="121">
      <formula>F310&gt;0</formula>
    </cfRule>
    <cfRule type="expression" dxfId="1486" priority="122">
      <formula>F310&lt;0</formula>
    </cfRule>
  </conditionalFormatting>
  <conditionalFormatting sqref="H307:H309 F307:F309">
    <cfRule type="expression" dxfId="1485" priority="119">
      <formula>F307&gt;0</formula>
    </cfRule>
    <cfRule type="expression" dxfId="1484" priority="120">
      <formula>F307&lt;0</formula>
    </cfRule>
  </conditionalFormatting>
  <conditionalFormatting sqref="H321:H322 F321:F322">
    <cfRule type="expression" dxfId="1483" priority="117">
      <formula>F321&gt;0</formula>
    </cfRule>
    <cfRule type="expression" dxfId="1482" priority="118">
      <formula>F321&lt;0</formula>
    </cfRule>
  </conditionalFormatting>
  <conditionalFormatting sqref="H317:H320 F317:F320">
    <cfRule type="expression" dxfId="1481" priority="113">
      <formula>F317&gt;0</formula>
    </cfRule>
    <cfRule type="expression" dxfId="1480" priority="114">
      <formula>F317&lt;0</formula>
    </cfRule>
  </conditionalFormatting>
  <conditionalFormatting sqref="H315:H316 F315:F316">
    <cfRule type="expression" dxfId="1479" priority="111">
      <formula>F315&gt;0</formula>
    </cfRule>
    <cfRule type="expression" dxfId="1478" priority="112">
      <formula>F315&lt;0</formula>
    </cfRule>
  </conditionalFormatting>
  <conditionalFormatting sqref="H311:H314 F311:F314">
    <cfRule type="expression" dxfId="1477" priority="107">
      <formula>F311&gt;0</formula>
    </cfRule>
    <cfRule type="expression" dxfId="1476" priority="108">
      <formula>F311&lt;0</formula>
    </cfRule>
  </conditionalFormatting>
  <conditionalFormatting sqref="F330:F333 H330:H333">
    <cfRule type="expression" dxfId="1475" priority="105">
      <formula>F330&gt;0</formula>
    </cfRule>
    <cfRule type="expression" dxfId="1474" priority="106">
      <formula>F330&lt;0</formula>
    </cfRule>
  </conditionalFormatting>
  <conditionalFormatting sqref="F328:F329 H328:H329">
    <cfRule type="expression" dxfId="1473" priority="103">
      <formula>F328&gt;0</formula>
    </cfRule>
    <cfRule type="expression" dxfId="1472" priority="104">
      <formula>F328&lt;0</formula>
    </cfRule>
  </conditionalFormatting>
  <conditionalFormatting sqref="F334:F336 H334:H336 K334:K337">
    <cfRule type="expression" dxfId="1471" priority="97">
      <formula>F334&gt;0</formula>
    </cfRule>
    <cfRule type="expression" dxfId="1470" priority="98">
      <formula>F334&lt;0</formula>
    </cfRule>
  </conditionalFormatting>
  <conditionalFormatting sqref="H341:H343 F341:F343 K341:K344">
    <cfRule type="expression" dxfId="1469" priority="93">
      <formula>F341&gt;0</formula>
    </cfRule>
    <cfRule type="expression" dxfId="1468" priority="94">
      <formula>F341&lt;0</formula>
    </cfRule>
  </conditionalFormatting>
  <conditionalFormatting sqref="H344:H347 F344:F347 K345:K347">
    <cfRule type="expression" dxfId="1467" priority="91">
      <formula>F344&gt;0</formula>
    </cfRule>
    <cfRule type="expression" dxfId="1466" priority="92">
      <formula>F344&lt;0</formula>
    </cfRule>
  </conditionalFormatting>
  <conditionalFormatting sqref="H348:H349 F348:F349 K348:K349">
    <cfRule type="expression" dxfId="1465" priority="89">
      <formula>F348&gt;0</formula>
    </cfRule>
    <cfRule type="expression" dxfId="1464" priority="90">
      <formula>F348&lt;0</formula>
    </cfRule>
  </conditionalFormatting>
  <conditionalFormatting sqref="K365 F365 H365">
    <cfRule type="expression" dxfId="1463" priority="87">
      <formula>F365&gt;0</formula>
    </cfRule>
    <cfRule type="expression" dxfId="1462" priority="88">
      <formula>F365&lt;0</formula>
    </cfRule>
  </conditionalFormatting>
  <conditionalFormatting sqref="K353:K355 F353:F355 H353:H355">
    <cfRule type="expression" dxfId="1461" priority="85">
      <formula>F353&gt;0</formula>
    </cfRule>
    <cfRule type="expression" dxfId="1460" priority="86">
      <formula>F353&lt;0</formula>
    </cfRule>
  </conditionalFormatting>
  <conditionalFormatting sqref="F357:F359 H357:H359 K357:K359">
    <cfRule type="expression" dxfId="1459" priority="81">
      <formula>F357&gt;0</formula>
    </cfRule>
    <cfRule type="expression" dxfId="1458" priority="82">
      <formula>F357&lt;0</formula>
    </cfRule>
  </conditionalFormatting>
  <conditionalFormatting sqref="K356 F356 H356">
    <cfRule type="expression" dxfId="1457" priority="79">
      <formula>F356&gt;0</formula>
    </cfRule>
    <cfRule type="expression" dxfId="1456" priority="80">
      <formula>F356&lt;0</formula>
    </cfRule>
  </conditionalFormatting>
  <conditionalFormatting sqref="K360:K361 F360:F361 H360:H361">
    <cfRule type="expression" dxfId="1455" priority="77">
      <formula>F360&gt;0</formula>
    </cfRule>
    <cfRule type="expression" dxfId="1454" priority="78">
      <formula>F360&lt;0</formula>
    </cfRule>
  </conditionalFormatting>
  <conditionalFormatting sqref="K362:K364 F362:F364 H362:H364">
    <cfRule type="expression" dxfId="1453" priority="71">
      <formula>F362&gt;0</formula>
    </cfRule>
    <cfRule type="expression" dxfId="1452" priority="72">
      <formula>F362&lt;0</formula>
    </cfRule>
  </conditionalFormatting>
  <conditionalFormatting sqref="F370:F372 H370:H372">
    <cfRule type="expression" dxfId="1451" priority="69">
      <formula>F370&gt;0</formula>
    </cfRule>
    <cfRule type="expression" dxfId="1450" priority="70">
      <formula>F370&lt;0</formula>
    </cfRule>
  </conditionalFormatting>
  <conditionalFormatting sqref="F369 H369">
    <cfRule type="expression" dxfId="1449" priority="67">
      <formula>F369&gt;0</formula>
    </cfRule>
    <cfRule type="expression" dxfId="1448" priority="68">
      <formula>F369&lt;0</formula>
    </cfRule>
  </conditionalFormatting>
  <conditionalFormatting sqref="F366:F368 H366:H368 K366:K372">
    <cfRule type="expression" dxfId="1447" priority="65">
      <formula>F366&gt;0</formula>
    </cfRule>
    <cfRule type="expression" dxfId="1446" priority="66">
      <formula>F366&lt;0</formula>
    </cfRule>
  </conditionalFormatting>
  <conditionalFormatting sqref="K373 F373 H373">
    <cfRule type="expression" dxfId="1445" priority="63">
      <formula>F373&gt;0</formula>
    </cfRule>
    <cfRule type="expression" dxfId="1444" priority="64">
      <formula>F373&lt;0</formula>
    </cfRule>
  </conditionalFormatting>
  <conditionalFormatting sqref="K374:K376 F374:F376 H374:H376">
    <cfRule type="expression" dxfId="1443" priority="61">
      <formula>F374&gt;0</formula>
    </cfRule>
    <cfRule type="expression" dxfId="1442" priority="62">
      <formula>F374&lt;0</formula>
    </cfRule>
  </conditionalFormatting>
  <conditionalFormatting sqref="K381 F381 H381">
    <cfRule type="expression" dxfId="1441" priority="59">
      <formula>F381&gt;0</formula>
    </cfRule>
    <cfRule type="expression" dxfId="1440" priority="60">
      <formula>F381&lt;0</formula>
    </cfRule>
  </conditionalFormatting>
  <conditionalFormatting sqref="F378:F380 H378:H380 K378:K380">
    <cfRule type="expression" dxfId="1439" priority="57">
      <formula>F378&gt;0</formula>
    </cfRule>
    <cfRule type="expression" dxfId="1438" priority="58">
      <formula>F378&lt;0</formula>
    </cfRule>
  </conditionalFormatting>
  <conditionalFormatting sqref="K377 F377 H377">
    <cfRule type="expression" dxfId="1437" priority="55">
      <formula>F377&gt;0</formula>
    </cfRule>
    <cfRule type="expression" dxfId="1436" priority="56">
      <formula>F377&lt;0</formula>
    </cfRule>
  </conditionalFormatting>
  <conditionalFormatting sqref="F386:F388 H386:H388 K386:K388">
    <cfRule type="expression" dxfId="1435" priority="53">
      <formula>F386&gt;0</formula>
    </cfRule>
    <cfRule type="expression" dxfId="1434" priority="54">
      <formula>F386&lt;0</formula>
    </cfRule>
  </conditionalFormatting>
  <conditionalFormatting sqref="K385 F385 H385">
    <cfRule type="expression" dxfId="1433" priority="51">
      <formula>F385&gt;0</formula>
    </cfRule>
    <cfRule type="expression" dxfId="1432" priority="52">
      <formula>F385&lt;0</formula>
    </cfRule>
  </conditionalFormatting>
  <conditionalFormatting sqref="K382:K384 F382:F384 H382:H384">
    <cfRule type="expression" dxfId="1431" priority="49">
      <formula>F382&gt;0</formula>
    </cfRule>
    <cfRule type="expression" dxfId="1430" priority="50">
      <formula>F382&lt;0</formula>
    </cfRule>
  </conditionalFormatting>
  <conditionalFormatting sqref="K395 F395 H395">
    <cfRule type="expression" dxfId="1429" priority="47">
      <formula>F395&gt;0</formula>
    </cfRule>
    <cfRule type="expression" dxfId="1428" priority="48">
      <formula>F395&lt;0</formula>
    </cfRule>
  </conditionalFormatting>
  <conditionalFormatting sqref="K390 F390 H390">
    <cfRule type="expression" dxfId="1427" priority="45">
      <formula>F390&gt;0</formula>
    </cfRule>
    <cfRule type="expression" dxfId="1426" priority="46">
      <formula>F390&lt;0</formula>
    </cfRule>
  </conditionalFormatting>
  <conditionalFormatting sqref="K389 F389 H389">
    <cfRule type="expression" dxfId="1425" priority="43">
      <formula>F389&gt;0</formula>
    </cfRule>
    <cfRule type="expression" dxfId="1424" priority="44">
      <formula>F389&lt;0</formula>
    </cfRule>
  </conditionalFormatting>
  <conditionalFormatting sqref="F391:F393 H391:H393 K391:K393">
    <cfRule type="expression" dxfId="1423" priority="41">
      <formula>F391&gt;0</formula>
    </cfRule>
    <cfRule type="expression" dxfId="1422" priority="42">
      <formula>F391&lt;0</formula>
    </cfRule>
  </conditionalFormatting>
  <conditionalFormatting sqref="K394 F394 H394">
    <cfRule type="expression" dxfId="1421" priority="39">
      <formula>F394&gt;0</formula>
    </cfRule>
    <cfRule type="expression" dxfId="1420" priority="40">
      <formula>F394&lt;0</formula>
    </cfRule>
  </conditionalFormatting>
  <conditionalFormatting sqref="H399 F399 K399">
    <cfRule type="expression" dxfId="1419" priority="33">
      <formula>F399&gt;0</formula>
    </cfRule>
    <cfRule type="expression" dxfId="1418" priority="34">
      <formula>F399&lt;0</formula>
    </cfRule>
  </conditionalFormatting>
  <conditionalFormatting sqref="H400:H402 F400:F402 K400:K402">
    <cfRule type="expression" dxfId="1417" priority="31">
      <formula>F400&gt;0</formula>
    </cfRule>
    <cfRule type="expression" dxfId="1416" priority="32">
      <formula>F400&lt;0</formula>
    </cfRule>
  </conditionalFormatting>
  <conditionalFormatting sqref="K407 F407 H407">
    <cfRule type="expression" dxfId="1415" priority="27">
      <formula>F407&gt;0</formula>
    </cfRule>
    <cfRule type="expression" dxfId="1414" priority="28">
      <formula>F407&lt;0</formula>
    </cfRule>
  </conditionalFormatting>
  <conditionalFormatting sqref="K404:K406 F404:F406 H404:H406">
    <cfRule type="expression" dxfId="1413" priority="25">
      <formula>F404&gt;0</formula>
    </cfRule>
    <cfRule type="expression" dxfId="1412" priority="26">
      <formula>F404&lt;0</formula>
    </cfRule>
  </conditionalFormatting>
  <conditionalFormatting sqref="H409:H411 F409:F411 K409:K411">
    <cfRule type="expression" dxfId="1411" priority="23">
      <formula>F409&gt;0</formula>
    </cfRule>
    <cfRule type="expression" dxfId="1410" priority="24">
      <formula>F409&lt;0</formula>
    </cfRule>
  </conditionalFormatting>
  <conditionalFormatting sqref="K417:K419 F417:F419 H417:H419">
    <cfRule type="expression" dxfId="1409" priority="21">
      <formula>F417&gt;0</formula>
    </cfRule>
    <cfRule type="expression" dxfId="1408" priority="22">
      <formula>F417&lt;0</formula>
    </cfRule>
  </conditionalFormatting>
  <conditionalFormatting sqref="K416 F416 H416">
    <cfRule type="expression" dxfId="1407" priority="19">
      <formula>F416&gt;0</formula>
    </cfRule>
    <cfRule type="expression" dxfId="1406" priority="20">
      <formula>F416&lt;0</formula>
    </cfRule>
  </conditionalFormatting>
  <conditionalFormatting sqref="K413:K415 F413:F415 H413:H415">
    <cfRule type="expression" dxfId="1405" priority="17">
      <formula>F413&gt;0</formula>
    </cfRule>
    <cfRule type="expression" dxfId="1404" priority="18">
      <formula>F413&lt;0</formula>
    </cfRule>
  </conditionalFormatting>
  <conditionalFormatting sqref="K424 F424 H424">
    <cfRule type="expression" dxfId="1403" priority="15">
      <formula>F424&gt;0</formula>
    </cfRule>
    <cfRule type="expression" dxfId="1402" priority="16">
      <formula>F424&lt;0</formula>
    </cfRule>
  </conditionalFormatting>
  <conditionalFormatting sqref="K421:K423 F421:F423 H421:H423">
    <cfRule type="expression" dxfId="1401" priority="13">
      <formula>F421&gt;0</formula>
    </cfRule>
    <cfRule type="expression" dxfId="1400" priority="14">
      <formula>F421&lt;0</formula>
    </cfRule>
  </conditionalFormatting>
  <conditionalFormatting sqref="K420 F420 H420">
    <cfRule type="expression" dxfId="1399" priority="11">
      <formula>F420&gt;0</formula>
    </cfRule>
    <cfRule type="expression" dxfId="1398" priority="12">
      <formula>F420&lt;0</formula>
    </cfRule>
  </conditionalFormatting>
  <conditionalFormatting sqref="K425:K427 F425:F427 H425:H427">
    <cfRule type="expression" dxfId="1397" priority="9">
      <formula>F425&gt;0</formula>
    </cfRule>
    <cfRule type="expression" dxfId="1396" priority="10">
      <formula>F425&lt;0</formula>
    </cfRule>
  </conditionalFormatting>
  <conditionalFormatting sqref="H435:H437 F435:F437 K435:K437">
    <cfRule type="expression" dxfId="1395" priority="5">
      <formula>F435&gt;0</formula>
    </cfRule>
    <cfRule type="expression" dxfId="1394" priority="6">
      <formula>F435&lt;0</formula>
    </cfRule>
  </conditionalFormatting>
  <conditionalFormatting sqref="H431:H433 F431:F433 K431:K433">
    <cfRule type="expression" dxfId="1393" priority="3">
      <formula>F431&gt;0</formula>
    </cfRule>
    <cfRule type="expression" dxfId="1392" priority="4">
      <formula>F431&lt;0</formula>
    </cfRule>
  </conditionalFormatting>
  <conditionalFormatting sqref="H428:H430 F428:F430 K428:K430">
    <cfRule type="expression" dxfId="1391" priority="1">
      <formula>F428&gt;0</formula>
    </cfRule>
    <cfRule type="expression" dxfId="1390"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89" priority="29">
      <formula>N19&gt;0</formula>
    </cfRule>
    <cfRule type="expression" dxfId="138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87" priority="23">
      <formula>F22&gt;0</formula>
    </cfRule>
    <cfRule type="expression" dxfId="1386" priority="24">
      <formula>F22&lt;0</formula>
    </cfRule>
  </conditionalFormatting>
  <conditionalFormatting sqref="H22:H31">
    <cfRule type="expression" dxfId="1385" priority="21">
      <formula>H22&gt;0</formula>
    </cfRule>
    <cfRule type="expression" dxfId="1384" priority="22">
      <formula>H22&lt;0</formula>
    </cfRule>
  </conditionalFormatting>
  <conditionalFormatting sqref="I21:J31">
    <cfRule type="expression" dxfId="1383" priority="19">
      <formula>I21&gt;0</formula>
    </cfRule>
    <cfRule type="expression" dxfId="1382" priority="20">
      <formula>I21&lt;0</formula>
    </cfRule>
  </conditionalFormatting>
  <conditionalFormatting sqref="Q8">
    <cfRule type="expression" dxfId="1381" priority="11">
      <formula>Q8&gt;0</formula>
    </cfRule>
    <cfRule type="expression" dxfId="1380" priority="12">
      <formula>Q8&lt;0</formula>
    </cfRule>
  </conditionalFormatting>
  <conditionalFormatting sqref="Q7">
    <cfRule type="expression" dxfId="1379" priority="13">
      <formula>Q7&gt;0</formula>
    </cfRule>
    <cfRule type="expression" dxfId="1378" priority="14">
      <formula>Q7&lt;0</formula>
    </cfRule>
  </conditionalFormatting>
  <conditionalFormatting sqref="F56:F66">
    <cfRule type="expression" dxfId="1377" priority="9">
      <formula>F56&gt;0</formula>
    </cfRule>
    <cfRule type="expression" dxfId="1376" priority="10">
      <formula>F56&lt;0</formula>
    </cfRule>
  </conditionalFormatting>
  <conditionalFormatting sqref="H56:H66">
    <cfRule type="expression" dxfId="1375" priority="7">
      <formula>H56&gt;0</formula>
    </cfRule>
    <cfRule type="expression" dxfId="1374" priority="8">
      <formula>H56&lt;0</formula>
    </cfRule>
  </conditionalFormatting>
  <conditionalFormatting sqref="I56:I66">
    <cfRule type="expression" dxfId="1373" priority="5">
      <formula>I56&gt;0</formula>
    </cfRule>
    <cfRule type="expression" dxfId="1372" priority="6">
      <formula>I56&lt;0</formula>
    </cfRule>
  </conditionalFormatting>
  <conditionalFormatting sqref="F21">
    <cfRule type="expression" dxfId="1371" priority="3">
      <formula>F21&gt;0</formula>
    </cfRule>
    <cfRule type="expression" dxfId="1370" priority="4">
      <formula>F21&lt;0</formula>
    </cfRule>
  </conditionalFormatting>
  <conditionalFormatting sqref="H21">
    <cfRule type="expression" dxfId="1369" priority="1">
      <formula>H21&gt;0</formula>
    </cfRule>
    <cfRule type="expression" dxfId="136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67" priority="9">
      <formula>F39&gt;0</formula>
    </cfRule>
    <cfRule type="expression" dxfId="1366" priority="10">
      <formula>F39&lt;0</formula>
    </cfRule>
  </conditionalFormatting>
  <conditionalFormatting sqref="F25:F38">
    <cfRule type="expression" dxfId="1365" priority="7">
      <formula>F25&gt;0</formula>
    </cfRule>
    <cfRule type="expression" dxfId="1364" priority="8">
      <formula>F25&lt;0</formula>
    </cfRule>
  </conditionalFormatting>
  <conditionalFormatting sqref="H25:H38">
    <cfRule type="expression" dxfId="1363" priority="5">
      <formula>H25&gt;0</formula>
    </cfRule>
    <cfRule type="expression" dxfId="1362" priority="6">
      <formula>H25&lt;0</formula>
    </cfRule>
  </conditionalFormatting>
  <conditionalFormatting sqref="Q7">
    <cfRule type="expression" dxfId="1361" priority="3">
      <formula>Q7&gt;0</formula>
    </cfRule>
    <cfRule type="expression" dxfId="1360" priority="4">
      <formula>Q7&lt;0</formula>
    </cfRule>
  </conditionalFormatting>
  <conditionalFormatting sqref="Q8">
    <cfRule type="expression" dxfId="1359" priority="1">
      <formula>Q8&gt;0</formula>
    </cfRule>
    <cfRule type="expression" dxfId="135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57" priority="137">
      <formula>F30&gt;0</formula>
    </cfRule>
    <cfRule type="expression" dxfId="1356" priority="138">
      <formula>F30&lt;0</formula>
    </cfRule>
  </conditionalFormatting>
  <conditionalFormatting sqref="H47:H58">
    <cfRule type="expression" dxfId="1355" priority="129">
      <formula>H47&gt;0</formula>
    </cfRule>
    <cfRule type="expression" dxfId="1354" priority="130">
      <formula>H47&lt;0</formula>
    </cfRule>
  </conditionalFormatting>
  <conditionalFormatting sqref="H59">
    <cfRule type="expression" dxfId="1353" priority="119">
      <formula>H59&gt;0</formula>
    </cfRule>
    <cfRule type="expression" dxfId="1352" priority="120">
      <formula>H59&lt;0</formula>
    </cfRule>
  </conditionalFormatting>
  <conditionalFormatting sqref="H60">
    <cfRule type="expression" dxfId="1351" priority="115">
      <formula>H60&gt;0</formula>
    </cfRule>
    <cfRule type="expression" dxfId="1350" priority="116">
      <formula>H60&lt;0</formula>
    </cfRule>
  </conditionalFormatting>
  <conditionalFormatting sqref="H61:H66">
    <cfRule type="expression" dxfId="1349" priority="111">
      <formula>H61&gt;0</formula>
    </cfRule>
    <cfRule type="expression" dxfId="1348" priority="112">
      <formula>H61&lt;0</formula>
    </cfRule>
  </conditionalFormatting>
  <conditionalFormatting sqref="Q8">
    <cfRule type="expression" dxfId="1347" priority="95">
      <formula>Q8&gt;0</formula>
    </cfRule>
    <cfRule type="expression" dxfId="1346" priority="96">
      <formula>Q8&lt;0</formula>
    </cfRule>
  </conditionalFormatting>
  <conditionalFormatting sqref="Q7">
    <cfRule type="expression" dxfId="1345" priority="97">
      <formula>Q7&gt;0</formula>
    </cfRule>
    <cfRule type="expression" dxfId="1344" priority="98">
      <formula>Q7&lt;0</formula>
    </cfRule>
  </conditionalFormatting>
  <conditionalFormatting sqref="F178 H178">
    <cfRule type="expression" dxfId="1343" priority="93">
      <formula>F178&gt;0</formula>
    </cfRule>
    <cfRule type="expression" dxfId="1342" priority="94">
      <formula>F178&lt;0</formula>
    </cfRule>
  </conditionalFormatting>
  <conditionalFormatting sqref="Q10">
    <cfRule type="expression" dxfId="1341" priority="87">
      <formula>Q10&gt;0</formula>
    </cfRule>
    <cfRule type="expression" dxfId="1340" priority="88">
      <formula>Q10&lt;0</formula>
    </cfRule>
  </conditionalFormatting>
  <conditionalFormatting sqref="Q9">
    <cfRule type="expression" dxfId="1339" priority="81">
      <formula>Q9&gt;0</formula>
    </cfRule>
    <cfRule type="expression" dxfId="1338" priority="82">
      <formula>Q9&lt;0</formula>
    </cfRule>
  </conditionalFormatting>
  <conditionalFormatting sqref="F201:F248">
    <cfRule type="expression" dxfId="1337" priority="41">
      <formula>F201&gt;0</formula>
    </cfRule>
    <cfRule type="expression" dxfId="1336" priority="42">
      <formula>F201&lt;0</formula>
    </cfRule>
  </conditionalFormatting>
  <conditionalFormatting sqref="H201:H248">
    <cfRule type="expression" dxfId="1335" priority="39">
      <formula>H201&gt;0</formula>
    </cfRule>
    <cfRule type="expression" dxfId="1334" priority="40">
      <formula>H201&lt;0</formula>
    </cfRule>
  </conditionalFormatting>
  <conditionalFormatting sqref="J208">
    <cfRule type="expression" dxfId="1333" priority="37">
      <formula>J208&gt;0</formula>
    </cfRule>
    <cfRule type="expression" dxfId="1332" priority="38">
      <formula>J208&lt;0</formula>
    </cfRule>
  </conditionalFormatting>
  <conditionalFormatting sqref="J214:J215">
    <cfRule type="expression" dxfId="1331" priority="35">
      <formula>J214&gt;0</formula>
    </cfRule>
    <cfRule type="expression" dxfId="1330" priority="36">
      <formula>J214&lt;0</formula>
    </cfRule>
  </conditionalFormatting>
  <conditionalFormatting sqref="J216">
    <cfRule type="expression" dxfId="1329" priority="33">
      <formula>J216&gt;0</formula>
    </cfRule>
    <cfRule type="expression" dxfId="1328" priority="34">
      <formula>J216&lt;0</formula>
    </cfRule>
  </conditionalFormatting>
  <conditionalFormatting sqref="J217:J219 J221:J224">
    <cfRule type="expression" dxfId="1327" priority="31">
      <formula>J217&gt;0</formula>
    </cfRule>
    <cfRule type="expression" dxfId="1326" priority="32">
      <formula>J217&lt;0</formula>
    </cfRule>
  </conditionalFormatting>
  <conditionalFormatting sqref="K208">
    <cfRule type="expression" dxfId="1325" priority="29">
      <formula>K208&gt;0</formula>
    </cfRule>
    <cfRule type="expression" dxfId="1324" priority="30">
      <formula>K208&lt;0</formula>
    </cfRule>
  </conditionalFormatting>
  <conditionalFormatting sqref="K214:K215">
    <cfRule type="expression" dxfId="1323" priority="27">
      <formula>K214&gt;0</formula>
    </cfRule>
    <cfRule type="expression" dxfId="1322" priority="28">
      <formula>K214&lt;0</formula>
    </cfRule>
  </conditionalFormatting>
  <conditionalFormatting sqref="K216">
    <cfRule type="expression" dxfId="1321" priority="25">
      <formula>K216&gt;0</formula>
    </cfRule>
    <cfRule type="expression" dxfId="1320" priority="26">
      <formula>K216&lt;0</formula>
    </cfRule>
  </conditionalFormatting>
  <conditionalFormatting sqref="K217:K224">
    <cfRule type="expression" dxfId="1319" priority="23">
      <formula>K217&gt;0</formula>
    </cfRule>
    <cfRule type="expression" dxfId="1318" priority="24">
      <formula>K217&lt;0</formula>
    </cfRule>
  </conditionalFormatting>
  <conditionalFormatting sqref="L208">
    <cfRule type="expression" dxfId="1317" priority="21">
      <formula>L208&gt;0</formula>
    </cfRule>
    <cfRule type="expression" dxfId="1316" priority="22">
      <formula>L208&lt;0</formula>
    </cfRule>
  </conditionalFormatting>
  <conditionalFormatting sqref="L214:L215">
    <cfRule type="expression" dxfId="1315" priority="19">
      <formula>L214&gt;0</formula>
    </cfRule>
    <cfRule type="expression" dxfId="1314" priority="20">
      <formula>L214&lt;0</formula>
    </cfRule>
  </conditionalFormatting>
  <conditionalFormatting sqref="L216">
    <cfRule type="expression" dxfId="1313" priority="17">
      <formula>L216&gt;0</formula>
    </cfRule>
    <cfRule type="expression" dxfId="1312" priority="18">
      <formula>L216&lt;0</formula>
    </cfRule>
  </conditionalFormatting>
  <conditionalFormatting sqref="L217:L224">
    <cfRule type="expression" dxfId="1311" priority="15">
      <formula>L217&gt;0</formula>
    </cfRule>
    <cfRule type="expression" dxfId="1310" priority="16">
      <formula>L217&lt;0</formula>
    </cfRule>
  </conditionalFormatting>
  <conditionalFormatting sqref="K225">
    <cfRule type="expression" dxfId="1309" priority="13">
      <formula>K225&gt;0</formula>
    </cfRule>
    <cfRule type="expression" dxfId="1308" priority="14">
      <formula>K225&lt;0</formula>
    </cfRule>
  </conditionalFormatting>
  <conditionalFormatting sqref="L225:L232">
    <cfRule type="expression" dxfId="1307" priority="11">
      <formula>L225&gt;0</formula>
    </cfRule>
    <cfRule type="expression" dxfId="1306" priority="12">
      <formula>L225&lt;0</formula>
    </cfRule>
  </conditionalFormatting>
  <conditionalFormatting sqref="K226">
    <cfRule type="expression" dxfId="1305" priority="9">
      <formula>K226&gt;0</formula>
    </cfRule>
    <cfRule type="expression" dxfId="1304" priority="10">
      <formula>K226&lt;0</formula>
    </cfRule>
  </conditionalFormatting>
  <conditionalFormatting sqref="K227">
    <cfRule type="expression" dxfId="1303" priority="7">
      <formula>K227&gt;0</formula>
    </cfRule>
    <cfRule type="expression" dxfId="1302" priority="8">
      <formula>K227&lt;0</formula>
    </cfRule>
  </conditionalFormatting>
  <conditionalFormatting sqref="K228:K248">
    <cfRule type="expression" dxfId="1301" priority="5">
      <formula>K228&gt;0</formula>
    </cfRule>
    <cfRule type="expression" dxfId="1300" priority="6">
      <formula>K228&lt;0</formula>
    </cfRule>
  </conditionalFormatting>
  <conditionalFormatting sqref="L233:L237">
    <cfRule type="expression" dxfId="1299" priority="3">
      <formula>L233&gt;0</formula>
    </cfRule>
    <cfRule type="expression" dxfId="1298" priority="4">
      <formula>L233&lt;0</formula>
    </cfRule>
  </conditionalFormatting>
  <conditionalFormatting sqref="L238:L243">
    <cfRule type="expression" dxfId="1297" priority="1">
      <formula>L238&gt;0</formula>
    </cfRule>
    <cfRule type="expression" dxfId="129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5" priority="11">
      <formula>F27&gt;0</formula>
    </cfRule>
    <cfRule type="expression" dxfId="1294" priority="12">
      <formula>F27&lt;0</formula>
    </cfRule>
  </conditionalFormatting>
  <conditionalFormatting sqref="H27:H29">
    <cfRule type="expression" dxfId="1293" priority="9">
      <formula>H27&gt;0</formula>
    </cfRule>
    <cfRule type="expression" dxfId="1292" priority="10">
      <formula>H27&lt;0</formula>
    </cfRule>
  </conditionalFormatting>
  <conditionalFormatting sqref="F23:F26">
    <cfRule type="expression" dxfId="1291" priority="7">
      <formula>F23&gt;0</formula>
    </cfRule>
    <cfRule type="expression" dxfId="1290" priority="8">
      <formula>F23&lt;0</formula>
    </cfRule>
  </conditionalFormatting>
  <conditionalFormatting sqref="H23:H26">
    <cfRule type="expression" dxfId="1289" priority="5">
      <formula>H23&gt;0</formula>
    </cfRule>
    <cfRule type="expression" dxfId="1288" priority="6">
      <formula>H23&lt;0</formula>
    </cfRule>
  </conditionalFormatting>
  <conditionalFormatting sqref="Q8">
    <cfRule type="expression" dxfId="1287" priority="1">
      <formula>Q8&gt;0</formula>
    </cfRule>
    <cfRule type="expression" dxfId="1286" priority="2">
      <formula>Q8&lt;0</formula>
    </cfRule>
  </conditionalFormatting>
  <conditionalFormatting sqref="Q7">
    <cfRule type="expression" dxfId="1285" priority="3">
      <formula>Q7&gt;0</formula>
    </cfRule>
    <cfRule type="expression" dxfId="128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3" priority="7">
      <formula>F21&gt;0</formula>
    </cfRule>
    <cfRule type="expression" dxfId="1282" priority="8">
      <formula>F21&lt;0</formula>
    </cfRule>
  </conditionalFormatting>
  <conditionalFormatting sqref="F22">
    <cfRule type="expression" dxfId="1281" priority="5">
      <formula>F22&gt;0</formula>
    </cfRule>
    <cfRule type="expression" dxfId="1280" priority="6">
      <formula>F22&lt;0</formula>
    </cfRule>
  </conditionalFormatting>
  <conditionalFormatting sqref="Q8">
    <cfRule type="expression" dxfId="1279" priority="1">
      <formula>Q8&gt;0</formula>
    </cfRule>
    <cfRule type="expression" dxfId="1278" priority="2">
      <formula>Q8&lt;0</formula>
    </cfRule>
  </conditionalFormatting>
  <conditionalFormatting sqref="Q7">
    <cfRule type="expression" dxfId="1277" priority="3">
      <formula>Q7&gt;0</formula>
    </cfRule>
    <cfRule type="expression" dxfId="127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5" priority="11">
      <formula>F24&gt;0</formula>
    </cfRule>
    <cfRule type="expression" dxfId="1274" priority="12">
      <formula>F24&lt;0</formula>
    </cfRule>
  </conditionalFormatting>
  <conditionalFormatting sqref="H27:H30">
    <cfRule type="expression" dxfId="1273" priority="9">
      <formula>H27&gt;0</formula>
    </cfRule>
    <cfRule type="expression" dxfId="1272" priority="10">
      <formula>H27&lt;0</formula>
    </cfRule>
  </conditionalFormatting>
  <conditionalFormatting sqref="F25">
    <cfRule type="expression" dxfId="1271" priority="7">
      <formula>F25&gt;0</formula>
    </cfRule>
    <cfRule type="expression" dxfId="1270" priority="8">
      <formula>F25&lt;0</formula>
    </cfRule>
  </conditionalFormatting>
  <conditionalFormatting sqref="H24:H26">
    <cfRule type="expression" dxfId="1269" priority="5">
      <formula>H24&gt;0</formula>
    </cfRule>
    <cfRule type="expression" dxfId="1268" priority="6">
      <formula>H24&lt;0</formula>
    </cfRule>
  </conditionalFormatting>
  <conditionalFormatting sqref="Q7">
    <cfRule type="expression" dxfId="1267" priority="3">
      <formula>Q7&gt;0</formula>
    </cfRule>
    <cfRule type="expression" dxfId="1266" priority="4">
      <formula>Q7&lt;0</formula>
    </cfRule>
  </conditionalFormatting>
  <conditionalFormatting sqref="Q8">
    <cfRule type="expression" dxfId="1265" priority="1">
      <formula>Q8&gt;0</formula>
    </cfRule>
    <cfRule type="expression" dxfId="1264"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3" priority="17">
      <formula>F28&gt;0</formula>
    </cfRule>
    <cfRule type="expression" dxfId="1262" priority="18">
      <formula>F28&lt;0</formula>
    </cfRule>
  </conditionalFormatting>
  <conditionalFormatting sqref="F28 F33:F35">
    <cfRule type="expression" dxfId="1261" priority="19">
      <formula>F28&gt;0</formula>
    </cfRule>
    <cfRule type="expression" dxfId="1260" priority="20">
      <formula>F28&lt;0</formula>
    </cfRule>
  </conditionalFormatting>
  <conditionalFormatting sqref="H28 H33:H35">
    <cfRule type="expression" dxfId="1259" priority="15">
      <formula>H28&gt;0</formula>
    </cfRule>
    <cfRule type="expression" dxfId="1258" priority="16">
      <formula>H28&lt;0</formula>
    </cfRule>
  </conditionalFormatting>
  <conditionalFormatting sqref="F21:F27">
    <cfRule type="expression" dxfId="1257" priority="13">
      <formula>F21&gt;0</formula>
    </cfRule>
    <cfRule type="expression" dxfId="1256" priority="14">
      <formula>F21&lt;0</formula>
    </cfRule>
  </conditionalFormatting>
  <conditionalFormatting sqref="H21:H27">
    <cfRule type="expression" dxfId="1255" priority="11">
      <formula>H21&gt;0</formula>
    </cfRule>
    <cfRule type="expression" dxfId="1254" priority="12">
      <formula>H21&lt;0</formula>
    </cfRule>
  </conditionalFormatting>
  <conditionalFormatting sqref="Q8">
    <cfRule type="expression" dxfId="1253" priority="7">
      <formula>Q8&gt;0</formula>
    </cfRule>
    <cfRule type="expression" dxfId="1252" priority="8">
      <formula>Q8&lt;0</formula>
    </cfRule>
  </conditionalFormatting>
  <conditionalFormatting sqref="Q7">
    <cfRule type="expression" dxfId="1251" priority="9">
      <formula>Q7&gt;0</formula>
    </cfRule>
    <cfRule type="expression" dxfId="1250" priority="10">
      <formula>Q7&lt;0</formula>
    </cfRule>
  </conditionalFormatting>
  <conditionalFormatting sqref="F29:F32">
    <cfRule type="expression" dxfId="1249" priority="5">
      <formula>F29&gt;0</formula>
    </cfRule>
    <cfRule type="expression" dxfId="1248" priority="6">
      <formula>F29&lt;0</formula>
    </cfRule>
  </conditionalFormatting>
  <conditionalFormatting sqref="H29:H32">
    <cfRule type="expression" dxfId="1247" priority="3">
      <formula>H29&gt;0</formula>
    </cfRule>
    <cfRule type="expression" dxfId="1246" priority="4">
      <formula>H29&lt;0</formula>
    </cfRule>
  </conditionalFormatting>
  <conditionalFormatting sqref="M37">
    <cfRule type="expression" dxfId="1245" priority="1">
      <formula>M37&gt;0</formula>
    </cfRule>
    <cfRule type="expression" dxfId="1244"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3" priority="29">
      <formula>F40&gt;0</formula>
    </cfRule>
    <cfRule type="expression" dxfId="1242" priority="30">
      <formula>F40&lt;0</formula>
    </cfRule>
  </conditionalFormatting>
  <conditionalFormatting sqref="F40:F45">
    <cfRule type="expression" dxfId="1241" priority="31">
      <formula>F40&gt;0</formula>
    </cfRule>
    <cfRule type="expression" dxfId="1240" priority="32">
      <formula>F40&lt;0</formula>
    </cfRule>
  </conditionalFormatting>
  <conditionalFormatting sqref="H40:H45">
    <cfRule type="expression" dxfId="1239" priority="27">
      <formula>H40&gt;0</formula>
    </cfRule>
    <cfRule type="expression" dxfId="1238" priority="28">
      <formula>H40&lt;0</formula>
    </cfRule>
  </conditionalFormatting>
  <conditionalFormatting sqref="F23:F39">
    <cfRule type="expression" dxfId="1237" priority="13">
      <formula>F23&gt;0</formula>
    </cfRule>
    <cfRule type="expression" dxfId="1236" priority="14">
      <formula>F23&lt;0</formula>
    </cfRule>
  </conditionalFormatting>
  <conditionalFormatting sqref="H23:H39">
    <cfRule type="expression" dxfId="1235" priority="11">
      <formula>H23&gt;0</formula>
    </cfRule>
    <cfRule type="expression" dxfId="1234" priority="12">
      <formula>H23&lt;0</formula>
    </cfRule>
  </conditionalFormatting>
  <conditionalFormatting sqref="Q7">
    <cfRule type="expression" dxfId="1233" priority="9">
      <formula>Q7&gt;0</formula>
    </cfRule>
    <cfRule type="expression" dxfId="1232" priority="10">
      <formula>Q7&lt;0</formula>
    </cfRule>
  </conditionalFormatting>
  <conditionalFormatting sqref="Q8">
    <cfRule type="expression" dxfId="1231" priority="7">
      <formula>Q8&gt;0</formula>
    </cfRule>
    <cfRule type="expression" dxfId="1230" priority="8">
      <formula>Q8&lt;0</formula>
    </cfRule>
  </conditionalFormatting>
  <conditionalFormatting sqref="Q10">
    <cfRule type="expression" dxfId="1229" priority="1">
      <formula>Q10&gt;0</formula>
    </cfRule>
    <cfRule type="expression" dxfId="122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27" priority="39">
      <formula>Q12&gt;0</formula>
    </cfRule>
    <cfRule type="expression" dxfId="122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5" priority="33">
      <formula>F25&gt;0</formula>
    </cfRule>
    <cfRule type="expression" dxfId="1224" priority="34">
      <formula>F25&lt;0</formula>
    </cfRule>
  </conditionalFormatting>
  <conditionalFormatting sqref="F30">
    <cfRule type="expression" dxfId="1223" priority="31">
      <formula>F30&gt;0</formula>
    </cfRule>
    <cfRule type="expression" dxfId="1222" priority="32">
      <formula>F30&lt;0</formula>
    </cfRule>
  </conditionalFormatting>
  <conditionalFormatting sqref="F31">
    <cfRule type="expression" dxfId="1221" priority="29">
      <formula>F31&gt;0</formula>
    </cfRule>
    <cfRule type="expression" dxfId="1220" priority="30">
      <formula>F31&lt;0</formula>
    </cfRule>
  </conditionalFormatting>
  <conditionalFormatting sqref="F32:F34">
    <cfRule type="expression" dxfId="1219" priority="27">
      <formula>F32&gt;0</formula>
    </cfRule>
    <cfRule type="expression" dxfId="1218" priority="28">
      <formula>F32&lt;0</formula>
    </cfRule>
  </conditionalFormatting>
  <conditionalFormatting sqref="H25:H29">
    <cfRule type="expression" dxfId="1217" priority="25">
      <formula>H25&gt;0</formula>
    </cfRule>
    <cfRule type="expression" dxfId="1216" priority="26">
      <formula>H25&lt;0</formula>
    </cfRule>
  </conditionalFormatting>
  <conditionalFormatting sqref="H30">
    <cfRule type="expression" dxfId="1215" priority="23">
      <formula>H30&gt;0</formula>
    </cfRule>
    <cfRule type="expression" dxfId="1214" priority="24">
      <formula>H30&lt;0</formula>
    </cfRule>
  </conditionalFormatting>
  <conditionalFormatting sqref="H31">
    <cfRule type="expression" dxfId="1213" priority="21">
      <formula>H31&gt;0</formula>
    </cfRule>
    <cfRule type="expression" dxfId="1212" priority="22">
      <formula>H31&lt;0</formula>
    </cfRule>
  </conditionalFormatting>
  <conditionalFormatting sqref="H32:H34">
    <cfRule type="expression" dxfId="1211" priority="19">
      <formula>H32&gt;0</formula>
    </cfRule>
    <cfRule type="expression" dxfId="1210" priority="20">
      <formula>H32&lt;0</formula>
    </cfRule>
  </conditionalFormatting>
  <conditionalFormatting sqref="F35">
    <cfRule type="expression" dxfId="1209" priority="17">
      <formula>F35&gt;0</formula>
    </cfRule>
    <cfRule type="expression" dxfId="1208" priority="18">
      <formula>F35&lt;0</formula>
    </cfRule>
  </conditionalFormatting>
  <conditionalFormatting sqref="H35">
    <cfRule type="expression" dxfId="1207" priority="15">
      <formula>H35&gt;0</formula>
    </cfRule>
    <cfRule type="expression" dxfId="1206" priority="16">
      <formula>H35&lt;0</formula>
    </cfRule>
  </conditionalFormatting>
  <conditionalFormatting sqref="F36">
    <cfRule type="expression" dxfId="1205" priority="13">
      <formula>F36&gt;0</formula>
    </cfRule>
    <cfRule type="expression" dxfId="1204" priority="14">
      <formula>F36&lt;0</formula>
    </cfRule>
  </conditionalFormatting>
  <conditionalFormatting sqref="H36">
    <cfRule type="expression" dxfId="1203" priority="11">
      <formula>H36&gt;0</formula>
    </cfRule>
    <cfRule type="expression" dxfId="1202" priority="12">
      <formula>H36&lt;0</formula>
    </cfRule>
  </conditionalFormatting>
  <conditionalFormatting sqref="H23:H24">
    <cfRule type="expression" dxfId="1201" priority="5">
      <formula>H23&gt;0</formula>
    </cfRule>
    <cfRule type="expression" dxfId="1200" priority="6">
      <formula>H23&lt;0</formula>
    </cfRule>
  </conditionalFormatting>
  <conditionalFormatting sqref="F23:F24">
    <cfRule type="expression" dxfId="1199" priority="7">
      <formula>F23&gt;0</formula>
    </cfRule>
    <cfRule type="expression" dxfId="1198" priority="8">
      <formula>F23&lt;0</formula>
    </cfRule>
  </conditionalFormatting>
  <conditionalFormatting sqref="Q7">
    <cfRule type="expression" dxfId="1197" priority="3">
      <formula>Q7&gt;0</formula>
    </cfRule>
    <cfRule type="expression" dxfId="1196" priority="4">
      <formula>Q7&lt;0</formula>
    </cfRule>
  </conditionalFormatting>
  <conditionalFormatting sqref="Q8">
    <cfRule type="expression" dxfId="1195" priority="1">
      <formula>Q8&gt;0</formula>
    </cfRule>
    <cfRule type="expression" dxfId="119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3" priority="84">
      <formula>F7&gt;0</formula>
    </cfRule>
    <cfRule type="expression" dxfId="1192" priority="85">
      <formula>F7&lt;0</formula>
    </cfRule>
  </conditionalFormatting>
  <conditionalFormatting sqref="Q8">
    <cfRule type="expression" dxfId="1191" priority="82">
      <formula>Q8&gt;0</formula>
    </cfRule>
    <cfRule type="expression" dxfId="1190" priority="83">
      <formula>Q8&lt;0</formula>
    </cfRule>
  </conditionalFormatting>
  <conditionalFormatting sqref="F29:F36">
    <cfRule type="expression" dxfId="1189" priority="62">
      <formula>F29&gt;0</formula>
    </cfRule>
    <cfRule type="expression" dxfId="1188" priority="63">
      <formula>F29&lt;0</formula>
    </cfRule>
  </conditionalFormatting>
  <conditionalFormatting sqref="J32:J38">
    <cfRule type="expression" dxfId="1187" priority="57">
      <formula>J32&gt;0</formula>
    </cfRule>
    <cfRule type="expression" dxfId="1186" priority="58">
      <formula>J32&lt;0</formula>
    </cfRule>
  </conditionalFormatting>
  <conditionalFormatting sqref="M42">
    <cfRule type="expression" dxfId="1185" priority="55">
      <formula>M42&gt;0</formula>
    </cfRule>
    <cfRule type="expression" dxfId="1184" priority="56">
      <formula>M42&lt;0</formula>
    </cfRule>
  </conditionalFormatting>
  <conditionalFormatting sqref="F98:F134 H98:H134 H137:H142 F137:F142 F144:F153 H144:H153">
    <cfRule type="expression" dxfId="1183" priority="53">
      <formula>F98&gt;0</formula>
    </cfRule>
    <cfRule type="expression" dxfId="1182" priority="54">
      <formula>F98&lt;0</formula>
    </cfRule>
  </conditionalFormatting>
  <conditionalFormatting sqref="F90:F97">
    <cfRule type="expression" dxfId="1181" priority="51">
      <formula>F90&gt;0</formula>
    </cfRule>
    <cfRule type="expression" dxfId="1180" priority="52">
      <formula>F90&lt;0</formula>
    </cfRule>
  </conditionalFormatting>
  <conditionalFormatting sqref="H90:H97">
    <cfRule type="expression" dxfId="1179" priority="49">
      <formula>H90&gt;0</formula>
    </cfRule>
    <cfRule type="expression" dxfId="1178" priority="50">
      <formula>H90&lt;0</formula>
    </cfRule>
  </conditionalFormatting>
  <conditionalFormatting sqref="F135:F136 H135:H136">
    <cfRule type="expression" dxfId="1177" priority="47">
      <formula>F135&gt;0</formula>
    </cfRule>
    <cfRule type="expression" dxfId="1176" priority="48">
      <formula>F135&lt;0</formula>
    </cfRule>
  </conditionalFormatting>
  <conditionalFormatting sqref="H143 F143">
    <cfRule type="expression" dxfId="1175" priority="45">
      <formula>F143&gt;0</formula>
    </cfRule>
    <cfRule type="expression" dxfId="1174" priority="46">
      <formula>F143&lt;0</formula>
    </cfRule>
  </conditionalFormatting>
  <conditionalFormatting sqref="F154:F161">
    <cfRule type="expression" dxfId="1173" priority="31">
      <formula>F154&gt;0</formula>
    </cfRule>
    <cfRule type="expression" dxfId="1172" priority="32">
      <formula>F154&lt;0</formula>
    </cfRule>
  </conditionalFormatting>
  <conditionalFormatting sqref="H154:H161">
    <cfRule type="expression" dxfId="1171" priority="29">
      <formula>H154&gt;0</formula>
    </cfRule>
    <cfRule type="expression" dxfId="1170" priority="30">
      <formula>H154&lt;0</formula>
    </cfRule>
  </conditionalFormatting>
  <conditionalFormatting sqref="Q10">
    <cfRule type="expression" dxfId="1169" priority="27">
      <formula>Q10&gt;0</formula>
    </cfRule>
    <cfRule type="expression" dxfId="1168" priority="28">
      <formula>Q10&lt;0</formula>
    </cfRule>
  </conditionalFormatting>
  <conditionalFormatting sqref="F37:F38">
    <cfRule type="expression" dxfId="1167" priority="25">
      <formula>F37&gt;0</formula>
    </cfRule>
    <cfRule type="expression" dxfId="1166" priority="26">
      <formula>F37&lt;0</formula>
    </cfRule>
  </conditionalFormatting>
  <conditionalFormatting sqref="H37:H38">
    <cfRule type="expression" dxfId="1165" priority="23">
      <formula>H37&gt;0</formula>
    </cfRule>
    <cfRule type="expression" dxfId="1164" priority="24">
      <formula>H37&lt;0</formula>
    </cfRule>
  </conditionalFormatting>
  <conditionalFormatting sqref="F167">
    <cfRule type="expression" dxfId="1163" priority="21">
      <formula>F167&gt;0</formula>
    </cfRule>
    <cfRule type="expression" dxfId="1162" priority="22">
      <formula>F167&lt;0</formula>
    </cfRule>
  </conditionalFormatting>
  <conditionalFormatting sqref="F168:F179">
    <cfRule type="expression" dxfId="1161" priority="19">
      <formula>F168&gt;0</formula>
    </cfRule>
    <cfRule type="expression" dxfId="1160" priority="20">
      <formula>F168&lt;0</formula>
    </cfRule>
  </conditionalFormatting>
  <conditionalFormatting sqref="H167:H179">
    <cfRule type="expression" dxfId="1159" priority="17">
      <formula>H167&gt;0</formula>
    </cfRule>
    <cfRule type="expression" dxfId="1158" priority="18">
      <formula>H167&lt;0</formula>
    </cfRule>
  </conditionalFormatting>
  <conditionalFormatting sqref="J175:J197 J201">
    <cfRule type="expression" dxfId="1157" priority="15">
      <formula>J175&gt;0</formula>
    </cfRule>
    <cfRule type="expression" dxfId="1156" priority="16">
      <formula>J175&lt;0</formula>
    </cfRule>
  </conditionalFormatting>
  <conditionalFormatting sqref="F180:F197 F201">
    <cfRule type="expression" dxfId="1155" priority="13">
      <formula>F180&gt;0</formula>
    </cfRule>
    <cfRule type="expression" dxfId="1154" priority="14">
      <formula>F180&lt;0</formula>
    </cfRule>
  </conditionalFormatting>
  <conditionalFormatting sqref="H180:H197 H201">
    <cfRule type="expression" dxfId="1153" priority="11">
      <formula>H180&gt;0</formula>
    </cfRule>
    <cfRule type="expression" dxfId="1152" priority="12">
      <formula>H180&lt;0</formula>
    </cfRule>
  </conditionalFormatting>
  <conditionalFormatting sqref="I32:J35">
    <cfRule type="expression" dxfId="1151" priority="9">
      <formula>I32&gt;0</formula>
    </cfRule>
    <cfRule type="expression" dxfId="1150" priority="10">
      <formula>I32&lt;0</formula>
    </cfRule>
  </conditionalFormatting>
  <conditionalFormatting sqref="F198:F200">
    <cfRule type="expression" dxfId="1149" priority="7">
      <formula>F198&gt;0</formula>
    </cfRule>
    <cfRule type="expression" dxfId="1148" priority="8">
      <formula>F198&lt;0</formula>
    </cfRule>
  </conditionalFormatting>
  <conditionalFormatting sqref="H198:H200">
    <cfRule type="expression" dxfId="1147" priority="5">
      <formula>H198&gt;0</formula>
    </cfRule>
    <cfRule type="expression" dxfId="1146" priority="6">
      <formula>H198&lt;0</formula>
    </cfRule>
  </conditionalFormatting>
  <conditionalFormatting sqref="J198:J200">
    <cfRule type="expression" dxfId="1145" priority="3">
      <formula>J198&gt;0</formula>
    </cfRule>
    <cfRule type="expression" dxfId="1144" priority="4">
      <formula>J198&lt;0</formula>
    </cfRule>
  </conditionalFormatting>
  <conditionalFormatting sqref="F202:F211 H202:H211 J202:J211">
    <cfRule type="expression" dxfId="1143" priority="1">
      <formula>F202&gt;0</formula>
    </cfRule>
    <cfRule type="expression" dxfId="114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1" priority="80">
      <formula>Q7&gt;0</formula>
    </cfRule>
    <cfRule type="expression" dxfId="1140" priority="81">
      <formula>Q7&lt;0</formula>
    </cfRule>
  </conditionalFormatting>
  <conditionalFormatting sqref="Q8">
    <cfRule type="expression" dxfId="1139" priority="78">
      <formula>Q8&gt;0</formula>
    </cfRule>
    <cfRule type="expression" dxfId="1138" priority="79">
      <formula>Q8&lt;0</formula>
    </cfRule>
  </conditionalFormatting>
  <conditionalFormatting sqref="F29:F43">
    <cfRule type="expression" dxfId="1137" priority="62">
      <formula>F29&gt;0</formula>
    </cfRule>
    <cfRule type="expression" dxfId="1136" priority="63">
      <formula>F29&lt;0</formula>
    </cfRule>
  </conditionalFormatting>
  <conditionalFormatting sqref="H45 H47:H48 H50:H51 H53 H29:H43">
    <cfRule type="expression" dxfId="1135" priority="60">
      <formula>H29&gt;0</formula>
    </cfRule>
    <cfRule type="expression" dxfId="1134" priority="61">
      <formula>H29&lt;0</formula>
    </cfRule>
  </conditionalFormatting>
  <conditionalFormatting sqref="J35">
    <cfRule type="expression" dxfId="1133" priority="56">
      <formula>J35&gt;0</formula>
    </cfRule>
    <cfRule type="expression" dxfId="1132" priority="57">
      <formula>J35&lt;0</formula>
    </cfRule>
  </conditionalFormatting>
  <conditionalFormatting sqref="J36:J37">
    <cfRule type="expression" dxfId="1131" priority="54">
      <formula>J36&gt;0</formula>
    </cfRule>
    <cfRule type="expression" dxfId="1130" priority="55">
      <formula>J36&lt;0</formula>
    </cfRule>
  </conditionalFormatting>
  <conditionalFormatting sqref="J38:J45 J48 J51">
    <cfRule type="expression" dxfId="1129" priority="52">
      <formula>J38&gt;0</formula>
    </cfRule>
    <cfRule type="expression" dxfId="112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27" priority="49">
      <formula>M59&gt;0</formula>
    </cfRule>
    <cfRule type="expression" dxfId="1126" priority="50">
      <formula>M59&lt;0</formula>
    </cfRule>
  </conditionalFormatting>
  <conditionalFormatting sqref="Q10">
    <cfRule type="expression" dxfId="1125" priority="47">
      <formula>Q10&gt;0</formula>
    </cfRule>
    <cfRule type="expression" dxfId="1124" priority="48">
      <formula>Q10&lt;0</formula>
    </cfRule>
  </conditionalFormatting>
  <conditionalFormatting sqref="F84:F103">
    <cfRule type="expression" dxfId="1123" priority="45">
      <formula>F84&gt;0</formula>
    </cfRule>
    <cfRule type="expression" dxfId="1122" priority="46">
      <formula>F84&lt;0</formula>
    </cfRule>
  </conditionalFormatting>
  <conditionalFormatting sqref="H107 H84:H103">
    <cfRule type="expression" dxfId="1121" priority="43">
      <formula>H84&gt;0</formula>
    </cfRule>
    <cfRule type="expression" dxfId="1120" priority="44">
      <formula>H84&lt;0</formula>
    </cfRule>
  </conditionalFormatting>
  <conditionalFormatting sqref="J89">
    <cfRule type="expression" dxfId="1119" priority="41">
      <formula>J89&gt;0</formula>
    </cfRule>
    <cfRule type="expression" dxfId="1118" priority="42">
      <formula>J89&lt;0</formula>
    </cfRule>
  </conditionalFormatting>
  <conditionalFormatting sqref="J90:J95">
    <cfRule type="expression" dxfId="1117" priority="39">
      <formula>J90&gt;0</formula>
    </cfRule>
    <cfRule type="expression" dxfId="1116" priority="40">
      <formula>J90&lt;0</formula>
    </cfRule>
  </conditionalFormatting>
  <conditionalFormatting sqref="J96:J97">
    <cfRule type="expression" dxfId="1115" priority="37">
      <formula>J96&gt;0</formula>
    </cfRule>
    <cfRule type="expression" dxfId="1114" priority="38">
      <formula>J96&lt;0</formula>
    </cfRule>
  </conditionalFormatting>
  <conditionalFormatting sqref="J98:J104">
    <cfRule type="expression" dxfId="1113" priority="35">
      <formula>J98&gt;0</formula>
    </cfRule>
    <cfRule type="expression" dxfId="1112" priority="36">
      <formula>J98&lt;0</formula>
    </cfRule>
  </conditionalFormatting>
  <conditionalFormatting sqref="J25">
    <cfRule type="expression" dxfId="1111" priority="31">
      <formula>J25&gt;0</formula>
    </cfRule>
    <cfRule type="expression" dxfId="1110" priority="32">
      <formula>J25&lt;0</formula>
    </cfRule>
  </conditionalFormatting>
  <conditionalFormatting sqref="F105:F106">
    <cfRule type="expression" dxfId="1109" priority="29">
      <formula>F105&gt;0</formula>
    </cfRule>
    <cfRule type="expression" dxfId="1108" priority="30">
      <formula>F105&lt;0</formula>
    </cfRule>
  </conditionalFormatting>
  <conditionalFormatting sqref="H105:H106">
    <cfRule type="expression" dxfId="1107" priority="27">
      <formula>H105&gt;0</formula>
    </cfRule>
    <cfRule type="expression" dxfId="1106" priority="28">
      <formula>H105&lt;0</formula>
    </cfRule>
  </conditionalFormatting>
  <conditionalFormatting sqref="J105">
    <cfRule type="expression" dxfId="1105" priority="25">
      <formula>J105&gt;0</formula>
    </cfRule>
    <cfRule type="expression" dxfId="1104" priority="26">
      <formula>J105&lt;0</formula>
    </cfRule>
  </conditionalFormatting>
  <conditionalFormatting sqref="J106">
    <cfRule type="expression" dxfId="1103" priority="23">
      <formula>J106&gt;0</formula>
    </cfRule>
    <cfRule type="expression" dxfId="1102" priority="24">
      <formula>J106&lt;0</formula>
    </cfRule>
  </conditionalFormatting>
  <conditionalFormatting sqref="F24 F27:F28">
    <cfRule type="expression" dxfId="1101" priority="21">
      <formula>F24&gt;0</formula>
    </cfRule>
    <cfRule type="expression" dxfId="1100" priority="22">
      <formula>F24&lt;0</formula>
    </cfRule>
  </conditionalFormatting>
  <conditionalFormatting sqref="H24:H28">
    <cfRule type="expression" dxfId="1099" priority="19">
      <formula>H24&gt;0</formula>
    </cfRule>
    <cfRule type="expression" dxfId="1098" priority="20">
      <formula>H24&lt;0</formula>
    </cfRule>
  </conditionalFormatting>
  <conditionalFormatting sqref="J26:J34">
    <cfRule type="expression" dxfId="1097" priority="17">
      <formula>J26&gt;0</formula>
    </cfRule>
    <cfRule type="expression" dxfId="1096" priority="18">
      <formula>J26&lt;0</formula>
    </cfRule>
  </conditionalFormatting>
  <conditionalFormatting sqref="F113">
    <cfRule type="expression" dxfId="1095" priority="15">
      <formula>F113&gt;0</formula>
    </cfRule>
    <cfRule type="expression" dxfId="1094" priority="16">
      <formula>F113&lt;0</formula>
    </cfRule>
  </conditionalFormatting>
  <conditionalFormatting sqref="H113">
    <cfRule type="expression" dxfId="1093" priority="13">
      <formula>H113&gt;0</formula>
    </cfRule>
    <cfRule type="expression" dxfId="1092" priority="14">
      <formula>H113&lt;0</formula>
    </cfRule>
  </conditionalFormatting>
  <conditionalFormatting sqref="J109">
    <cfRule type="expression" dxfId="1091" priority="11">
      <formula>J109&gt;0</formula>
    </cfRule>
    <cfRule type="expression" dxfId="1090" priority="12">
      <formula>J109&lt;0</formula>
    </cfRule>
  </conditionalFormatting>
  <conditionalFormatting sqref="F108:F112">
    <cfRule type="expression" dxfId="1089" priority="9">
      <formula>F108&gt;0</formula>
    </cfRule>
    <cfRule type="expression" dxfId="1088" priority="10">
      <formula>F108&lt;0</formula>
    </cfRule>
  </conditionalFormatting>
  <conditionalFormatting sqref="H108:H112">
    <cfRule type="expression" dxfId="1087" priority="7">
      <formula>H108&gt;0</formula>
    </cfRule>
    <cfRule type="expression" dxfId="1086" priority="8">
      <formula>H108&lt;0</formula>
    </cfRule>
  </conditionalFormatting>
  <conditionalFormatting sqref="J110:J113">
    <cfRule type="expression" dxfId="1085" priority="5">
      <formula>J110&gt;0</formula>
    </cfRule>
    <cfRule type="expression" dxfId="1084" priority="6">
      <formula>J110&lt;0</formula>
    </cfRule>
  </conditionalFormatting>
  <conditionalFormatting sqref="F25:F26">
    <cfRule type="expression" dxfId="1083" priority="3">
      <formula>F25&gt;0</formula>
    </cfRule>
    <cfRule type="expression" dxfId="1082" priority="4">
      <formula>F25&lt;0</formula>
    </cfRule>
  </conditionalFormatting>
  <conditionalFormatting sqref="Q9">
    <cfRule type="expression" dxfId="1081" priority="1">
      <formula>Q9&gt;0</formula>
    </cfRule>
    <cfRule type="expression" dxfId="108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9" priority="109">
      <formula>F50&gt;0</formula>
    </cfRule>
    <cfRule type="expression" dxfId="1078" priority="110">
      <formula>F50&lt;0</formula>
    </cfRule>
  </conditionalFormatting>
  <conditionalFormatting sqref="H50:H52">
    <cfRule type="expression" dxfId="1077" priority="107">
      <formula>H50&gt;0</formula>
    </cfRule>
    <cfRule type="expression" dxfId="1076" priority="108">
      <formula>H50&lt;0</formula>
    </cfRule>
  </conditionalFormatting>
  <conditionalFormatting sqref="H53">
    <cfRule type="expression" dxfId="1075" priority="105">
      <formula>H53&gt;0</formula>
    </cfRule>
    <cfRule type="expression" dxfId="1074" priority="106">
      <formula>H53&lt;0</formula>
    </cfRule>
  </conditionalFormatting>
  <conditionalFormatting sqref="H54">
    <cfRule type="expression" dxfId="1073" priority="103">
      <formula>H54&gt;0</formula>
    </cfRule>
    <cfRule type="expression" dxfId="1072" priority="104">
      <formula>H54&lt;0</formula>
    </cfRule>
  </conditionalFormatting>
  <conditionalFormatting sqref="F46:F49">
    <cfRule type="expression" dxfId="1071" priority="99">
      <formula>F46&gt;0</formula>
    </cfRule>
    <cfRule type="expression" dxfId="1070" priority="100">
      <formula>F46&lt;0</formula>
    </cfRule>
  </conditionalFormatting>
  <conditionalFormatting sqref="H46:H49">
    <cfRule type="expression" dxfId="1069" priority="97">
      <formula>H46&gt;0</formula>
    </cfRule>
    <cfRule type="expression" dxfId="1068" priority="98">
      <formula>H46&lt;0</formula>
    </cfRule>
  </conditionalFormatting>
  <conditionalFormatting sqref="F55:F56">
    <cfRule type="expression" dxfId="1067" priority="93">
      <formula>F55&gt;0</formula>
    </cfRule>
    <cfRule type="expression" dxfId="1066" priority="94">
      <formula>F55&lt;0</formula>
    </cfRule>
  </conditionalFormatting>
  <conditionalFormatting sqref="I50:L52">
    <cfRule type="expression" dxfId="1065" priority="91">
      <formula>I50&gt;0</formula>
    </cfRule>
    <cfRule type="expression" dxfId="1064" priority="92">
      <formula>I50&lt;0</formula>
    </cfRule>
  </conditionalFormatting>
  <conditionalFormatting sqref="I59:I64 I56:L57">
    <cfRule type="expression" dxfId="1063" priority="85">
      <formula>I56&gt;0</formula>
    </cfRule>
    <cfRule type="expression" dxfId="1062" priority="86">
      <formula>I56&lt;0</formula>
    </cfRule>
  </conditionalFormatting>
  <conditionalFormatting sqref="I46:L49">
    <cfRule type="expression" dxfId="1061" priority="83">
      <formula>I46&gt;0</formula>
    </cfRule>
    <cfRule type="expression" dxfId="1060" priority="84">
      <formula>I46&lt;0</formula>
    </cfRule>
  </conditionalFormatting>
  <conditionalFormatting sqref="F57:F68">
    <cfRule type="expression" dxfId="1059" priority="81">
      <formula>F57&gt;0</formula>
    </cfRule>
    <cfRule type="expression" dxfId="1058" priority="82">
      <formula>F57&lt;0</formula>
    </cfRule>
  </conditionalFormatting>
  <conditionalFormatting sqref="Q8">
    <cfRule type="expression" dxfId="1057" priority="77">
      <formula>Q8&gt;0</formula>
    </cfRule>
    <cfRule type="expression" dxfId="1056" priority="78">
      <formula>Q8&lt;0</formula>
    </cfRule>
  </conditionalFormatting>
  <conditionalFormatting sqref="Q7">
    <cfRule type="expression" dxfId="1055" priority="79">
      <formula>Q7&gt;0</formula>
    </cfRule>
    <cfRule type="expression" dxfId="1054" priority="80">
      <formula>Q7&lt;0</formula>
    </cfRule>
  </conditionalFormatting>
  <conditionalFormatting sqref="F161:F165">
    <cfRule type="expression" dxfId="1053" priority="75">
      <formula>F161&gt;0</formula>
    </cfRule>
    <cfRule type="expression" dxfId="1052" priority="76">
      <formula>F161&lt;0</formula>
    </cfRule>
  </conditionalFormatting>
  <conditionalFormatting sqref="H161:H163">
    <cfRule type="expression" dxfId="1051" priority="73">
      <formula>H161&gt;0</formula>
    </cfRule>
    <cfRule type="expression" dxfId="1050" priority="74">
      <formula>H161&lt;0</formula>
    </cfRule>
  </conditionalFormatting>
  <conditionalFormatting sqref="H164">
    <cfRule type="expression" dxfId="1049" priority="71">
      <formula>H164&gt;0</formula>
    </cfRule>
    <cfRule type="expression" dxfId="1048" priority="72">
      <formula>H164&lt;0</formula>
    </cfRule>
  </conditionalFormatting>
  <conditionalFormatting sqref="H165">
    <cfRule type="expression" dxfId="1047" priority="69">
      <formula>H165&gt;0</formula>
    </cfRule>
    <cfRule type="expression" dxfId="1046" priority="70">
      <formula>H165&lt;0</formula>
    </cfRule>
  </conditionalFormatting>
  <conditionalFormatting sqref="H166:H175">
    <cfRule type="expression" dxfId="1045" priority="67">
      <formula>H166&gt;0</formula>
    </cfRule>
    <cfRule type="expression" dxfId="1044" priority="68">
      <formula>H166&lt;0</formula>
    </cfRule>
  </conditionalFormatting>
  <conditionalFormatting sqref="F157:F160">
    <cfRule type="expression" dxfId="1043" priority="65">
      <formula>F157&gt;0</formula>
    </cfRule>
    <cfRule type="expression" dxfId="1042" priority="66">
      <formula>F157&lt;0</formula>
    </cfRule>
  </conditionalFormatting>
  <conditionalFormatting sqref="H157:H160">
    <cfRule type="expression" dxfId="1041" priority="63">
      <formula>H157&gt;0</formula>
    </cfRule>
    <cfRule type="expression" dxfId="1040" priority="64">
      <formula>H157&lt;0</formula>
    </cfRule>
  </conditionalFormatting>
  <conditionalFormatting sqref="F166:F167">
    <cfRule type="expression" dxfId="1039" priority="61">
      <formula>F166&gt;0</formula>
    </cfRule>
    <cfRule type="expression" dxfId="1038" priority="62">
      <formula>F166&lt;0</formula>
    </cfRule>
  </conditionalFormatting>
  <conditionalFormatting sqref="I161:I163">
    <cfRule type="expression" dxfId="1037" priority="59">
      <formula>I161&gt;0</formula>
    </cfRule>
    <cfRule type="expression" dxfId="1036" priority="60">
      <formula>I161&lt;0</formula>
    </cfRule>
  </conditionalFormatting>
  <conditionalFormatting sqref="I164">
    <cfRule type="expression" dxfId="1035" priority="57">
      <formula>I164&gt;0</formula>
    </cfRule>
    <cfRule type="expression" dxfId="1034" priority="58">
      <formula>I164&lt;0</formula>
    </cfRule>
  </conditionalFormatting>
  <conditionalFormatting sqref="I165">
    <cfRule type="expression" dxfId="1033" priority="55">
      <formula>I165&gt;0</formula>
    </cfRule>
    <cfRule type="expression" dxfId="1032" priority="56">
      <formula>I165&lt;0</formula>
    </cfRule>
  </conditionalFormatting>
  <conditionalFormatting sqref="I166:I175">
    <cfRule type="expression" dxfId="1031" priority="53">
      <formula>I166&gt;0</formula>
    </cfRule>
    <cfRule type="expression" dxfId="1030" priority="54">
      <formula>I166&lt;0</formula>
    </cfRule>
  </conditionalFormatting>
  <conditionalFormatting sqref="I157:I160">
    <cfRule type="expression" dxfId="1029" priority="51">
      <formula>I157&gt;0</formula>
    </cfRule>
    <cfRule type="expression" dxfId="1028" priority="52">
      <formula>I157&lt;0</formula>
    </cfRule>
  </conditionalFormatting>
  <conditionalFormatting sqref="F168">
    <cfRule type="expression" dxfId="1027" priority="49">
      <formula>F168&gt;0</formula>
    </cfRule>
    <cfRule type="expression" dxfId="1026" priority="50">
      <formula>F168&lt;0</formula>
    </cfRule>
  </conditionalFormatting>
  <conditionalFormatting sqref="F71:F73 H72:H73 H71:L71">
    <cfRule type="expression" dxfId="1025" priority="47">
      <formula>F71&gt;0</formula>
    </cfRule>
    <cfRule type="expression" dxfId="1024" priority="48">
      <formula>F71&lt;0</formula>
    </cfRule>
  </conditionalFormatting>
  <conditionalFormatting sqref="R4">
    <cfRule type="expression" dxfId="1023" priority="45">
      <formula>R4&gt;0</formula>
    </cfRule>
    <cfRule type="expression" dxfId="1022" priority="46">
      <formula>R4&lt;0</formula>
    </cfRule>
  </conditionalFormatting>
  <conditionalFormatting sqref="F77:F80 H77:K78 H79:J80">
    <cfRule type="expression" dxfId="1021" priority="43">
      <formula>F77&gt;0</formula>
    </cfRule>
    <cfRule type="expression" dxfId="1020" priority="44">
      <formula>F77&lt;0</formula>
    </cfRule>
  </conditionalFormatting>
  <conditionalFormatting sqref="H85:H89 F84:F89 H84:J84 J85:J89">
    <cfRule type="expression" dxfId="1019" priority="39">
      <formula>F84&gt;0</formula>
    </cfRule>
    <cfRule type="expression" dxfId="1018" priority="40">
      <formula>F84&lt;0</formula>
    </cfRule>
  </conditionalFormatting>
  <conditionalFormatting sqref="I97:J97">
    <cfRule type="expression" dxfId="1017" priority="37">
      <formula>I97&gt;0</formula>
    </cfRule>
    <cfRule type="expression" dxfId="1016" priority="38">
      <formula>I97&lt;0</formula>
    </cfRule>
  </conditionalFormatting>
  <conditionalFormatting sqref="H93:J94 J96:K96 J95 K79:K95 F93:F97 H95:H97 K97">
    <cfRule type="expression" dxfId="1015" priority="35">
      <formula>F79&gt;0</formula>
    </cfRule>
    <cfRule type="expression" dxfId="1014" priority="36">
      <formula>F79&lt;0</formula>
    </cfRule>
  </conditionalFormatting>
  <conditionalFormatting sqref="H91:J92 F90:F92 H90 J90">
    <cfRule type="expression" dxfId="1013" priority="33">
      <formula>F90&gt;0</formula>
    </cfRule>
    <cfRule type="expression" dxfId="1012" priority="34">
      <formula>F90&lt;0</formula>
    </cfRule>
  </conditionalFormatting>
  <conditionalFormatting sqref="H98:K102 F98:F102">
    <cfRule type="expression" dxfId="1011" priority="29">
      <formula>F98&gt;0</formula>
    </cfRule>
    <cfRule type="expression" dxfId="1010" priority="30">
      <formula>F98&lt;0</formula>
    </cfRule>
  </conditionalFormatting>
  <conditionalFormatting sqref="H111:K111 F111">
    <cfRule type="expression" dxfId="1009" priority="27">
      <formula>F111&gt;0</formula>
    </cfRule>
    <cfRule type="expression" dxfId="1008" priority="28">
      <formula>F111&lt;0</formula>
    </cfRule>
  </conditionalFormatting>
  <conditionalFormatting sqref="H106:K110 F106:F110">
    <cfRule type="expression" dxfId="1007" priority="25">
      <formula>F106&gt;0</formula>
    </cfRule>
    <cfRule type="expression" dxfId="1006" priority="26">
      <formula>F106&lt;0</formula>
    </cfRule>
  </conditionalFormatting>
  <conditionalFormatting sqref="H105:K105 F103:F105 H103:H104 J103:K104">
    <cfRule type="expression" dxfId="1005" priority="23">
      <formula>F103&gt;0</formula>
    </cfRule>
    <cfRule type="expression" dxfId="1004" priority="24">
      <formula>F103&lt;0</formula>
    </cfRule>
  </conditionalFormatting>
  <conditionalFormatting sqref="H112:K114 F112:F114">
    <cfRule type="expression" dxfId="1003" priority="21">
      <formula>F112&gt;0</formula>
    </cfRule>
    <cfRule type="expression" dxfId="1002" priority="22">
      <formula>F112&lt;0</formula>
    </cfRule>
  </conditionalFormatting>
  <conditionalFormatting sqref="H115:K117 F115:F117">
    <cfRule type="expression" dxfId="1001" priority="19">
      <formula>F115&gt;0</formula>
    </cfRule>
    <cfRule type="expression" dxfId="1000" priority="20">
      <formula>F115&lt;0</formula>
    </cfRule>
  </conditionalFormatting>
  <conditionalFormatting sqref="Q10">
    <cfRule type="expression" dxfId="999" priority="17">
      <formula>Q10&gt;0</formula>
    </cfRule>
    <cfRule type="expression" dxfId="998" priority="18">
      <formula>Q10&lt;0</formula>
    </cfRule>
  </conditionalFormatting>
  <conditionalFormatting sqref="H119:K120 F119:F121 H121:I121 K121">
    <cfRule type="expression" dxfId="997" priority="15">
      <formula>F119&gt;0</formula>
    </cfRule>
    <cfRule type="expression" dxfId="996" priority="16">
      <formula>F119&lt;0</formula>
    </cfRule>
  </conditionalFormatting>
  <conditionalFormatting sqref="F122 H122:K122 J121">
    <cfRule type="expression" dxfId="995" priority="13">
      <formula>F121&gt;0</formula>
    </cfRule>
    <cfRule type="expression" dxfId="994" priority="14">
      <formula>F121&lt;0</formula>
    </cfRule>
  </conditionalFormatting>
  <conditionalFormatting sqref="F124:F126 H124:K126">
    <cfRule type="expression" dxfId="993" priority="9">
      <formula>F124&gt;0</formula>
    </cfRule>
    <cfRule type="expression" dxfId="992" priority="10">
      <formula>F124&lt;0</formula>
    </cfRule>
  </conditionalFormatting>
  <conditionalFormatting sqref="F128:F130 H128:K130">
    <cfRule type="expression" dxfId="991" priority="7">
      <formula>F128&gt;0</formula>
    </cfRule>
    <cfRule type="expression" dxfId="990" priority="8">
      <formula>F128&lt;0</formula>
    </cfRule>
  </conditionalFormatting>
  <conditionalFormatting sqref="F134:F135 H134:K135">
    <cfRule type="expression" dxfId="989" priority="5">
      <formula>F134&gt;0</formula>
    </cfRule>
    <cfRule type="expression" dxfId="988" priority="6">
      <formula>F134&lt;0</formula>
    </cfRule>
  </conditionalFormatting>
  <conditionalFormatting sqref="F132:F133 H132:K133">
    <cfRule type="expression" dxfId="987" priority="3">
      <formula>F132&gt;0</formula>
    </cfRule>
    <cfRule type="expression" dxfId="986" priority="4">
      <formula>F132&lt;0</formula>
    </cfRule>
  </conditionalFormatting>
  <conditionalFormatting sqref="F131 H131:K131">
    <cfRule type="expression" dxfId="985" priority="1">
      <formula>F131&gt;0</formula>
    </cfRule>
    <cfRule type="expression" dxfId="98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74"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8" si="0">H2*I2-J2</f>
        <v>4989.88</v>
      </c>
      <c r="L2" s="69">
        <v>43129</v>
      </c>
      <c r="M2" s="43">
        <v>26</v>
      </c>
      <c r="O2" s="11" t="s">
        <v>57</v>
      </c>
      <c r="Q2" s="352">
        <f>C28-H28</f>
        <v>300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703</v>
      </c>
      <c r="AJ2">
        <f>$Q$2*$Q$4</f>
        <v>5835</v>
      </c>
      <c r="AK2">
        <f ca="1">AJ2*EXP(-$X$2 * AI2/365.25)</f>
        <v>46644.736780571482</v>
      </c>
      <c r="AM2" s="2">
        <f>Q10</f>
        <v>0</v>
      </c>
      <c r="AO2">
        <f ca="1" xml:space="preserve"> (SUM(AB:AB) - SUM(AE:AE) - SUM(AH:AH) - SUM(AK:AK))/SUM(AB:AB)</f>
        <v>-2.1389068440003842</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27.149733333333327</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703</v>
      </c>
      <c r="AJ3">
        <f t="shared" ref="AJ3:AJ17" si="11">$Q$2*$Q$4</f>
        <v>5835</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19.45</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703</v>
      </c>
      <c r="AJ4">
        <f t="shared" si="11"/>
        <v>5835</v>
      </c>
    </row>
    <row r="5" spans="1:41" x14ac:dyDescent="0.25">
      <c r="B5" s="360">
        <v>43132</v>
      </c>
      <c r="C5" s="4">
        <v>97</v>
      </c>
      <c r="D5" s="3">
        <v>35.22</v>
      </c>
      <c r="E5" s="3">
        <v>0</v>
      </c>
      <c r="F5" s="3">
        <f>C5*D5+E5</f>
        <v>3416.3399999999997</v>
      </c>
      <c r="G5" s="360">
        <v>43217</v>
      </c>
      <c r="H5" s="77">
        <v>100</v>
      </c>
      <c r="I5" s="43">
        <v>23.89</v>
      </c>
      <c r="J5" s="43">
        <v>0.06</v>
      </c>
      <c r="K5" s="43">
        <f t="shared" si="0"/>
        <v>2388.94</v>
      </c>
      <c r="L5" s="69">
        <v>43399</v>
      </c>
      <c r="M5" s="43">
        <v>78</v>
      </c>
      <c r="O5" s="11" t="s">
        <v>67</v>
      </c>
      <c r="Q5" s="3">
        <f>Q4*Q2</f>
        <v>5835</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703</v>
      </c>
      <c r="AJ5">
        <f t="shared" si="11"/>
        <v>5835</v>
      </c>
    </row>
    <row r="6" spans="1:41" x14ac:dyDescent="0.25">
      <c r="B6" s="360">
        <v>43132</v>
      </c>
      <c r="C6" s="4">
        <v>3</v>
      </c>
      <c r="D6" s="3">
        <v>35.22</v>
      </c>
      <c r="E6" s="3">
        <v>0</v>
      </c>
      <c r="F6" s="3">
        <f>C6*D6+E6</f>
        <v>105.66</v>
      </c>
      <c r="G6" s="360">
        <v>43272</v>
      </c>
      <c r="H6" s="77">
        <v>200</v>
      </c>
      <c r="I6" s="43">
        <v>24.88</v>
      </c>
      <c r="J6" s="43">
        <v>0.06</v>
      </c>
      <c r="K6" s="43">
        <f t="shared" si="0"/>
        <v>4975.9399999999996</v>
      </c>
      <c r="L6" s="69">
        <v>43490</v>
      </c>
      <c r="M6" s="43">
        <v>78</v>
      </c>
      <c r="O6" s="11" t="s">
        <v>64</v>
      </c>
      <c r="Q6" s="2">
        <f>Q3*Q2</f>
        <v>8144.9199999999983</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703</v>
      </c>
      <c r="AJ6">
        <f t="shared" si="11"/>
        <v>5835</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-2309.9199999999983</v>
      </c>
      <c r="R7">
        <v>300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703</v>
      </c>
      <c r="AJ7">
        <f t="shared" si="11"/>
        <v>5835</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-2309.9199999999983</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703</v>
      </c>
      <c r="AJ8">
        <f t="shared" si="11"/>
        <v>5835</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-0.28360253998811513</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703</v>
      </c>
      <c r="AJ9">
        <f t="shared" si="11"/>
        <v>5835</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703</v>
      </c>
      <c r="AJ10">
        <f t="shared" si="11"/>
        <v>5835</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5.3470437017994865E-2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703</v>
      </c>
      <c r="AJ11">
        <f t="shared" si="11"/>
        <v>5835</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703</v>
      </c>
      <c r="AJ12">
        <f t="shared" si="11"/>
        <v>5835</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11.441176470588236</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703</v>
      </c>
      <c r="AJ13">
        <f t="shared" si="11"/>
        <v>5835</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703</v>
      </c>
      <c r="AJ14">
        <f t="shared" si="11"/>
        <v>5835</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703</v>
      </c>
      <c r="AJ15">
        <f t="shared" si="11"/>
        <v>5835</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703</v>
      </c>
      <c r="AJ16">
        <f t="shared" si="11"/>
        <v>5835</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703</v>
      </c>
      <c r="AJ17">
        <f t="shared" si="11"/>
        <v>5835</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H19" s="158"/>
      <c r="I19" s="3"/>
      <c r="J19" s="3"/>
      <c r="K19" s="3"/>
      <c r="O19" s="78">
        <v>1.1000000000000001</v>
      </c>
      <c r="P19" s="78">
        <f>O19*$Q$4</f>
        <v>21.395</v>
      </c>
      <c r="W19" s="131"/>
    </row>
    <row r="20" spans="1:39" x14ac:dyDescent="0.25">
      <c r="B20" s="360">
        <v>43440</v>
      </c>
      <c r="C20" s="7">
        <v>100</v>
      </c>
      <c r="D20" s="43">
        <v>23.38</v>
      </c>
      <c r="E20" s="43">
        <v>0</v>
      </c>
      <c r="F20" s="43">
        <f t="shared" si="12"/>
        <v>2338</v>
      </c>
      <c r="G20" s="4"/>
      <c r="H20" s="67"/>
      <c r="O20" s="78">
        <v>1.0900000000000001</v>
      </c>
      <c r="P20" s="78">
        <f t="shared" ref="P20:P39" si="13">O20*$Q$4</f>
        <v>21.200500000000002</v>
      </c>
      <c r="T20" s="1">
        <v>43244</v>
      </c>
      <c r="U20" t="s">
        <v>1026</v>
      </c>
      <c r="W20" s="131"/>
    </row>
    <row r="21" spans="1:39" x14ac:dyDescent="0.25">
      <c r="B21" s="69">
        <v>43647</v>
      </c>
      <c r="C21" s="7">
        <v>100</v>
      </c>
      <c r="D21" s="43">
        <v>22.215</v>
      </c>
      <c r="E21" s="43">
        <v>0</v>
      </c>
      <c r="F21" s="43">
        <f t="shared" si="12"/>
        <v>2221.5</v>
      </c>
      <c r="O21" s="78">
        <v>1.08</v>
      </c>
      <c r="P21" s="78">
        <f t="shared" si="13"/>
        <v>21.006</v>
      </c>
      <c r="W21" s="131"/>
    </row>
    <row r="22" spans="1:39" x14ac:dyDescent="0.25">
      <c r="B22" s="69">
        <v>43657</v>
      </c>
      <c r="C22" s="7">
        <v>100</v>
      </c>
      <c r="D22" s="43">
        <v>21.35</v>
      </c>
      <c r="E22" s="43">
        <v>0</v>
      </c>
      <c r="F22" s="43">
        <f t="shared" si="12"/>
        <v>2135</v>
      </c>
      <c r="H22" s="67"/>
      <c r="O22" s="78">
        <v>1.07</v>
      </c>
      <c r="P22" s="78">
        <f t="shared" si="13"/>
        <v>20.811499999999999</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20.617000000000001</v>
      </c>
      <c r="T23" s="695"/>
      <c r="W23" s="131"/>
    </row>
    <row r="24" spans="1:39" x14ac:dyDescent="0.25">
      <c r="A24" t="s">
        <v>1359</v>
      </c>
      <c r="C24" s="4"/>
      <c r="D24" s="3"/>
      <c r="E24" s="3"/>
      <c r="F24" s="3"/>
      <c r="H24" s="67"/>
      <c r="O24" s="78">
        <v>1.05</v>
      </c>
      <c r="P24" s="78">
        <f t="shared" si="13"/>
        <v>20.422499999999999</v>
      </c>
      <c r="T24" s="695"/>
      <c r="W24" s="131"/>
    </row>
    <row r="25" spans="1:39" x14ac:dyDescent="0.25">
      <c r="O25" s="78">
        <v>1.04</v>
      </c>
      <c r="P25" s="78">
        <f t="shared" si="13"/>
        <v>20.228000000000002</v>
      </c>
      <c r="T25" s="680">
        <v>43318</v>
      </c>
      <c r="U25" t="s">
        <v>1112</v>
      </c>
      <c r="W25" s="131"/>
    </row>
    <row r="26" spans="1:39" x14ac:dyDescent="0.25">
      <c r="C26" s="4"/>
      <c r="D26" s="3"/>
      <c r="E26" s="3"/>
      <c r="F26" s="3"/>
      <c r="H26" s="67"/>
      <c r="O26" s="78">
        <v>1.03</v>
      </c>
      <c r="P26" s="78">
        <f t="shared" si="13"/>
        <v>20.0335</v>
      </c>
      <c r="T26" s="695"/>
      <c r="W26" s="131"/>
    </row>
    <row r="27" spans="1:39" x14ac:dyDescent="0.25">
      <c r="O27" s="78">
        <v>1.02</v>
      </c>
      <c r="P27" s="78">
        <f t="shared" si="13"/>
        <v>19.838999999999999</v>
      </c>
      <c r="T27" s="1">
        <v>43342</v>
      </c>
      <c r="U27" t="s">
        <v>1210</v>
      </c>
      <c r="W27" s="131"/>
    </row>
    <row r="28" spans="1:39" x14ac:dyDescent="0.25">
      <c r="A28" s="31" t="s">
        <v>81</v>
      </c>
      <c r="B28" s="14"/>
      <c r="C28" s="14">
        <f>SUM(C2:C26)</f>
        <v>2097</v>
      </c>
      <c r="D28" s="18"/>
      <c r="E28" s="18"/>
      <c r="F28" s="18">
        <f>SUM(F2:F26)</f>
        <v>52028.2</v>
      </c>
      <c r="G28" s="14"/>
      <c r="H28" s="68">
        <f>SUM(H2:H19)</f>
        <v>1797</v>
      </c>
      <c r="I28" s="18"/>
      <c r="J28" s="18"/>
      <c r="K28" s="18">
        <f>SUM(K2:K19)</f>
        <v>43233.279999999999</v>
      </c>
      <c r="L28" s="14"/>
      <c r="M28" s="18">
        <f>SUM(M2:M10)</f>
        <v>650</v>
      </c>
      <c r="O28" s="78">
        <v>1.01</v>
      </c>
      <c r="P28" s="78">
        <f t="shared" si="13"/>
        <v>19.644500000000001</v>
      </c>
      <c r="U28" s="396" t="s">
        <v>1211</v>
      </c>
      <c r="W28" s="131"/>
    </row>
    <row r="29" spans="1:39" ht="15.75" thickBot="1" x14ac:dyDescent="0.3">
      <c r="A29" s="273" t="s">
        <v>189</v>
      </c>
      <c r="B29" s="274"/>
      <c r="C29" s="275">
        <f>SumByColor($A$29,C2:C27)</f>
        <v>1797</v>
      </c>
      <c r="D29" s="275"/>
      <c r="E29" s="275"/>
      <c r="F29" s="276">
        <f>SumByColor($A$29,F2:F27)</f>
        <v>41213</v>
      </c>
      <c r="G29" s="275"/>
      <c r="H29" s="275">
        <f>SumByColor($A$29,H2:H27)</f>
        <v>1797</v>
      </c>
      <c r="I29" s="275"/>
      <c r="J29" s="275"/>
      <c r="K29" s="276">
        <f>SumByColor($A$29,K2:K27)</f>
        <v>43234</v>
      </c>
      <c r="L29" s="275"/>
      <c r="M29" s="276">
        <f>SumByColor($A$29,M2:M27)</f>
        <v>650</v>
      </c>
      <c r="O29" s="78">
        <v>1</v>
      </c>
      <c r="P29" s="78">
        <f t="shared" si="13"/>
        <v>19.45</v>
      </c>
      <c r="U29" t="s">
        <v>1212</v>
      </c>
      <c r="W29" s="131"/>
    </row>
    <row r="30" spans="1:39" x14ac:dyDescent="0.25">
      <c r="O30" s="78">
        <v>0.99</v>
      </c>
      <c r="P30" s="78">
        <f t="shared" si="13"/>
        <v>19.255499999999998</v>
      </c>
      <c r="W30" s="131"/>
    </row>
    <row r="31" spans="1:39" x14ac:dyDescent="0.25">
      <c r="O31" s="78">
        <v>0.98</v>
      </c>
      <c r="P31" s="78">
        <f t="shared" si="13"/>
        <v>19.061</v>
      </c>
      <c r="T31" s="1">
        <v>43432</v>
      </c>
      <c r="U31" t="s">
        <v>1272</v>
      </c>
      <c r="W31" s="131"/>
    </row>
    <row r="32" spans="1:39" x14ac:dyDescent="0.25">
      <c r="O32" s="78">
        <v>0.97</v>
      </c>
      <c r="P32" s="78">
        <f t="shared" si="13"/>
        <v>18.866499999999998</v>
      </c>
      <c r="U32" t="s">
        <v>1270</v>
      </c>
      <c r="W32" s="131"/>
    </row>
    <row r="33" spans="1:23" x14ac:dyDescent="0.25">
      <c r="O33" s="78">
        <v>0.96</v>
      </c>
      <c r="P33" s="78">
        <f t="shared" si="13"/>
        <v>18.671999999999997</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18.477499999999999</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18.282999999999998</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18.0885</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17.893999999999998</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17.6995</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17.504999999999999</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7" si="27">C93*(E93-D93)</f>
        <v>-2592</v>
      </c>
      <c r="G93" s="39">
        <f t="shared" ref="G93:G97" si="28">D93*C93</f>
        <v>8406</v>
      </c>
      <c r="H93" s="175">
        <f t="shared" ref="H93:H97"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c r="B98" s="161"/>
      <c r="C98" s="10"/>
      <c r="D98" s="39"/>
      <c r="E98" s="39"/>
      <c r="F98" s="39"/>
      <c r="G98" s="39"/>
      <c r="H98" s="175"/>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3" priority="43">
      <formula>F35&gt;0</formula>
    </cfRule>
    <cfRule type="expression" dxfId="982" priority="44">
      <formula>F35&lt;0</formula>
    </cfRule>
  </conditionalFormatting>
  <conditionalFormatting sqref="Q7">
    <cfRule type="expression" dxfId="981" priority="41">
      <formula>Q7&gt;0</formula>
    </cfRule>
    <cfRule type="expression" dxfId="980" priority="42">
      <formula>Q7&lt;0</formula>
    </cfRule>
  </conditionalFormatting>
  <conditionalFormatting sqref="Q8">
    <cfRule type="expression" dxfId="979" priority="39">
      <formula>Q8&gt;0</formula>
    </cfRule>
    <cfRule type="expression" dxfId="978" priority="40">
      <formula>Q8&lt;0</formula>
    </cfRule>
  </conditionalFormatting>
  <conditionalFormatting sqref="F128:F149">
    <cfRule type="expression" dxfId="977" priority="33">
      <formula>F128&gt;0</formula>
    </cfRule>
    <cfRule type="expression" dxfId="976" priority="34">
      <formula>F128&lt;0</formula>
    </cfRule>
  </conditionalFormatting>
  <conditionalFormatting sqref="H128:H149">
    <cfRule type="expression" dxfId="975" priority="31">
      <formula>H128&gt;0</formula>
    </cfRule>
    <cfRule type="expression" dxfId="974" priority="32">
      <formula>H128&lt;0</formula>
    </cfRule>
  </conditionalFormatting>
  <conditionalFormatting sqref="Q10">
    <cfRule type="expression" dxfId="973" priority="29">
      <formula>Q10&gt;0</formula>
    </cfRule>
    <cfRule type="expression" dxfId="972" priority="30">
      <formula>Q10&lt;0</formula>
    </cfRule>
  </conditionalFormatting>
  <conditionalFormatting sqref="J35:J48">
    <cfRule type="expression" dxfId="971" priority="27">
      <formula>J35&gt;0</formula>
    </cfRule>
    <cfRule type="expression" dxfId="970" priority="28">
      <formula>J35&lt;0</formula>
    </cfRule>
  </conditionalFormatting>
  <conditionalFormatting sqref="K35:K48">
    <cfRule type="expression" dxfId="969" priority="25">
      <formula>K35&gt;0</formula>
    </cfRule>
    <cfRule type="expression" dxfId="968" priority="26">
      <formula>K35&lt;0</formula>
    </cfRule>
  </conditionalFormatting>
  <conditionalFormatting sqref="L35:L48">
    <cfRule type="expression" dxfId="967" priority="23">
      <formula>L35&gt;0</formula>
    </cfRule>
    <cfRule type="expression" dxfId="966" priority="24">
      <formula>L35&lt;0</formula>
    </cfRule>
  </conditionalFormatting>
  <conditionalFormatting sqref="H70:H76 F70:F76">
    <cfRule type="expression" dxfId="965" priority="21">
      <formula>F70&gt;0</formula>
    </cfRule>
    <cfRule type="expression" dxfId="964" priority="22">
      <formula>F70&lt;0</formula>
    </cfRule>
  </conditionalFormatting>
  <conditionalFormatting sqref="H77:H80 F77:F80">
    <cfRule type="expression" dxfId="963" priority="19">
      <formula>F77&gt;0</formula>
    </cfRule>
    <cfRule type="expression" dxfId="962" priority="20">
      <formula>F77&lt;0</formula>
    </cfRule>
  </conditionalFormatting>
  <conditionalFormatting sqref="F87:F89 H87:H89">
    <cfRule type="expression" dxfId="961" priority="17">
      <formula>F87&gt;0</formula>
    </cfRule>
    <cfRule type="expression" dxfId="960" priority="18">
      <formula>F87&lt;0</formula>
    </cfRule>
  </conditionalFormatting>
  <conditionalFormatting sqref="F86 H86">
    <cfRule type="expression" dxfId="959" priority="15">
      <formula>F86&gt;0</formula>
    </cfRule>
    <cfRule type="expression" dxfId="958" priority="16">
      <formula>F86&lt;0</formula>
    </cfRule>
  </conditionalFormatting>
  <conditionalFormatting sqref="F83:F85 H83:H85">
    <cfRule type="expression" dxfId="957" priority="13">
      <formula>F83&gt;0</formula>
    </cfRule>
    <cfRule type="expression" dxfId="956" priority="14">
      <formula>F83&lt;0</formula>
    </cfRule>
  </conditionalFormatting>
  <conditionalFormatting sqref="F91:F93 H91:H93">
    <cfRule type="expression" dxfId="955" priority="9">
      <formula>F91&gt;0</formula>
    </cfRule>
    <cfRule type="expression" dxfId="954" priority="10">
      <formula>F91&lt;0</formula>
    </cfRule>
  </conditionalFormatting>
  <conditionalFormatting sqref="F90 H90">
    <cfRule type="expression" dxfId="953" priority="7">
      <formula>F90&gt;0</formula>
    </cfRule>
    <cfRule type="expression" dxfId="952" priority="8">
      <formula>F90&lt;0</formula>
    </cfRule>
  </conditionalFormatting>
  <conditionalFormatting sqref="F99:F101 H99:H101">
    <cfRule type="expression" dxfId="951" priority="5">
      <formula>F99&gt;0</formula>
    </cfRule>
    <cfRule type="expression" dxfId="950" priority="6">
      <formula>F99&lt;0</formula>
    </cfRule>
  </conditionalFormatting>
  <conditionalFormatting sqref="F97:F98 H97:H98">
    <cfRule type="expression" dxfId="949" priority="3">
      <formula>F97&gt;0</formula>
    </cfRule>
    <cfRule type="expression" dxfId="948" priority="4">
      <formula>F97&lt;0</formula>
    </cfRule>
  </conditionalFormatting>
  <conditionalFormatting sqref="F94:F96 H94:H96">
    <cfRule type="expression" dxfId="947" priority="1">
      <formula>F94&gt;0</formula>
    </cfRule>
    <cfRule type="expression" dxfId="946"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5" priority="33">
      <formula>F54&gt;0</formula>
    </cfRule>
    <cfRule type="expression" dxfId="944" priority="34">
      <formula>F54&lt;0</formula>
    </cfRule>
  </conditionalFormatting>
  <conditionalFormatting sqref="Q7">
    <cfRule type="expression" dxfId="943" priority="31">
      <formula>Q7&gt;0</formula>
    </cfRule>
    <cfRule type="expression" dxfId="942" priority="32">
      <formula>Q7&lt;0</formula>
    </cfRule>
  </conditionalFormatting>
  <conditionalFormatting sqref="Q8">
    <cfRule type="expression" dxfId="941" priority="29">
      <formula>Q8&gt;0</formula>
    </cfRule>
    <cfRule type="expression" dxfId="940" priority="30">
      <formula>Q8&lt;0</formula>
    </cfRule>
  </conditionalFormatting>
  <conditionalFormatting sqref="F31:F53">
    <cfRule type="expression" dxfId="939" priority="27">
      <formula>F31&gt;0</formula>
    </cfRule>
    <cfRule type="expression" dxfId="938" priority="28">
      <formula>F31&lt;0</formula>
    </cfRule>
  </conditionalFormatting>
  <conditionalFormatting sqref="H31:H53">
    <cfRule type="expression" dxfId="937" priority="25">
      <formula>H31&gt;0</formula>
    </cfRule>
    <cfRule type="expression" dxfId="936" priority="26">
      <formula>H31&lt;0</formula>
    </cfRule>
  </conditionalFormatting>
  <conditionalFormatting sqref="Q10">
    <cfRule type="expression" dxfId="935" priority="23">
      <formula>Q10&gt;0</formula>
    </cfRule>
    <cfRule type="expression" dxfId="934" priority="24">
      <formula>Q10&lt;0</formula>
    </cfRule>
  </conditionalFormatting>
  <conditionalFormatting sqref="J25:J38">
    <cfRule type="expression" dxfId="933" priority="21">
      <formula>J25&gt;0</formula>
    </cfRule>
    <cfRule type="expression" dxfId="932" priority="22">
      <formula>J25&lt;0</formula>
    </cfRule>
  </conditionalFormatting>
  <conditionalFormatting sqref="L25:L38">
    <cfRule type="expression" dxfId="931" priority="17">
      <formula>L25&gt;0</formula>
    </cfRule>
    <cfRule type="expression" dxfId="930" priority="18">
      <formula>L25&lt;0</formula>
    </cfRule>
  </conditionalFormatting>
  <conditionalFormatting sqref="F89:F110">
    <cfRule type="expression" dxfId="929" priority="15">
      <formula>F89&gt;0</formula>
    </cfRule>
    <cfRule type="expression" dxfId="928" priority="16">
      <formula>F89&lt;0</formula>
    </cfRule>
  </conditionalFormatting>
  <conditionalFormatting sqref="H89:H110">
    <cfRule type="expression" dxfId="927" priority="13">
      <formula>H89&gt;0</formula>
    </cfRule>
    <cfRule type="expression" dxfId="926" priority="14">
      <formula>H89&lt;0</formula>
    </cfRule>
  </conditionalFormatting>
  <conditionalFormatting sqref="J89:J102">
    <cfRule type="expression" dxfId="925" priority="11">
      <formula>J89&gt;0</formula>
    </cfRule>
    <cfRule type="expression" dxfId="924" priority="12">
      <formula>J89&lt;0</formula>
    </cfRule>
  </conditionalFormatting>
  <conditionalFormatting sqref="K89:K102">
    <cfRule type="expression" dxfId="923" priority="9">
      <formula>K89&gt;0</formula>
    </cfRule>
    <cfRule type="expression" dxfId="922" priority="10">
      <formula>K89&lt;0</formula>
    </cfRule>
  </conditionalFormatting>
  <conditionalFormatting sqref="L89:L102">
    <cfRule type="expression" dxfId="921" priority="7">
      <formula>L89&gt;0</formula>
    </cfRule>
    <cfRule type="expression" dxfId="920" priority="8">
      <formula>L89&lt;0</formula>
    </cfRule>
  </conditionalFormatting>
  <conditionalFormatting sqref="F25:F30">
    <cfRule type="expression" dxfId="919" priority="5">
      <formula>F25&gt;0</formula>
    </cfRule>
    <cfRule type="expression" dxfId="918" priority="6">
      <formula>F25&lt;0</formula>
    </cfRule>
  </conditionalFormatting>
  <conditionalFormatting sqref="H25:H30">
    <cfRule type="expression" dxfId="917" priority="3">
      <formula>H25&gt;0</formula>
    </cfRule>
    <cfRule type="expression" dxfId="916" priority="4">
      <formula>H25&lt;0</formula>
    </cfRule>
  </conditionalFormatting>
  <conditionalFormatting sqref="J45">
    <cfRule type="expression" dxfId="915" priority="1">
      <formula>J45&gt;0</formula>
    </cfRule>
    <cfRule type="expression" dxfId="91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3" priority="59">
      <formula>F49&gt;0</formula>
    </cfRule>
    <cfRule type="expression" dxfId="912" priority="60">
      <formula>F49&lt;0</formula>
    </cfRule>
  </conditionalFormatting>
  <conditionalFormatting sqref="Q7">
    <cfRule type="expression" dxfId="911" priority="57">
      <formula>Q7&gt;0</formula>
    </cfRule>
    <cfRule type="expression" dxfId="910" priority="58">
      <formula>Q7&lt;0</formula>
    </cfRule>
  </conditionalFormatting>
  <conditionalFormatting sqref="Q8">
    <cfRule type="expression" dxfId="909" priority="55">
      <formula>Q8&gt;0</formula>
    </cfRule>
    <cfRule type="expression" dxfId="908" priority="56">
      <formula>Q8&lt;0</formula>
    </cfRule>
  </conditionalFormatting>
  <conditionalFormatting sqref="F34:F46">
    <cfRule type="expression" dxfId="907" priority="53">
      <formula>F34&gt;0</formula>
    </cfRule>
    <cfRule type="expression" dxfId="906" priority="54">
      <formula>F34&lt;0</formula>
    </cfRule>
  </conditionalFormatting>
  <conditionalFormatting sqref="H34:H46">
    <cfRule type="expression" dxfId="905" priority="51">
      <formula>H34&gt;0</formula>
    </cfRule>
    <cfRule type="expression" dxfId="904" priority="52">
      <formula>H34&lt;0</formula>
    </cfRule>
  </conditionalFormatting>
  <conditionalFormatting sqref="Q10">
    <cfRule type="expression" dxfId="903" priority="49">
      <formula>Q10&gt;0</formula>
    </cfRule>
    <cfRule type="expression" dxfId="902" priority="50">
      <formula>Q10&lt;0</formula>
    </cfRule>
  </conditionalFormatting>
  <conditionalFormatting sqref="J28:J41">
    <cfRule type="expression" dxfId="901" priority="47">
      <formula>J28&gt;0</formula>
    </cfRule>
    <cfRule type="expression" dxfId="900" priority="48">
      <formula>J28&lt;0</formula>
    </cfRule>
  </conditionalFormatting>
  <conditionalFormatting sqref="K28:K41">
    <cfRule type="expression" dxfId="899" priority="45">
      <formula>K28&gt;0</formula>
    </cfRule>
    <cfRule type="expression" dxfId="898" priority="46">
      <formula>K28&lt;0</formula>
    </cfRule>
  </conditionalFormatting>
  <conditionalFormatting sqref="L28:L41">
    <cfRule type="expression" dxfId="897" priority="43">
      <formula>L28&gt;0</formula>
    </cfRule>
    <cfRule type="expression" dxfId="896" priority="44">
      <formula>L28&lt;0</formula>
    </cfRule>
  </conditionalFormatting>
  <conditionalFormatting sqref="F94:F115">
    <cfRule type="expression" dxfId="895" priority="41">
      <formula>F94&gt;0</formula>
    </cfRule>
    <cfRule type="expression" dxfId="894" priority="42">
      <formula>F94&lt;0</formula>
    </cfRule>
  </conditionalFormatting>
  <conditionalFormatting sqref="H94:H115">
    <cfRule type="expression" dxfId="893" priority="39">
      <formula>H94&gt;0</formula>
    </cfRule>
    <cfRule type="expression" dxfId="892" priority="40">
      <formula>H94&lt;0</formula>
    </cfRule>
  </conditionalFormatting>
  <conditionalFormatting sqref="J94:J107">
    <cfRule type="expression" dxfId="891" priority="37">
      <formula>J94&gt;0</formula>
    </cfRule>
    <cfRule type="expression" dxfId="890" priority="38">
      <formula>J94&lt;0</formula>
    </cfRule>
  </conditionalFormatting>
  <conditionalFormatting sqref="K94:K107">
    <cfRule type="expression" dxfId="889" priority="35">
      <formula>K94&gt;0</formula>
    </cfRule>
    <cfRule type="expression" dxfId="888" priority="36">
      <formula>K94&lt;0</formula>
    </cfRule>
  </conditionalFormatting>
  <conditionalFormatting sqref="L94:L107">
    <cfRule type="expression" dxfId="887" priority="33">
      <formula>L94&gt;0</formula>
    </cfRule>
    <cfRule type="expression" dxfId="886" priority="34">
      <formula>L94&lt;0</formula>
    </cfRule>
  </conditionalFormatting>
  <conditionalFormatting sqref="F28:F31">
    <cfRule type="expression" dxfId="885" priority="31">
      <formula>F28&gt;0</formula>
    </cfRule>
    <cfRule type="expression" dxfId="884" priority="32">
      <formula>F28&lt;0</formula>
    </cfRule>
  </conditionalFormatting>
  <conditionalFormatting sqref="H28:H31">
    <cfRule type="expression" dxfId="883" priority="29">
      <formula>H28&gt;0</formula>
    </cfRule>
    <cfRule type="expression" dxfId="882" priority="30">
      <formula>H28&lt;0</formula>
    </cfRule>
  </conditionalFormatting>
  <conditionalFormatting sqref="F32:F33">
    <cfRule type="expression" dxfId="881" priority="25">
      <formula>F32&gt;0</formula>
    </cfRule>
    <cfRule type="expression" dxfId="880" priority="26">
      <formula>F32&lt;0</formula>
    </cfRule>
  </conditionalFormatting>
  <conditionalFormatting sqref="H32:H33">
    <cfRule type="expression" dxfId="879" priority="23">
      <formula>H32&gt;0</formula>
    </cfRule>
    <cfRule type="expression" dxfId="878" priority="24">
      <formula>H32&lt;0</formula>
    </cfRule>
  </conditionalFormatting>
  <conditionalFormatting sqref="J48">
    <cfRule type="expression" dxfId="877" priority="21">
      <formula>J48&gt;0</formula>
    </cfRule>
    <cfRule type="expression" dxfId="876" priority="22">
      <formula>J48&lt;0</formula>
    </cfRule>
  </conditionalFormatting>
  <conditionalFormatting sqref="F47:F48">
    <cfRule type="expression" dxfId="875" priority="19">
      <formula>F47&gt;0</formula>
    </cfRule>
    <cfRule type="expression" dxfId="874" priority="20">
      <formula>F47&lt;0</formula>
    </cfRule>
  </conditionalFormatting>
  <conditionalFormatting sqref="H47:H48">
    <cfRule type="expression" dxfId="873" priority="17">
      <formula>H47&gt;0</formula>
    </cfRule>
    <cfRule type="expression" dxfId="872" priority="18">
      <formula>H47&lt;0</formula>
    </cfRule>
  </conditionalFormatting>
  <conditionalFormatting sqref="J49:J53">
    <cfRule type="expression" dxfId="871" priority="15">
      <formula>J49&gt;0</formula>
    </cfRule>
    <cfRule type="expression" dxfId="870" priority="16">
      <formula>J49&lt;0</formula>
    </cfRule>
  </conditionalFormatting>
  <conditionalFormatting sqref="J54:J62">
    <cfRule type="expression" dxfId="869" priority="13">
      <formula>J54&gt;0</formula>
    </cfRule>
    <cfRule type="expression" dxfId="868" priority="14">
      <formula>J54&lt;0</formula>
    </cfRule>
  </conditionalFormatting>
  <conditionalFormatting sqref="J63">
    <cfRule type="expression" dxfId="867" priority="5">
      <formula>J63&gt;0</formula>
    </cfRule>
    <cfRule type="expression" dxfId="866" priority="6">
      <formula>J63&lt;0</formula>
    </cfRule>
  </conditionalFormatting>
  <conditionalFormatting sqref="H64:H65 F64:F65">
    <cfRule type="expression" dxfId="865" priority="3">
      <formula>F64&gt;0</formula>
    </cfRule>
    <cfRule type="expression" dxfId="864" priority="4">
      <formula>F64&lt;0</formula>
    </cfRule>
  </conditionalFormatting>
  <conditionalFormatting sqref="J64">
    <cfRule type="expression" dxfId="863" priority="1">
      <formula>J64&gt;0</formula>
    </cfRule>
    <cfRule type="expression" dxfId="86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61" priority="51">
      <formula>F26&gt;0</formula>
    </cfRule>
    <cfRule type="expression" dxfId="86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9" priority="39">
      <formula>F22&gt;0</formula>
    </cfRule>
    <cfRule type="expression" dxfId="858" priority="40">
      <formula>F22&lt;0</formula>
    </cfRule>
  </conditionalFormatting>
  <conditionalFormatting sqref="H22:H25">
    <cfRule type="expression" dxfId="857" priority="37">
      <formula>H22&gt;0</formula>
    </cfRule>
    <cfRule type="expression" dxfId="856" priority="38">
      <formula>H22&lt;0</formula>
    </cfRule>
  </conditionalFormatting>
  <conditionalFormatting sqref="Q8">
    <cfRule type="expression" dxfId="855" priority="33">
      <formula>Q8&gt;0</formula>
    </cfRule>
    <cfRule type="expression" dxfId="854" priority="34">
      <formula>Q8&lt;0</formula>
    </cfRule>
  </conditionalFormatting>
  <conditionalFormatting sqref="Q7">
    <cfRule type="expression" dxfId="853" priority="35">
      <formula>Q7&gt;0</formula>
    </cfRule>
    <cfRule type="expression" dxfId="852" priority="36">
      <formula>Q7&lt;0</formula>
    </cfRule>
  </conditionalFormatting>
  <conditionalFormatting sqref="F74:F76">
    <cfRule type="expression" dxfId="851" priority="31">
      <formula>F74&gt;0</formula>
    </cfRule>
    <cfRule type="expression" dxfId="850" priority="32">
      <formula>F74&lt;0</formula>
    </cfRule>
  </conditionalFormatting>
  <conditionalFormatting sqref="F77:F84">
    <cfRule type="expression" dxfId="849" priority="27">
      <formula>F77&gt;0</formula>
    </cfRule>
    <cfRule type="expression" dxfId="848" priority="28">
      <formula>F77&lt;0</formula>
    </cfRule>
  </conditionalFormatting>
  <conditionalFormatting sqref="F77:F84">
    <cfRule type="expression" dxfId="847" priority="29">
      <formula>F77&gt;0</formula>
    </cfRule>
    <cfRule type="expression" dxfId="846" priority="30">
      <formula>F77&lt;0</formula>
    </cfRule>
  </conditionalFormatting>
  <conditionalFormatting sqref="H74:H84">
    <cfRule type="expression" dxfId="845" priority="25">
      <formula>H74&gt;0</formula>
    </cfRule>
    <cfRule type="expression" dxfId="844" priority="26">
      <formula>H74&lt;0</formula>
    </cfRule>
  </conditionalFormatting>
  <conditionalFormatting sqref="F70:F73">
    <cfRule type="expression" dxfId="843" priority="23">
      <formula>F70&gt;0</formula>
    </cfRule>
    <cfRule type="expression" dxfId="842" priority="24">
      <formula>F70&lt;0</formula>
    </cfRule>
  </conditionalFormatting>
  <conditionalFormatting sqref="H70:H73">
    <cfRule type="expression" dxfId="841" priority="21">
      <formula>H70&gt;0</formula>
    </cfRule>
    <cfRule type="expression" dxfId="840" priority="22">
      <formula>H70&lt;0</formula>
    </cfRule>
  </conditionalFormatting>
  <conditionalFormatting sqref="Q10">
    <cfRule type="expression" dxfId="839" priority="19">
      <formula>Q10&gt;0</formula>
    </cfRule>
    <cfRule type="expression" dxfId="838" priority="20">
      <formula>Q10&lt;0</formula>
    </cfRule>
  </conditionalFormatting>
  <conditionalFormatting sqref="H43 F43">
    <cfRule type="expression" dxfId="837" priority="15">
      <formula>F43&gt;0</formula>
    </cfRule>
    <cfRule type="expression" dxfId="836" priority="16">
      <formula>F43&lt;0</formula>
    </cfRule>
  </conditionalFormatting>
  <conditionalFormatting sqref="H37:H39 F37:F39">
    <cfRule type="expression" dxfId="835" priority="13">
      <formula>F37&gt;0</formula>
    </cfRule>
    <cfRule type="expression" dxfId="834" priority="14">
      <formula>F37&lt;0</formula>
    </cfRule>
  </conditionalFormatting>
  <conditionalFormatting sqref="H35:H36 F35:F36">
    <cfRule type="expression" dxfId="833" priority="11">
      <formula>F35&gt;0</formula>
    </cfRule>
    <cfRule type="expression" dxfId="832" priority="12">
      <formula>F35&lt;0</formula>
    </cfRule>
  </conditionalFormatting>
  <conditionalFormatting sqref="H41:H42 F41:F42 J40:J41">
    <cfRule type="expression" dxfId="831" priority="9">
      <formula>F40&gt;0</formula>
    </cfRule>
    <cfRule type="expression" dxfId="830" priority="10">
      <formula>F40&lt;0</formula>
    </cfRule>
  </conditionalFormatting>
  <conditionalFormatting sqref="H40 F40">
    <cfRule type="expression" dxfId="829" priority="7">
      <formula>F40&gt;0</formula>
    </cfRule>
    <cfRule type="expression" dxfId="828" priority="8">
      <formula>F40&lt;0</formula>
    </cfRule>
  </conditionalFormatting>
  <conditionalFormatting sqref="H45 F45 J44:J45">
    <cfRule type="expression" dxfId="827" priority="3">
      <formula>F44&gt;0</formula>
    </cfRule>
    <cfRule type="expression" dxfId="826" priority="4">
      <formula>F44&lt;0</formula>
    </cfRule>
  </conditionalFormatting>
  <conditionalFormatting sqref="H44 F44">
    <cfRule type="expression" dxfId="825" priority="1">
      <formula>F44&gt;0</formula>
    </cfRule>
    <cfRule type="expression" dxfId="82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3" priority="19">
      <formula>F27&gt;0</formula>
    </cfRule>
    <cfRule type="expression" dxfId="822" priority="20">
      <formula>F27&lt;0</formula>
    </cfRule>
  </conditionalFormatting>
  <conditionalFormatting sqref="F37:F38">
    <cfRule type="expression" dxfId="821" priority="17">
      <formula>F37&gt;0</formula>
    </cfRule>
    <cfRule type="expression" dxfId="820" priority="18">
      <formula>F37&lt;0</formula>
    </cfRule>
  </conditionalFormatting>
  <conditionalFormatting sqref="H27:H32">
    <cfRule type="expression" dxfId="819" priority="15">
      <formula>H27&gt;0</formula>
    </cfRule>
    <cfRule type="expression" dxfId="818" priority="16">
      <formula>H27&lt;0</formula>
    </cfRule>
  </conditionalFormatting>
  <conditionalFormatting sqref="Q7">
    <cfRule type="expression" dxfId="817" priority="3">
      <formula>Q7&gt;0</formula>
    </cfRule>
    <cfRule type="expression" dxfId="816" priority="4">
      <formula>Q7&lt;0</formula>
    </cfRule>
  </conditionalFormatting>
  <conditionalFormatting sqref="Q8">
    <cfRule type="expression" dxfId="815" priority="1">
      <formula>Q8&gt;0</formula>
    </cfRule>
    <cfRule type="expression" dxfId="81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3" priority="25">
      <formula>F24&gt;0</formula>
    </cfRule>
    <cfRule type="expression" dxfId="812" priority="26">
      <formula>F24&lt;0</formula>
    </cfRule>
  </conditionalFormatting>
  <conditionalFormatting sqref="H21:H27">
    <cfRule type="expression" dxfId="811" priority="19">
      <formula>H21&gt;0</formula>
    </cfRule>
    <cfRule type="expression" dxfId="810" priority="20">
      <formula>H21&lt;0</formula>
    </cfRule>
  </conditionalFormatting>
  <conditionalFormatting sqref="F21:F23">
    <cfRule type="expression" dxfId="809" priority="5">
      <formula>F21&gt;0</formula>
    </cfRule>
    <cfRule type="expression" dxfId="808" priority="6">
      <formula>F21&lt;0</formula>
    </cfRule>
  </conditionalFormatting>
  <conditionalFormatting sqref="Q8">
    <cfRule type="expression" dxfId="807" priority="1">
      <formula>Q8&gt;0</formula>
    </cfRule>
    <cfRule type="expression" dxfId="806" priority="2">
      <formula>Q8&lt;0</formula>
    </cfRule>
  </conditionalFormatting>
  <conditionalFormatting sqref="Q7">
    <cfRule type="expression" dxfId="805" priority="3">
      <formula>Q7&gt;0</formula>
    </cfRule>
    <cfRule type="expression" dxfId="80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3" priority="11">
      <formula>F21&gt;0</formula>
    </cfRule>
    <cfRule type="expression" dxfId="802" priority="12">
      <formula>F21&lt;0</formula>
    </cfRule>
  </conditionalFormatting>
  <conditionalFormatting sqref="H21:H23">
    <cfRule type="expression" dxfId="801" priority="9">
      <formula>H21&gt;0</formula>
    </cfRule>
    <cfRule type="expression" dxfId="800" priority="10">
      <formula>H21&lt;0</formula>
    </cfRule>
  </conditionalFormatting>
  <conditionalFormatting sqref="Q8">
    <cfRule type="expression" dxfId="799" priority="1">
      <formula>Q8&gt;0</formula>
    </cfRule>
    <cfRule type="expression" dxfId="798" priority="2">
      <formula>Q8&lt;0</formula>
    </cfRule>
  </conditionalFormatting>
  <conditionalFormatting sqref="Q7">
    <cfRule type="expression" dxfId="797" priority="3">
      <formula>Q7&gt;0</formula>
    </cfRule>
    <cfRule type="expression" dxfId="79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5" priority="15">
      <formula>F29&gt;0</formula>
    </cfRule>
    <cfRule type="expression" dxfId="794" priority="16">
      <formula>F29&lt;0</formula>
    </cfRule>
  </conditionalFormatting>
  <conditionalFormatting sqref="F34:F62">
    <cfRule type="expression" dxfId="793" priority="11">
      <formula>F34&gt;0</formula>
    </cfRule>
    <cfRule type="expression" dxfId="792" priority="12">
      <formula>F34&lt;0</formula>
    </cfRule>
  </conditionalFormatting>
  <conditionalFormatting sqref="F34:F62">
    <cfRule type="expression" dxfId="791" priority="13">
      <formula>F34&gt;0</formula>
    </cfRule>
    <cfRule type="expression" dxfId="790" priority="14">
      <formula>F34&lt;0</formula>
    </cfRule>
  </conditionalFormatting>
  <conditionalFormatting sqref="H29:H62">
    <cfRule type="expression" dxfId="789" priority="9">
      <formula>H29&gt;0</formula>
    </cfRule>
    <cfRule type="expression" dxfId="788" priority="10">
      <formula>H29&lt;0</formula>
    </cfRule>
  </conditionalFormatting>
  <conditionalFormatting sqref="F25:F28">
    <cfRule type="expression" dxfId="787" priority="7">
      <formula>F25&gt;0</formula>
    </cfRule>
    <cfRule type="expression" dxfId="786" priority="8">
      <formula>F25&lt;0</formula>
    </cfRule>
  </conditionalFormatting>
  <conditionalFormatting sqref="H25:H28">
    <cfRule type="expression" dxfId="785" priority="5">
      <formula>H25&gt;0</formula>
    </cfRule>
    <cfRule type="expression" dxfId="784" priority="6">
      <formula>H25&lt;0</formula>
    </cfRule>
  </conditionalFormatting>
  <conditionalFormatting sqref="Q7">
    <cfRule type="expression" dxfId="783" priority="3">
      <formula>Q7&gt;0</formula>
    </cfRule>
    <cfRule type="expression" dxfId="782" priority="4">
      <formula>Q7&lt;0</formula>
    </cfRule>
  </conditionalFormatting>
  <conditionalFormatting sqref="Q8">
    <cfRule type="expression" dxfId="781" priority="1">
      <formula>Q8&gt;0</formula>
    </cfRule>
    <cfRule type="expression" dxfId="78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9" priority="87">
      <formula>F29&gt;0</formula>
    </cfRule>
    <cfRule type="expression" dxfId="778" priority="88">
      <formula>F29&lt;0</formula>
    </cfRule>
  </conditionalFormatting>
  <conditionalFormatting sqref="F57:F64 F66">
    <cfRule type="expression" dxfId="777" priority="83">
      <formula>F57&gt;0</formula>
    </cfRule>
    <cfRule type="expression" dxfId="776" priority="84">
      <formula>F57&lt;0</formula>
    </cfRule>
  </conditionalFormatting>
  <conditionalFormatting sqref="F57:F64 F66">
    <cfRule type="expression" dxfId="775" priority="85">
      <formula>F57&gt;0</formula>
    </cfRule>
    <cfRule type="expression" dxfId="774" priority="86">
      <formula>F57&lt;0</formula>
    </cfRule>
  </conditionalFormatting>
  <conditionalFormatting sqref="H57:H64 H66">
    <cfRule type="expression" dxfId="773" priority="81">
      <formula>H57&gt;0</formula>
    </cfRule>
    <cfRule type="expression" dxfId="772" priority="82">
      <formula>H57&lt;0</formula>
    </cfRule>
  </conditionalFormatting>
  <conditionalFormatting sqref="Q7">
    <cfRule type="expression" dxfId="771" priority="63">
      <formula>Q7&gt;0</formula>
    </cfRule>
    <cfRule type="expression" dxfId="770" priority="64">
      <formula>Q7&lt;0</formula>
    </cfRule>
  </conditionalFormatting>
  <conditionalFormatting sqref="Q8">
    <cfRule type="expression" dxfId="769" priority="61">
      <formula>Q8&gt;0</formula>
    </cfRule>
    <cfRule type="expression" dxfId="768" priority="62">
      <formula>Q8&lt;0</formula>
    </cfRule>
  </conditionalFormatting>
  <conditionalFormatting sqref="F93:F97 H93:H97 H99:H124 F99:F124">
    <cfRule type="expression" dxfId="767" priority="33">
      <formula>F93&gt;0</formula>
    </cfRule>
    <cfRule type="expression" dxfId="766" priority="34">
      <formula>F93&lt;0</formula>
    </cfRule>
  </conditionalFormatting>
  <conditionalFormatting sqref="F125:F132 F134">
    <cfRule type="expression" dxfId="765" priority="31">
      <formula>F125&gt;0</formula>
    </cfRule>
    <cfRule type="expression" dxfId="764" priority="32">
      <formula>F125&lt;0</formula>
    </cfRule>
  </conditionalFormatting>
  <conditionalFormatting sqref="M67">
    <cfRule type="expression" dxfId="763" priority="43">
      <formula>M67&gt;0</formula>
    </cfRule>
    <cfRule type="expression" dxfId="762" priority="44">
      <formula>M67&lt;0</formula>
    </cfRule>
  </conditionalFormatting>
  <conditionalFormatting sqref="F65">
    <cfRule type="expression" dxfId="761" priority="39">
      <formula>F65&gt;0</formula>
    </cfRule>
    <cfRule type="expression" dxfId="760" priority="40">
      <formula>F65&lt;0</formula>
    </cfRule>
  </conditionalFormatting>
  <conditionalFormatting sqref="F65">
    <cfRule type="expression" dxfId="759" priority="41">
      <formula>F65&gt;0</formula>
    </cfRule>
    <cfRule type="expression" dxfId="758" priority="42">
      <formula>F65&lt;0</formula>
    </cfRule>
  </conditionalFormatting>
  <conditionalFormatting sqref="H65">
    <cfRule type="expression" dxfId="757" priority="37">
      <formula>H65&gt;0</formula>
    </cfRule>
    <cfRule type="expression" dxfId="756" priority="38">
      <formula>H65&lt;0</formula>
    </cfRule>
  </conditionalFormatting>
  <conditionalFormatting sqref="F125:F132 F134">
    <cfRule type="expression" dxfId="755" priority="29">
      <formula>F125&gt;0</formula>
    </cfRule>
    <cfRule type="expression" dxfId="754" priority="30">
      <formula>F125&lt;0</formula>
    </cfRule>
  </conditionalFormatting>
  <conditionalFormatting sqref="H125:H132 H134">
    <cfRule type="expression" dxfId="753" priority="27">
      <formula>H125&gt;0</formula>
    </cfRule>
    <cfRule type="expression" dxfId="752" priority="28">
      <formula>H125&lt;0</formula>
    </cfRule>
  </conditionalFormatting>
  <conditionalFormatting sqref="F92">
    <cfRule type="expression" dxfId="751" priority="25">
      <formula>F92&gt;0</formula>
    </cfRule>
    <cfRule type="expression" dxfId="750" priority="26">
      <formula>F92&lt;0</formula>
    </cfRule>
  </conditionalFormatting>
  <conditionalFormatting sqref="H92">
    <cfRule type="expression" dxfId="749" priority="23">
      <formula>H92&gt;0</formula>
    </cfRule>
    <cfRule type="expression" dxfId="748" priority="24">
      <formula>H92&lt;0</formula>
    </cfRule>
  </conditionalFormatting>
  <conditionalFormatting sqref="F133">
    <cfRule type="expression" dxfId="747" priority="19">
      <formula>F133&gt;0</formula>
    </cfRule>
    <cfRule type="expression" dxfId="746" priority="20">
      <formula>F133&lt;0</formula>
    </cfRule>
  </conditionalFormatting>
  <conditionalFormatting sqref="F133">
    <cfRule type="expression" dxfId="745" priority="21">
      <formula>F133&gt;0</formula>
    </cfRule>
    <cfRule type="expression" dxfId="744" priority="22">
      <formula>F133&lt;0</formula>
    </cfRule>
  </conditionalFormatting>
  <conditionalFormatting sqref="H133">
    <cfRule type="expression" dxfId="743" priority="17">
      <formula>H133&gt;0</formula>
    </cfRule>
    <cfRule type="expression" dxfId="742" priority="18">
      <formula>H133&lt;0</formula>
    </cfRule>
  </conditionalFormatting>
  <conditionalFormatting sqref="F98 H98">
    <cfRule type="expression" dxfId="741" priority="15">
      <formula>F98&gt;0</formula>
    </cfRule>
    <cfRule type="expression" dxfId="740" priority="16">
      <formula>F98&lt;0</formula>
    </cfRule>
  </conditionalFormatting>
  <conditionalFormatting sqref="J25:J66">
    <cfRule type="expression" dxfId="739" priority="13">
      <formula>J25&gt;0</formula>
    </cfRule>
    <cfRule type="expression" dxfId="738" priority="14">
      <formula>J25&lt;0</formula>
    </cfRule>
  </conditionalFormatting>
  <conditionalFormatting sqref="K41 K45:K66">
    <cfRule type="expression" dxfId="737" priority="11">
      <formula>K41&gt;0</formula>
    </cfRule>
    <cfRule type="expression" dxfId="736" priority="12">
      <formula>K41&lt;0</formula>
    </cfRule>
  </conditionalFormatting>
  <conditionalFormatting sqref="L25">
    <cfRule type="expression" dxfId="735" priority="9">
      <formula>L25&gt;0</formula>
    </cfRule>
    <cfRule type="expression" dxfId="734" priority="10">
      <formula>L25&lt;0</formula>
    </cfRule>
  </conditionalFormatting>
  <conditionalFormatting sqref="F25:F28">
    <cfRule type="expression" dxfId="733" priority="7">
      <formula>F25&gt;0</formula>
    </cfRule>
    <cfRule type="expression" dxfId="732" priority="8">
      <formula>F25&lt;0</formula>
    </cfRule>
  </conditionalFormatting>
  <conditionalFormatting sqref="H25:H28">
    <cfRule type="expression" dxfId="731" priority="5">
      <formula>H25&gt;0</formula>
    </cfRule>
    <cfRule type="expression" dxfId="73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29" priority="65">
      <formula>F45&gt;0</formula>
    </cfRule>
    <cfRule type="expression" dxfId="72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7" priority="67">
      <formula>F44&gt;0</formula>
    </cfRule>
    <cfRule type="expression" dxfId="726" priority="68">
      <formula>F44&lt;0</formula>
    </cfRule>
  </conditionalFormatting>
  <conditionalFormatting sqref="F61:F91 F93:F102 F45:F59">
    <cfRule type="expression" dxfId="725" priority="63">
      <formula>F45&gt;0</formula>
    </cfRule>
    <cfRule type="expression" dxfId="724" priority="64">
      <formula>F45&lt;0</formula>
    </cfRule>
  </conditionalFormatting>
  <conditionalFormatting sqref="H61:H91 H93:H102 H43:H59">
    <cfRule type="expression" dxfId="723" priority="61">
      <formula>H43&gt;0</formula>
    </cfRule>
    <cfRule type="expression" dxfId="722" priority="62">
      <formula>H43&lt;0</formula>
    </cfRule>
  </conditionalFormatting>
  <conditionalFormatting sqref="F36:F43">
    <cfRule type="expression" dxfId="721" priority="59">
      <formula>F36&gt;0</formula>
    </cfRule>
    <cfRule type="expression" dxfId="720" priority="60">
      <formula>F36&lt;0</formula>
    </cfRule>
  </conditionalFormatting>
  <conditionalFormatting sqref="H36:H42">
    <cfRule type="expression" dxfId="719" priority="57">
      <formula>H36&gt;0</formula>
    </cfRule>
    <cfRule type="expression" dxfId="718" priority="58">
      <formula>H36&lt;0</formula>
    </cfRule>
  </conditionalFormatting>
  <conditionalFormatting sqref="Q7">
    <cfRule type="expression" dxfId="717" priority="51">
      <formula>Q7&gt;0</formula>
    </cfRule>
    <cfRule type="expression" dxfId="716" priority="52">
      <formula>Q7&lt;0</formula>
    </cfRule>
  </conditionalFormatting>
  <conditionalFormatting sqref="Q8">
    <cfRule type="expression" dxfId="715" priority="49">
      <formula>Q8&gt;0</formula>
    </cfRule>
    <cfRule type="expression" dxfId="714" priority="50">
      <formula>Q8&lt;0</formula>
    </cfRule>
  </conditionalFormatting>
  <conditionalFormatting sqref="Q10">
    <cfRule type="expression" dxfId="713" priority="47">
      <formula>Q10&gt;0</formula>
    </cfRule>
    <cfRule type="expression" dxfId="712" priority="48">
      <formula>Q10&lt;0</formula>
    </cfRule>
  </conditionalFormatting>
  <conditionalFormatting sqref="F60">
    <cfRule type="expression" dxfId="711" priority="45">
      <formula>F60&gt;0</formula>
    </cfRule>
    <cfRule type="expression" dxfId="710" priority="46">
      <formula>F60&lt;0</formula>
    </cfRule>
  </conditionalFormatting>
  <conditionalFormatting sqref="F60">
    <cfRule type="expression" dxfId="709" priority="43">
      <formula>F60&gt;0</formula>
    </cfRule>
    <cfRule type="expression" dxfId="708" priority="44">
      <formula>F60&lt;0</formula>
    </cfRule>
  </conditionalFormatting>
  <conditionalFormatting sqref="H60">
    <cfRule type="expression" dxfId="707" priority="41">
      <formula>H60&gt;0</formula>
    </cfRule>
    <cfRule type="expression" dxfId="706" priority="42">
      <formula>H60&lt;0</formula>
    </cfRule>
  </conditionalFormatting>
  <conditionalFormatting sqref="F92">
    <cfRule type="expression" dxfId="705" priority="39">
      <formula>F92&gt;0</formula>
    </cfRule>
    <cfRule type="expression" dxfId="704" priority="40">
      <formula>F92&lt;0</formula>
    </cfRule>
  </conditionalFormatting>
  <conditionalFormatting sqref="F92">
    <cfRule type="expression" dxfId="703" priority="37">
      <formula>F92&gt;0</formula>
    </cfRule>
    <cfRule type="expression" dxfId="702" priority="38">
      <formula>F92&lt;0</formula>
    </cfRule>
  </conditionalFormatting>
  <conditionalFormatting sqref="H92">
    <cfRule type="expression" dxfId="701" priority="35">
      <formula>H92&gt;0</formula>
    </cfRule>
    <cfRule type="expression" dxfId="700" priority="36">
      <formula>H92&lt;0</formula>
    </cfRule>
  </conditionalFormatting>
  <conditionalFormatting sqref="F169:F183 F185:F215 F217:F226">
    <cfRule type="expression" dxfId="699" priority="31">
      <formula>F169&gt;0</formula>
    </cfRule>
    <cfRule type="expression" dxfId="698" priority="32">
      <formula>F169&lt;0</formula>
    </cfRule>
  </conditionalFormatting>
  <conditionalFormatting sqref="F164:F168">
    <cfRule type="expression" dxfId="697" priority="33">
      <formula>F164&gt;0</formula>
    </cfRule>
    <cfRule type="expression" dxfId="696" priority="34">
      <formula>F164&lt;0</formula>
    </cfRule>
  </conditionalFormatting>
  <conditionalFormatting sqref="F169:F183 F185:F215 F217:F226">
    <cfRule type="expression" dxfId="695" priority="29">
      <formula>F169&gt;0</formula>
    </cfRule>
    <cfRule type="expression" dxfId="694" priority="30">
      <formula>F169&lt;0</formula>
    </cfRule>
  </conditionalFormatting>
  <conditionalFormatting sqref="H164:H183 H185:H215 H217:H226">
    <cfRule type="expression" dxfId="693" priority="27">
      <formula>H164&gt;0</formula>
    </cfRule>
    <cfRule type="expression" dxfId="692" priority="28">
      <formula>H164&lt;0</formula>
    </cfRule>
  </conditionalFormatting>
  <conditionalFormatting sqref="F160:F163">
    <cfRule type="expression" dxfId="691" priority="25">
      <formula>F160&gt;0</formula>
    </cfRule>
    <cfRule type="expression" dxfId="690" priority="26">
      <formula>F160&lt;0</formula>
    </cfRule>
  </conditionalFormatting>
  <conditionalFormatting sqref="H160:H163">
    <cfRule type="expression" dxfId="689" priority="23">
      <formula>H160&gt;0</formula>
    </cfRule>
    <cfRule type="expression" dxfId="688" priority="24">
      <formula>H160&lt;0</formula>
    </cfRule>
  </conditionalFormatting>
  <conditionalFormatting sqref="F184">
    <cfRule type="expression" dxfId="687" priority="21">
      <formula>F184&gt;0</formula>
    </cfRule>
    <cfRule type="expression" dxfId="686" priority="22">
      <formula>F184&lt;0</formula>
    </cfRule>
  </conditionalFormatting>
  <conditionalFormatting sqref="F184">
    <cfRule type="expression" dxfId="685" priority="19">
      <formula>F184&gt;0</formula>
    </cfRule>
    <cfRule type="expression" dxfId="684" priority="20">
      <formula>F184&lt;0</formula>
    </cfRule>
  </conditionalFormatting>
  <conditionalFormatting sqref="H184">
    <cfRule type="expression" dxfId="683" priority="17">
      <formula>H184&gt;0</formula>
    </cfRule>
    <cfRule type="expression" dxfId="682" priority="18">
      <formula>H184&lt;0</formula>
    </cfRule>
  </conditionalFormatting>
  <conditionalFormatting sqref="F216">
    <cfRule type="expression" dxfId="681" priority="15">
      <formula>F216&gt;0</formula>
    </cfRule>
    <cfRule type="expression" dxfId="680" priority="16">
      <formula>F216&lt;0</formula>
    </cfRule>
  </conditionalFormatting>
  <conditionalFormatting sqref="F216">
    <cfRule type="expression" dxfId="679" priority="13">
      <formula>F216&gt;0</formula>
    </cfRule>
    <cfRule type="expression" dxfId="678" priority="14">
      <formula>F216&lt;0</formula>
    </cfRule>
  </conditionalFormatting>
  <conditionalFormatting sqref="H216">
    <cfRule type="expression" dxfId="677" priority="11">
      <formula>H216&gt;0</formula>
    </cfRule>
    <cfRule type="expression" dxfId="676" priority="12">
      <formula>H216&lt;0</formula>
    </cfRule>
  </conditionalFormatting>
  <conditionalFormatting sqref="J38:J39">
    <cfRule type="expression" dxfId="675" priority="9">
      <formula>J38&gt;0</formula>
    </cfRule>
    <cfRule type="expression" dxfId="674" priority="10">
      <formula>J38&lt;0</formula>
    </cfRule>
  </conditionalFormatting>
  <conditionalFormatting sqref="J41:J54">
    <cfRule type="expression" dxfId="673" priority="7">
      <formula>J41&gt;0</formula>
    </cfRule>
    <cfRule type="expression" dxfId="672" priority="8">
      <formula>J41&lt;0</formula>
    </cfRule>
  </conditionalFormatting>
  <conditionalFormatting sqref="J55">
    <cfRule type="expression" dxfId="671" priority="3">
      <formula>J55&gt;0</formula>
    </cfRule>
    <cfRule type="expression" dxfId="670" priority="4">
      <formula>J55&lt;0</formula>
    </cfRule>
  </conditionalFormatting>
  <conditionalFormatting sqref="J56">
    <cfRule type="expression" dxfId="669" priority="1">
      <formula>J56&gt;0</formula>
    </cfRule>
    <cfRule type="expression" dxfId="66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7" priority="67">
      <formula>F37&gt;0</formula>
    </cfRule>
    <cfRule type="expression" dxfId="666" priority="68">
      <formula>F37&lt;0</formula>
    </cfRule>
  </conditionalFormatting>
  <conditionalFormatting sqref="Q7">
    <cfRule type="expression" dxfId="665" priority="65">
      <formula>Q7&gt;0</formula>
    </cfRule>
    <cfRule type="expression" dxfId="664" priority="66">
      <formula>Q7&lt;0</formula>
    </cfRule>
  </conditionalFormatting>
  <conditionalFormatting sqref="Q8">
    <cfRule type="expression" dxfId="663" priority="63">
      <formula>Q8&gt;0</formula>
    </cfRule>
    <cfRule type="expression" dxfId="662" priority="64">
      <formula>Q8&lt;0</formula>
    </cfRule>
  </conditionalFormatting>
  <conditionalFormatting sqref="Q10">
    <cfRule type="expression" dxfId="661" priority="57">
      <formula>Q10&gt;0</formula>
    </cfRule>
    <cfRule type="expression" dxfId="660" priority="58">
      <formula>Q10&lt;0</formula>
    </cfRule>
  </conditionalFormatting>
  <conditionalFormatting sqref="H32:H36">
    <cfRule type="expression" dxfId="659" priority="37">
      <formula>H32&gt;0</formula>
    </cfRule>
    <cfRule type="expression" dxfId="658" priority="38">
      <formula>H32&lt;0</formula>
    </cfRule>
  </conditionalFormatting>
  <conditionalFormatting sqref="K32:K45">
    <cfRule type="expression" dxfId="657" priority="53">
      <formula>K32&gt;0</formula>
    </cfRule>
    <cfRule type="expression" dxfId="656" priority="54">
      <formula>K32&lt;0</formula>
    </cfRule>
  </conditionalFormatting>
  <conditionalFormatting sqref="L32:L40">
    <cfRule type="expression" dxfId="655" priority="51">
      <formula>L32&gt;0</formula>
    </cfRule>
    <cfRule type="expression" dxfId="654" priority="52">
      <formula>L32&lt;0</formula>
    </cfRule>
  </conditionalFormatting>
  <conditionalFormatting sqref="F117:F138">
    <cfRule type="expression" dxfId="653" priority="49">
      <formula>F117&gt;0</formula>
    </cfRule>
    <cfRule type="expression" dxfId="652" priority="50">
      <formula>F117&lt;0</formula>
    </cfRule>
  </conditionalFormatting>
  <conditionalFormatting sqref="H117:H138">
    <cfRule type="expression" dxfId="651" priority="47">
      <formula>H117&gt;0</formula>
    </cfRule>
    <cfRule type="expression" dxfId="650" priority="48">
      <formula>H117&lt;0</formula>
    </cfRule>
  </conditionalFormatting>
  <conditionalFormatting sqref="J117:J130">
    <cfRule type="expression" dxfId="649" priority="45">
      <formula>J117&gt;0</formula>
    </cfRule>
    <cfRule type="expression" dxfId="648" priority="46">
      <formula>J117&lt;0</formula>
    </cfRule>
  </conditionalFormatting>
  <conditionalFormatting sqref="K117:K130">
    <cfRule type="expression" dxfId="647" priority="43">
      <formula>K117&gt;0</formula>
    </cfRule>
    <cfRule type="expression" dxfId="646" priority="44">
      <formula>K117&lt;0</formula>
    </cfRule>
  </conditionalFormatting>
  <conditionalFormatting sqref="L117:L130">
    <cfRule type="expression" dxfId="645" priority="41">
      <formula>L117&gt;0</formula>
    </cfRule>
    <cfRule type="expression" dxfId="644" priority="42">
      <formula>L117&lt;0</formula>
    </cfRule>
  </conditionalFormatting>
  <conditionalFormatting sqref="F32:F36">
    <cfRule type="expression" dxfId="643" priority="39">
      <formula>F32&gt;0</formula>
    </cfRule>
    <cfRule type="expression" dxfId="642" priority="40">
      <formula>F32&lt;0</formula>
    </cfRule>
  </conditionalFormatting>
  <conditionalFormatting sqref="Q9">
    <cfRule type="expression" dxfId="641" priority="35">
      <formula>Q9&gt;0</formula>
    </cfRule>
    <cfRule type="expression" dxfId="640" priority="36">
      <formula>Q9&lt;0</formula>
    </cfRule>
  </conditionalFormatting>
  <conditionalFormatting sqref="H67:H69 F67:F69">
    <cfRule type="expression" dxfId="639" priority="33">
      <formula>F67&gt;0</formula>
    </cfRule>
    <cfRule type="expression" dxfId="638" priority="34">
      <formula>F67&lt;0</formula>
    </cfRule>
  </conditionalFormatting>
  <conditionalFormatting sqref="H70:H72 F70:F72">
    <cfRule type="expression" dxfId="637" priority="31">
      <formula>F70&gt;0</formula>
    </cfRule>
    <cfRule type="expression" dxfId="636" priority="32">
      <formula>F70&lt;0</formula>
    </cfRule>
  </conditionalFormatting>
  <conditionalFormatting sqref="F77 H77">
    <cfRule type="expression" dxfId="635" priority="27">
      <formula>F77&gt;0</formula>
    </cfRule>
    <cfRule type="expression" dxfId="634" priority="28">
      <formula>F77&lt;0</formula>
    </cfRule>
  </conditionalFormatting>
  <conditionalFormatting sqref="F74:F76 H74:H76">
    <cfRule type="expression" dxfId="633" priority="25">
      <formula>F74&gt;0</formula>
    </cfRule>
    <cfRule type="expression" dxfId="632" priority="26">
      <formula>F74&lt;0</formula>
    </cfRule>
  </conditionalFormatting>
  <conditionalFormatting sqref="H79:H81 F79:F81">
    <cfRule type="expression" dxfId="631" priority="23">
      <formula>F79&gt;0</formula>
    </cfRule>
    <cfRule type="expression" dxfId="630" priority="24">
      <formula>F79&lt;0</formula>
    </cfRule>
  </conditionalFormatting>
  <conditionalFormatting sqref="H82:H84 F82:F84">
    <cfRule type="expression" dxfId="629" priority="21">
      <formula>F82&gt;0</formula>
    </cfRule>
    <cfRule type="expression" dxfId="628" priority="22">
      <formula>F82&lt;0</formula>
    </cfRule>
  </conditionalFormatting>
  <conditionalFormatting sqref="H85:H87 F85:F87">
    <cfRule type="expression" dxfId="627" priority="19">
      <formula>F85&gt;0</formula>
    </cfRule>
    <cfRule type="expression" dxfId="626" priority="20">
      <formula>F85&lt;0</formula>
    </cfRule>
  </conditionalFormatting>
  <conditionalFormatting sqref="J37:J66 J73 J78">
    <cfRule type="expression" dxfId="625" priority="17">
      <formula>J37&gt;0</formula>
    </cfRule>
    <cfRule type="expression" dxfId="624" priority="18">
      <formula>J37&lt;0</formula>
    </cfRule>
  </conditionalFormatting>
  <conditionalFormatting sqref="J32:J36">
    <cfRule type="expression" dxfId="623" priority="15">
      <formula>J32&gt;0</formula>
    </cfRule>
    <cfRule type="expression" dxfId="622" priority="16">
      <formula>J32&lt;0</formula>
    </cfRule>
  </conditionalFormatting>
  <conditionalFormatting sqref="J67:J69">
    <cfRule type="expression" dxfId="621" priority="13">
      <formula>J67&gt;0</formula>
    </cfRule>
    <cfRule type="expression" dxfId="620" priority="14">
      <formula>J67&lt;0</formula>
    </cfRule>
  </conditionalFormatting>
  <conditionalFormatting sqref="J70:J72">
    <cfRule type="expression" dxfId="619" priority="11">
      <formula>J70&gt;0</formula>
    </cfRule>
    <cfRule type="expression" dxfId="618" priority="12">
      <formula>J70&lt;0</formula>
    </cfRule>
  </conditionalFormatting>
  <conditionalFormatting sqref="J77">
    <cfRule type="expression" dxfId="617" priority="9">
      <formula>J77&gt;0</formula>
    </cfRule>
    <cfRule type="expression" dxfId="616" priority="10">
      <formula>J77&lt;0</formula>
    </cfRule>
  </conditionalFormatting>
  <conditionalFormatting sqref="J74:J76">
    <cfRule type="expression" dxfId="615" priority="7">
      <formula>J74&gt;0</formula>
    </cfRule>
    <cfRule type="expression" dxfId="614" priority="8">
      <formula>J74&lt;0</formula>
    </cfRule>
  </conditionalFormatting>
  <conditionalFormatting sqref="J79:J81">
    <cfRule type="expression" dxfId="613" priority="5">
      <formula>J79&gt;0</formula>
    </cfRule>
    <cfRule type="expression" dxfId="612" priority="6">
      <formula>J79&lt;0</formula>
    </cfRule>
  </conditionalFormatting>
  <conditionalFormatting sqref="J82:J84">
    <cfRule type="expression" dxfId="611" priority="3">
      <formula>J82&gt;0</formula>
    </cfRule>
    <cfRule type="expression" dxfId="610" priority="4">
      <formula>J82&lt;0</formula>
    </cfRule>
  </conditionalFormatting>
  <conditionalFormatting sqref="J85:J87">
    <cfRule type="expression" dxfId="609" priority="1">
      <formula>J85&gt;0</formula>
    </cfRule>
    <cfRule type="expression" dxfId="60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7" priority="15">
      <formula>F25&gt;0</formula>
    </cfRule>
    <cfRule type="expression" dxfId="606" priority="16">
      <formula>F25&lt;0</formula>
    </cfRule>
  </conditionalFormatting>
  <conditionalFormatting sqref="F32:F70">
    <cfRule type="expression" dxfId="605" priority="11">
      <formula>F32&gt;0</formula>
    </cfRule>
    <cfRule type="expression" dxfId="604" priority="12">
      <formula>F32&lt;0</formula>
    </cfRule>
  </conditionalFormatting>
  <conditionalFormatting sqref="F32:F70">
    <cfRule type="expression" dxfId="603" priority="13">
      <formula>F32&gt;0</formula>
    </cfRule>
    <cfRule type="expression" dxfId="602" priority="14">
      <formula>F32&lt;0</formula>
    </cfRule>
  </conditionalFormatting>
  <conditionalFormatting sqref="H25 H30:H70">
    <cfRule type="expression" dxfId="601" priority="9">
      <formula>H25&gt;0</formula>
    </cfRule>
    <cfRule type="expression" dxfId="600" priority="10">
      <formula>H25&lt;0</formula>
    </cfRule>
  </conditionalFormatting>
  <conditionalFormatting sqref="F26:F29">
    <cfRule type="expression" dxfId="599" priority="7">
      <formula>F26&gt;0</formula>
    </cfRule>
    <cfRule type="expression" dxfId="598" priority="8">
      <formula>F26&lt;0</formula>
    </cfRule>
  </conditionalFormatting>
  <conditionalFormatting sqref="H26:H29">
    <cfRule type="expression" dxfId="597" priority="5">
      <formula>H26&gt;0</formula>
    </cfRule>
    <cfRule type="expression" dxfId="596" priority="6">
      <formula>H26&lt;0</formula>
    </cfRule>
  </conditionalFormatting>
  <conditionalFormatting sqref="Q7">
    <cfRule type="expression" dxfId="595" priority="3">
      <formula>Q7&gt;0</formula>
    </cfRule>
    <cfRule type="expression" dxfId="594" priority="4">
      <formula>Q7&lt;0</formula>
    </cfRule>
  </conditionalFormatting>
  <conditionalFormatting sqref="Q8">
    <cfRule type="expression" dxfId="593" priority="1">
      <formula>Q8&gt;0</formula>
    </cfRule>
    <cfRule type="expression" dxfId="59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91" priority="47">
      <formula>F54&gt;0</formula>
    </cfRule>
    <cfRule type="expression" dxfId="590" priority="48">
      <formula>F54&lt;0</formula>
    </cfRule>
  </conditionalFormatting>
  <conditionalFormatting sqref="Q7">
    <cfRule type="expression" dxfId="589" priority="45">
      <formula>Q7&gt;0</formula>
    </cfRule>
    <cfRule type="expression" dxfId="588" priority="46">
      <formula>Q7&lt;0</formula>
    </cfRule>
  </conditionalFormatting>
  <conditionalFormatting sqref="Q8">
    <cfRule type="expression" dxfId="587" priority="43">
      <formula>Q8&gt;0</formula>
    </cfRule>
    <cfRule type="expression" dxfId="586" priority="44">
      <formula>Q8&lt;0</formula>
    </cfRule>
  </conditionalFormatting>
  <conditionalFormatting sqref="F33:F36 F38:F53">
    <cfRule type="expression" dxfId="585" priority="41">
      <formula>F33&gt;0</formula>
    </cfRule>
    <cfRule type="expression" dxfId="584" priority="42">
      <formula>F33&lt;0</formula>
    </cfRule>
  </conditionalFormatting>
  <conditionalFormatting sqref="H33:H36 H38:H53">
    <cfRule type="expression" dxfId="583" priority="39">
      <formula>H33&gt;0</formula>
    </cfRule>
    <cfRule type="expression" dxfId="582" priority="40">
      <formula>H33&lt;0</formula>
    </cfRule>
  </conditionalFormatting>
  <conditionalFormatting sqref="Q10">
    <cfRule type="expression" dxfId="581" priority="37">
      <formula>Q10&gt;0</formula>
    </cfRule>
    <cfRule type="expression" dxfId="580" priority="38">
      <formula>Q10&lt;0</formula>
    </cfRule>
  </conditionalFormatting>
  <conditionalFormatting sqref="J25:J37">
    <cfRule type="expression" dxfId="579" priority="35">
      <formula>J25&gt;0</formula>
    </cfRule>
    <cfRule type="expression" dxfId="578" priority="36">
      <formula>J25&lt;0</formula>
    </cfRule>
  </conditionalFormatting>
  <conditionalFormatting sqref="K25:K38">
    <cfRule type="expression" dxfId="577" priority="33">
      <formula>K25&gt;0</formula>
    </cfRule>
    <cfRule type="expression" dxfId="576" priority="34">
      <formula>K25&lt;0</formula>
    </cfRule>
  </conditionalFormatting>
  <conditionalFormatting sqref="L25">
    <cfRule type="expression" dxfId="575" priority="31">
      <formula>L25&gt;0</formula>
    </cfRule>
    <cfRule type="expression" dxfId="574" priority="32">
      <formula>L25&lt;0</formula>
    </cfRule>
  </conditionalFormatting>
  <conditionalFormatting sqref="F89:F110">
    <cfRule type="expression" dxfId="573" priority="29">
      <formula>F89&gt;0</formula>
    </cfRule>
    <cfRule type="expression" dxfId="572" priority="30">
      <formula>F89&lt;0</formula>
    </cfRule>
  </conditionalFormatting>
  <conditionalFormatting sqref="H89:H110">
    <cfRule type="expression" dxfId="571" priority="27">
      <formula>H89&gt;0</formula>
    </cfRule>
    <cfRule type="expression" dxfId="570" priority="28">
      <formula>H89&lt;0</formula>
    </cfRule>
  </conditionalFormatting>
  <conditionalFormatting sqref="J89:J102">
    <cfRule type="expression" dxfId="569" priority="25">
      <formula>J89&gt;0</formula>
    </cfRule>
    <cfRule type="expression" dxfId="568" priority="26">
      <formula>J89&lt;0</formula>
    </cfRule>
  </conditionalFormatting>
  <conditionalFormatting sqref="K89:K102">
    <cfRule type="expression" dxfId="567" priority="23">
      <formula>K89&gt;0</formula>
    </cfRule>
    <cfRule type="expression" dxfId="566" priority="24">
      <formula>K89&lt;0</formula>
    </cfRule>
  </conditionalFormatting>
  <conditionalFormatting sqref="L89:L102">
    <cfRule type="expression" dxfId="565" priority="21">
      <formula>L89&gt;0</formula>
    </cfRule>
    <cfRule type="expression" dxfId="564" priority="22">
      <formula>L89&lt;0</formula>
    </cfRule>
  </conditionalFormatting>
  <conditionalFormatting sqref="F29:F32">
    <cfRule type="expression" dxfId="563" priority="19">
      <formula>F29&gt;0</formula>
    </cfRule>
    <cfRule type="expression" dxfId="562" priority="20">
      <formula>F29&lt;0</formula>
    </cfRule>
  </conditionalFormatting>
  <conditionalFormatting sqref="H29:H32">
    <cfRule type="expression" dxfId="561" priority="17">
      <formula>H29&gt;0</formula>
    </cfRule>
    <cfRule type="expression" dxfId="560" priority="18">
      <formula>H29&lt;0</formula>
    </cfRule>
  </conditionalFormatting>
  <conditionalFormatting sqref="F37">
    <cfRule type="expression" dxfId="559" priority="15">
      <formula>F37&gt;0</formula>
    </cfRule>
    <cfRule type="expression" dxfId="558" priority="16">
      <formula>F37&lt;0</formula>
    </cfRule>
  </conditionalFormatting>
  <conditionalFormatting sqref="H37">
    <cfRule type="expression" dxfId="557" priority="13">
      <formula>H37&gt;0</formula>
    </cfRule>
    <cfRule type="expression" dxfId="556" priority="14">
      <formula>H37&lt;0</formula>
    </cfRule>
  </conditionalFormatting>
  <conditionalFormatting sqref="J49">
    <cfRule type="expression" dxfId="555" priority="11">
      <formula>J49&gt;0</formula>
    </cfRule>
    <cfRule type="expression" dxfId="554" priority="12">
      <formula>J49&lt;0</formula>
    </cfRule>
  </conditionalFormatting>
  <conditionalFormatting sqref="J38:J48">
    <cfRule type="expression" dxfId="553" priority="9">
      <formula>J38&gt;0</formula>
    </cfRule>
    <cfRule type="expression" dxfId="552" priority="10">
      <formula>J38&lt;0</formula>
    </cfRule>
  </conditionalFormatting>
  <conditionalFormatting sqref="F25:F26">
    <cfRule type="expression" dxfId="551" priority="7">
      <formula>F25&gt;0</formula>
    </cfRule>
    <cfRule type="expression" dxfId="550" priority="8">
      <formula>F25&lt;0</formula>
    </cfRule>
  </conditionalFormatting>
  <conditionalFormatting sqref="H25:H26">
    <cfRule type="expression" dxfId="549" priority="5">
      <formula>H25&gt;0</formula>
    </cfRule>
    <cfRule type="expression" dxfId="548" priority="6">
      <formula>H25&lt;0</formula>
    </cfRule>
  </conditionalFormatting>
  <conditionalFormatting sqref="F27:F28">
    <cfRule type="expression" dxfId="547" priority="3">
      <formula>F27&gt;0</formula>
    </cfRule>
    <cfRule type="expression" dxfId="546" priority="4">
      <formula>F27&lt;0</formula>
    </cfRule>
  </conditionalFormatting>
  <conditionalFormatting sqref="H27:H28">
    <cfRule type="expression" dxfId="545" priority="1">
      <formula>H27&gt;0</formula>
    </cfRule>
    <cfRule type="expression" dxfId="544"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8"/>
  <sheetViews>
    <sheetView workbookViewId="0">
      <pane ySplit="1" topLeftCell="A83" activePane="bottomLeft" state="frozen"/>
      <selection activeCell="M34" sqref="M34"/>
      <selection pane="bottomLeft" activeCell="O99" sqref="O99"/>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12.162016666666677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10.26</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18468</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21891.630000000019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-3138.6600000000144</v>
      </c>
      <c r="R7">
        <v>1500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-3423.6300000000192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-0.15638990792371404</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M107</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4.1877551020408159</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11.286000000000001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11.183400000000001</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11.0808</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10.978200000000001</v>
      </c>
    </row>
    <row r="21" spans="1:21" x14ac:dyDescent="0.25">
      <c r="A21" t="s">
        <v>896</v>
      </c>
      <c r="B21" s="360">
        <v>43628</v>
      </c>
      <c r="C21" s="7">
        <v>800</v>
      </c>
      <c r="D21" s="43">
        <v>8.2799999999999994</v>
      </c>
      <c r="E21" s="43">
        <v>0</v>
      </c>
      <c r="F21" s="43">
        <f t="shared" ref="F21" si="3">C21*D21+E21</f>
        <v>6623.9999999999991</v>
      </c>
      <c r="H21" s="158"/>
      <c r="I21" s="3"/>
      <c r="J21" s="3"/>
      <c r="K21" s="3"/>
      <c r="O21" s="78">
        <v>1.06</v>
      </c>
      <c r="P21" s="78">
        <f t="shared" si="2"/>
        <v>10.8756</v>
      </c>
      <c r="T21" s="680">
        <v>43314</v>
      </c>
      <c r="U21" t="s">
        <v>1150</v>
      </c>
    </row>
    <row r="22" spans="1:21" x14ac:dyDescent="0.25">
      <c r="B22" s="360">
        <v>43628</v>
      </c>
      <c r="C22" s="7">
        <v>1400</v>
      </c>
      <c r="D22" s="43">
        <v>8.2799999999999994</v>
      </c>
      <c r="E22" s="43">
        <v>0</v>
      </c>
      <c r="F22" s="43">
        <f t="shared" ref="F22:F29" si="4">C22*D22+E22</f>
        <v>11592</v>
      </c>
      <c r="O22" s="78">
        <v>1.05</v>
      </c>
      <c r="P22" s="78">
        <f t="shared" si="2"/>
        <v>10.773</v>
      </c>
    </row>
    <row r="23" spans="1:21" x14ac:dyDescent="0.25">
      <c r="B23" s="360">
        <v>43631</v>
      </c>
      <c r="C23" s="7">
        <v>200</v>
      </c>
      <c r="D23" s="43">
        <v>8.23</v>
      </c>
      <c r="E23" s="43">
        <v>0</v>
      </c>
      <c r="F23" s="43">
        <f t="shared" si="4"/>
        <v>1646</v>
      </c>
      <c r="O23" s="78">
        <v>1.04</v>
      </c>
      <c r="P23" s="78">
        <f t="shared" si="2"/>
        <v>10.670400000000001</v>
      </c>
      <c r="T23" s="1">
        <v>43358</v>
      </c>
      <c r="U23" t="s">
        <v>1221</v>
      </c>
    </row>
    <row r="24" spans="1:21" x14ac:dyDescent="0.25">
      <c r="B24" s="360">
        <v>43636</v>
      </c>
      <c r="C24" s="7">
        <v>400</v>
      </c>
      <c r="D24" s="43">
        <v>8.1</v>
      </c>
      <c r="E24" s="43">
        <v>0</v>
      </c>
      <c r="F24" s="43">
        <f t="shared" si="4"/>
        <v>3240</v>
      </c>
      <c r="O24" s="78">
        <v>1.03</v>
      </c>
      <c r="P24" s="78">
        <f t="shared" si="2"/>
        <v>10.5678</v>
      </c>
    </row>
    <row r="25" spans="1:21" x14ac:dyDescent="0.25">
      <c r="B25" s="69">
        <v>43683</v>
      </c>
      <c r="C25" s="7">
        <v>500</v>
      </c>
      <c r="D25" s="43">
        <v>7.45</v>
      </c>
      <c r="E25" s="43">
        <v>0</v>
      </c>
      <c r="F25" s="43">
        <f t="shared" si="4"/>
        <v>3725</v>
      </c>
      <c r="O25" s="78">
        <v>1.02</v>
      </c>
      <c r="P25" s="78">
        <f t="shared" si="2"/>
        <v>10.465199999999999</v>
      </c>
    </row>
    <row r="26" spans="1:21" x14ac:dyDescent="0.25">
      <c r="B26" s="360">
        <v>43692</v>
      </c>
      <c r="C26" s="7">
        <v>1500</v>
      </c>
      <c r="D26" s="43">
        <v>6.08</v>
      </c>
      <c r="E26" s="43">
        <v>0</v>
      </c>
      <c r="F26" s="43">
        <f t="shared" si="4"/>
        <v>9120</v>
      </c>
      <c r="O26" s="78">
        <v>1.01</v>
      </c>
      <c r="P26" s="78">
        <f t="shared" si="2"/>
        <v>10.3626</v>
      </c>
    </row>
    <row r="27" spans="1:21" x14ac:dyDescent="0.25">
      <c r="B27" s="69">
        <v>43734</v>
      </c>
      <c r="C27" s="7">
        <v>500</v>
      </c>
      <c r="D27" s="43">
        <v>6.56</v>
      </c>
      <c r="E27" s="43">
        <v>0</v>
      </c>
      <c r="F27" s="43">
        <f t="shared" si="4"/>
        <v>3280</v>
      </c>
      <c r="O27" s="78">
        <v>1</v>
      </c>
      <c r="P27" s="78">
        <f t="shared" si="2"/>
        <v>10.26</v>
      </c>
    </row>
    <row r="28" spans="1:21" x14ac:dyDescent="0.25">
      <c r="B28" s="69">
        <v>43761</v>
      </c>
      <c r="C28" s="7">
        <v>500</v>
      </c>
      <c r="D28" s="43">
        <v>7.72</v>
      </c>
      <c r="E28" s="43">
        <v>0</v>
      </c>
      <c r="F28" s="43">
        <f t="shared" si="4"/>
        <v>3860</v>
      </c>
      <c r="O28" s="78">
        <v>0.99</v>
      </c>
      <c r="P28" s="78">
        <f t="shared" si="2"/>
        <v>10.157399999999999</v>
      </c>
    </row>
    <row r="29" spans="1:21" x14ac:dyDescent="0.25">
      <c r="B29" s="395">
        <v>43776</v>
      </c>
      <c r="C29" s="7">
        <v>300</v>
      </c>
      <c r="D29" s="43">
        <v>8.14</v>
      </c>
      <c r="E29" s="43">
        <v>0</v>
      </c>
      <c r="F29" s="43">
        <f t="shared" si="4"/>
        <v>2442</v>
      </c>
      <c r="O29" s="78">
        <v>0.98</v>
      </c>
      <c r="P29" s="78">
        <f t="shared" si="2"/>
        <v>10.0548</v>
      </c>
    </row>
    <row r="30" spans="1:21" x14ac:dyDescent="0.25">
      <c r="C30" s="4"/>
      <c r="D30" s="3"/>
      <c r="E30" s="3"/>
      <c r="F30" s="3"/>
      <c r="O30" s="78">
        <v>0.97</v>
      </c>
      <c r="P30" s="78">
        <f t="shared" si="2"/>
        <v>9.9521999999999995</v>
      </c>
    </row>
    <row r="31" spans="1:21" x14ac:dyDescent="0.25">
      <c r="O31" s="78">
        <v>0.96</v>
      </c>
      <c r="P31" s="78">
        <f t="shared" si="2"/>
        <v>9.8495999999999988</v>
      </c>
    </row>
    <row r="32" spans="1:21" x14ac:dyDescent="0.25">
      <c r="C32" s="4"/>
      <c r="D32" s="3"/>
      <c r="E32" s="3"/>
      <c r="F32" s="3"/>
      <c r="O32" s="78">
        <v>0.95</v>
      </c>
      <c r="P32" s="78">
        <f t="shared" si="2"/>
        <v>9.7469999999999999</v>
      </c>
    </row>
    <row r="33" spans="1:18" x14ac:dyDescent="0.25">
      <c r="O33" s="78">
        <v>0.94</v>
      </c>
      <c r="P33" s="78">
        <f t="shared" si="2"/>
        <v>9.6443999999999992</v>
      </c>
    </row>
    <row r="34" spans="1:18" x14ac:dyDescent="0.25">
      <c r="A34" s="31" t="s">
        <v>81</v>
      </c>
      <c r="B34" s="14"/>
      <c r="C34" s="14">
        <f>SUM(C2:C33)</f>
        <v>10700</v>
      </c>
      <c r="D34" s="18"/>
      <c r="E34" s="18"/>
      <c r="F34" s="18">
        <f>SUM(F2:F33)</f>
        <v>115382</v>
      </c>
      <c r="G34" s="14"/>
      <c r="H34" s="68">
        <f>SUM(H2:H21)</f>
        <v>8900</v>
      </c>
      <c r="I34" s="18"/>
      <c r="J34" s="18"/>
      <c r="K34" s="18">
        <f>SUM(K2:K33)</f>
        <v>93490.369999999981</v>
      </c>
      <c r="L34" s="14"/>
      <c r="M34" s="18">
        <f>SUM(M2:M33)</f>
        <v>0</v>
      </c>
      <c r="O34" s="78">
        <v>0.93</v>
      </c>
      <c r="P34" s="78">
        <f t="shared" si="2"/>
        <v>9.5418000000000003</v>
      </c>
    </row>
    <row r="35" spans="1:18" ht="15.75" thickBot="1" x14ac:dyDescent="0.3">
      <c r="A35" s="273" t="s">
        <v>189</v>
      </c>
      <c r="B35" s="274"/>
      <c r="C35" s="275">
        <f>SumByColor($A$35,C2:C33)</f>
        <v>8900</v>
      </c>
      <c r="D35" s="275"/>
      <c r="E35" s="275"/>
      <c r="F35" s="276">
        <f>SumByColor($A$35,F2:F33)</f>
        <v>85696</v>
      </c>
      <c r="G35" s="275"/>
      <c r="H35" s="275">
        <f>SumByColor($A$35,H2:H33)</f>
        <v>8900</v>
      </c>
      <c r="I35" s="275"/>
      <c r="J35" s="275"/>
      <c r="K35" s="276">
        <f>SumByColor($A$35,K3:K33)</f>
        <v>89486</v>
      </c>
      <c r="L35" s="275"/>
      <c r="M35" s="276">
        <f>SumByColor($A$35,M2:M33)</f>
        <v>0</v>
      </c>
      <c r="O35" s="78">
        <v>0.92</v>
      </c>
      <c r="P35" s="78">
        <f t="shared" si="2"/>
        <v>9.4391999999999996</v>
      </c>
    </row>
    <row r="36" spans="1:18" x14ac:dyDescent="0.25">
      <c r="O36" s="78">
        <v>0.91</v>
      </c>
      <c r="P36" s="78">
        <f t="shared" si="2"/>
        <v>9.3366000000000007</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9.234</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10">
        <v>2000</v>
      </c>
      <c r="D85" s="39">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470">
        <v>2500</v>
      </c>
      <c r="D88" s="536">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470">
        <v>2500</v>
      </c>
      <c r="D90" s="536">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10">
        <v>2000</v>
      </c>
      <c r="D92" s="39">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470">
        <v>2500</v>
      </c>
      <c r="D93" s="536">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10">
        <v>2000</v>
      </c>
      <c r="D99" s="39">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3" x14ac:dyDescent="0.25">
      <c r="A100" s="10">
        <v>1000</v>
      </c>
      <c r="B100" s="161">
        <v>43782</v>
      </c>
      <c r="C100" s="10">
        <v>1800</v>
      </c>
      <c r="D100" s="39">
        <v>12.162000000000001</v>
      </c>
      <c r="E100" s="39">
        <v>9.7799999999999994</v>
      </c>
      <c r="F100" s="39">
        <f t="shared" ref="F100:F101" si="40">C100*(E100-D100)</f>
        <v>-4287.6000000000022</v>
      </c>
      <c r="G100" s="39">
        <f t="shared" ref="G100:G101" si="41">D100*C100</f>
        <v>21891.600000000002</v>
      </c>
      <c r="H100" s="176">
        <f t="shared" ref="H100:H101" si="42">(E100-D100)/D100</f>
        <v>-0.19585594474593004</v>
      </c>
      <c r="I100" s="176"/>
      <c r="J100" s="763">
        <f t="shared" ref="J100:J101" si="43">F100+$Q$10</f>
        <v>-4002.6299999999974</v>
      </c>
      <c r="K100" s="176"/>
      <c r="L100" s="176"/>
    </row>
    <row r="101" spans="1:13" x14ac:dyDescent="0.25">
      <c r="A101" s="10">
        <v>1500</v>
      </c>
      <c r="B101" s="161">
        <v>43797</v>
      </c>
      <c r="C101" s="10">
        <v>1800</v>
      </c>
      <c r="D101" s="39">
        <v>12.16</v>
      </c>
      <c r="E101" s="39">
        <v>10.45</v>
      </c>
      <c r="F101" s="39">
        <f t="shared" si="40"/>
        <v>-3078.0000000000014</v>
      </c>
      <c r="G101" s="39">
        <f t="shared" si="41"/>
        <v>21888</v>
      </c>
      <c r="H101" s="176">
        <f t="shared" si="42"/>
        <v>-0.14062500000000006</v>
      </c>
      <c r="I101" s="176"/>
      <c r="J101" s="763">
        <f t="shared" si="43"/>
        <v>-2793.0299999999966</v>
      </c>
      <c r="K101" s="176"/>
      <c r="L101" s="176"/>
    </row>
    <row r="102" spans="1:13" x14ac:dyDescent="0.25">
      <c r="A102" s="10"/>
      <c r="B102" s="10"/>
      <c r="C102" s="10"/>
      <c r="D102" s="39"/>
      <c r="E102" s="39"/>
      <c r="F102" s="39"/>
      <c r="G102" s="39"/>
      <c r="H102" s="176"/>
      <c r="I102" s="176"/>
      <c r="J102" s="763"/>
      <c r="K102" s="176"/>
      <c r="L102" s="39"/>
    </row>
    <row r="103" spans="1:13" x14ac:dyDescent="0.25">
      <c r="A103" s="10"/>
      <c r="B103" s="10"/>
      <c r="C103" s="10"/>
      <c r="D103" s="39"/>
      <c r="E103" s="39"/>
      <c r="F103" s="39"/>
      <c r="G103" s="39"/>
      <c r="H103" s="176"/>
      <c r="I103" s="176"/>
      <c r="J103" s="763"/>
      <c r="K103" s="176"/>
      <c r="L103" s="176"/>
    </row>
    <row r="104" spans="1:13" x14ac:dyDescent="0.25">
      <c r="A104" s="10"/>
      <c r="B104" s="10"/>
      <c r="C104" s="10"/>
      <c r="D104" s="39"/>
      <c r="E104" s="39"/>
      <c r="F104" s="39"/>
      <c r="G104" s="39"/>
      <c r="H104" s="176"/>
      <c r="I104" s="176"/>
      <c r="J104" s="763"/>
      <c r="K104" s="176"/>
      <c r="L104" s="39"/>
    </row>
    <row r="105" spans="1:13" x14ac:dyDescent="0.25">
      <c r="A105" s="10"/>
      <c r="B105" s="10"/>
      <c r="C105" s="10"/>
      <c r="D105" s="39"/>
      <c r="E105" s="39"/>
      <c r="F105" s="39"/>
      <c r="G105" s="39"/>
      <c r="H105" s="176"/>
      <c r="I105" s="176"/>
      <c r="J105" s="763"/>
      <c r="K105" s="176"/>
      <c r="L105" s="176"/>
    </row>
    <row r="107" spans="1:13" x14ac:dyDescent="0.25">
      <c r="L107" t="s">
        <v>203</v>
      </c>
      <c r="M107" s="2">
        <f>M126+K126-F126</f>
        <v>284.9700000000048</v>
      </c>
    </row>
    <row r="108" spans="1:13" x14ac:dyDescent="0.25">
      <c r="A108" s="297" t="s">
        <v>1</v>
      </c>
      <c r="B108" s="297" t="s">
        <v>2</v>
      </c>
      <c r="C108" s="297" t="s">
        <v>4</v>
      </c>
      <c r="D108" s="299" t="s">
        <v>5</v>
      </c>
      <c r="E108" s="299" t="s">
        <v>94</v>
      </c>
      <c r="F108" s="299" t="s">
        <v>60</v>
      </c>
      <c r="G108" s="297" t="s">
        <v>3</v>
      </c>
      <c r="H108" s="297" t="s">
        <v>6</v>
      </c>
      <c r="I108" s="299" t="s">
        <v>7</v>
      </c>
      <c r="J108" s="299" t="s">
        <v>95</v>
      </c>
      <c r="K108" s="299" t="s">
        <v>61</v>
      </c>
      <c r="L108" s="297" t="s">
        <v>77</v>
      </c>
      <c r="M108" s="297" t="s">
        <v>38</v>
      </c>
    </row>
    <row r="109" spans="1:13" x14ac:dyDescent="0.25">
      <c r="A109" s="300" t="s">
        <v>311</v>
      </c>
      <c r="B109" s="360">
        <v>42746</v>
      </c>
      <c r="C109" s="7">
        <v>80</v>
      </c>
      <c r="D109" s="43">
        <v>34.020000000000003</v>
      </c>
      <c r="E109" s="43">
        <v>0</v>
      </c>
      <c r="F109" s="43">
        <f t="shared" ref="F109:F117" si="44">C109*D109+E109</f>
        <v>2721.6000000000004</v>
      </c>
      <c r="G109" s="360">
        <v>42760</v>
      </c>
      <c r="H109" s="77">
        <v>80</v>
      </c>
      <c r="I109" s="43">
        <v>33.68</v>
      </c>
      <c r="J109" s="43">
        <v>0.06</v>
      </c>
      <c r="K109" s="43">
        <f t="shared" ref="K109:K117" si="45">H109*I109-J109</f>
        <v>2694.34</v>
      </c>
      <c r="L109" s="69">
        <v>42908</v>
      </c>
      <c r="M109" s="43">
        <v>54.4</v>
      </c>
    </row>
    <row r="110" spans="1:13" x14ac:dyDescent="0.25">
      <c r="A110" s="301" t="s">
        <v>71</v>
      </c>
      <c r="B110" s="360">
        <v>42758</v>
      </c>
      <c r="C110" s="7">
        <v>40</v>
      </c>
      <c r="D110" s="43">
        <v>32.28</v>
      </c>
      <c r="E110" s="43">
        <v>0</v>
      </c>
      <c r="F110" s="43">
        <f t="shared" si="44"/>
        <v>1291.2</v>
      </c>
      <c r="G110" s="360">
        <v>42766</v>
      </c>
      <c r="H110" s="77">
        <v>40</v>
      </c>
      <c r="I110" s="43">
        <v>31.8</v>
      </c>
      <c r="J110" s="43">
        <v>0.03</v>
      </c>
      <c r="K110" s="43">
        <f t="shared" si="45"/>
        <v>1271.97</v>
      </c>
      <c r="L110" s="69">
        <v>42908</v>
      </c>
      <c r="M110" s="43">
        <v>-8.16</v>
      </c>
    </row>
    <row r="111" spans="1:13" x14ac:dyDescent="0.25">
      <c r="A111" s="291"/>
      <c r="B111" s="360">
        <v>42843</v>
      </c>
      <c r="C111" s="7">
        <v>80</v>
      </c>
      <c r="D111" s="43">
        <v>31.08</v>
      </c>
      <c r="E111" s="43">
        <v>0</v>
      </c>
      <c r="F111" s="43">
        <f t="shared" si="44"/>
        <v>2486.3999999999996</v>
      </c>
      <c r="G111" s="360">
        <v>42901</v>
      </c>
      <c r="H111" s="77">
        <v>80</v>
      </c>
      <c r="I111" s="43">
        <v>31.3</v>
      </c>
      <c r="J111" s="43">
        <v>0.05</v>
      </c>
      <c r="K111" s="43">
        <f t="shared" si="45"/>
        <v>2503.9499999999998</v>
      </c>
      <c r="L111" s="69">
        <v>42992</v>
      </c>
      <c r="M111" s="43">
        <v>15.3</v>
      </c>
    </row>
    <row r="112" spans="1:13" x14ac:dyDescent="0.25">
      <c r="A112" s="291"/>
      <c r="B112" s="360">
        <v>42873</v>
      </c>
      <c r="C112" s="7">
        <v>80</v>
      </c>
      <c r="D112" s="43">
        <v>29.68</v>
      </c>
      <c r="E112" s="43">
        <v>0</v>
      </c>
      <c r="F112" s="43">
        <f t="shared" si="44"/>
        <v>2374.4</v>
      </c>
      <c r="G112" s="360">
        <v>42989</v>
      </c>
      <c r="H112" s="77">
        <v>100</v>
      </c>
      <c r="I112" s="43">
        <v>18.559999999999999</v>
      </c>
      <c r="J112" s="43">
        <v>0.04</v>
      </c>
      <c r="K112" s="43">
        <f t="shared" si="45"/>
        <v>1855.9599999999998</v>
      </c>
      <c r="L112" s="69">
        <v>42992</v>
      </c>
      <c r="M112" s="43">
        <v>-2.2999999999999998</v>
      </c>
    </row>
    <row r="113" spans="1:13" x14ac:dyDescent="0.25">
      <c r="A113" s="291"/>
      <c r="B113" s="360">
        <v>42957</v>
      </c>
      <c r="C113" s="7">
        <v>100</v>
      </c>
      <c r="D113" s="43">
        <v>17.28</v>
      </c>
      <c r="E113" s="43">
        <v>0</v>
      </c>
      <c r="F113" s="43">
        <f t="shared" si="44"/>
        <v>1728</v>
      </c>
      <c r="G113" s="360">
        <v>43010</v>
      </c>
      <c r="H113" s="77">
        <v>80</v>
      </c>
      <c r="I113" s="43">
        <v>18.68</v>
      </c>
      <c r="J113" s="43">
        <v>0.03</v>
      </c>
      <c r="K113" s="43">
        <f t="shared" si="45"/>
        <v>1494.3700000000001</v>
      </c>
      <c r="L113" s="69">
        <v>43082</v>
      </c>
      <c r="M113" s="7">
        <f>23.8-3.57</f>
        <v>20.23</v>
      </c>
    </row>
    <row r="114" spans="1:13" x14ac:dyDescent="0.25">
      <c r="A114" s="291"/>
      <c r="B114" s="360">
        <v>42996</v>
      </c>
      <c r="C114" s="7">
        <v>100</v>
      </c>
      <c r="D114" s="43">
        <v>17.68</v>
      </c>
      <c r="E114" s="43">
        <v>0</v>
      </c>
      <c r="F114" s="43">
        <f t="shared" si="44"/>
        <v>1768</v>
      </c>
      <c r="G114" s="360">
        <v>43045</v>
      </c>
      <c r="H114" s="77">
        <v>200</v>
      </c>
      <c r="I114" s="43">
        <v>12.08</v>
      </c>
      <c r="J114" s="43">
        <v>0.06</v>
      </c>
      <c r="K114" s="43">
        <f t="shared" si="45"/>
        <v>2415.94</v>
      </c>
      <c r="L114" s="4"/>
      <c r="M114" s="4"/>
    </row>
    <row r="115" spans="1:13" x14ac:dyDescent="0.25">
      <c r="A115" s="291"/>
      <c r="B115" s="360">
        <v>43011</v>
      </c>
      <c r="C115" s="7">
        <v>80</v>
      </c>
      <c r="D115" s="43">
        <v>17.95</v>
      </c>
      <c r="E115" s="43">
        <v>0</v>
      </c>
      <c r="F115" s="43">
        <f t="shared" si="44"/>
        <v>1436</v>
      </c>
      <c r="G115" s="360">
        <v>43070</v>
      </c>
      <c r="H115" s="77">
        <v>80</v>
      </c>
      <c r="I115" s="43">
        <v>15.27</v>
      </c>
      <c r="J115" s="43">
        <v>0.03</v>
      </c>
      <c r="K115" s="43">
        <f t="shared" si="45"/>
        <v>1221.57</v>
      </c>
    </row>
    <row r="116" spans="1:13" x14ac:dyDescent="0.25">
      <c r="A116" s="291"/>
      <c r="B116" s="360">
        <v>43013</v>
      </c>
      <c r="C116" s="7">
        <v>100</v>
      </c>
      <c r="D116" s="43">
        <v>15.8</v>
      </c>
      <c r="E116" s="43">
        <v>0</v>
      </c>
      <c r="F116" s="43">
        <f t="shared" si="44"/>
        <v>1580</v>
      </c>
      <c r="G116" s="360">
        <v>43111</v>
      </c>
      <c r="H116" s="77">
        <v>100</v>
      </c>
      <c r="I116" s="43">
        <v>21.31</v>
      </c>
      <c r="J116" s="43">
        <v>-0.05</v>
      </c>
      <c r="K116" s="43">
        <f t="shared" si="45"/>
        <v>2131.0500000000002</v>
      </c>
    </row>
    <row r="117" spans="1:13" x14ac:dyDescent="0.25">
      <c r="A117" s="291"/>
      <c r="B117" s="360">
        <v>43041</v>
      </c>
      <c r="C117" s="7">
        <v>200</v>
      </c>
      <c r="D117" s="43">
        <v>11.28</v>
      </c>
      <c r="E117" s="43">
        <v>0</v>
      </c>
      <c r="F117" s="43">
        <f t="shared" si="44"/>
        <v>2256</v>
      </c>
      <c r="G117" s="360">
        <v>43112</v>
      </c>
      <c r="H117" s="77">
        <v>100</v>
      </c>
      <c r="I117" s="43">
        <v>22.58</v>
      </c>
      <c r="J117" s="43">
        <v>0.05</v>
      </c>
      <c r="K117" s="43">
        <f t="shared" si="45"/>
        <v>2257.9499999999998</v>
      </c>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291"/>
      <c r="B124" s="291"/>
      <c r="C124" s="291"/>
      <c r="D124" s="292"/>
      <c r="E124" s="292"/>
      <c r="F124" s="292"/>
      <c r="G124" s="291"/>
      <c r="H124" s="291"/>
      <c r="I124" s="292"/>
      <c r="J124" s="292"/>
      <c r="K124" s="292"/>
      <c r="L124" s="291"/>
      <c r="M124" s="291"/>
    </row>
    <row r="125" spans="1:13" x14ac:dyDescent="0.25">
      <c r="A125" s="291"/>
      <c r="B125" s="291"/>
      <c r="C125" s="291"/>
      <c r="D125" s="292"/>
      <c r="E125" s="292"/>
      <c r="F125" s="292"/>
      <c r="G125" s="291"/>
      <c r="H125" s="291"/>
      <c r="I125" s="292"/>
      <c r="J125" s="292"/>
      <c r="K125" s="292"/>
      <c r="L125" s="291"/>
      <c r="M125" s="291"/>
    </row>
    <row r="126" spans="1:13" x14ac:dyDescent="0.25">
      <c r="A126" s="35" t="s">
        <v>81</v>
      </c>
      <c r="B126" s="36"/>
      <c r="C126" s="36">
        <f>SUM(C109:C125)</f>
        <v>860</v>
      </c>
      <c r="D126" s="37"/>
      <c r="E126" s="37"/>
      <c r="F126" s="37">
        <f>SUM(F109:F125)</f>
        <v>17641.599999999999</v>
      </c>
      <c r="G126" s="36"/>
      <c r="H126" s="157">
        <f>SUM(H109:H125)</f>
        <v>860</v>
      </c>
      <c r="I126" s="37"/>
      <c r="J126" s="37"/>
      <c r="K126" s="37">
        <f>SUM(K109:K125)</f>
        <v>17847.100000000002</v>
      </c>
      <c r="L126" s="37"/>
      <c r="M126" s="37">
        <f>SUM(M109:M125)</f>
        <v>79.47</v>
      </c>
    </row>
    <row r="127" spans="1:13" x14ac:dyDescent="0.25">
      <c r="G127" s="2"/>
    </row>
    <row r="131" spans="1:9" x14ac:dyDescent="0.25">
      <c r="A131" s="662" t="s">
        <v>222</v>
      </c>
      <c r="B131" s="662" t="s">
        <v>113</v>
      </c>
      <c r="C131" s="662" t="s">
        <v>143</v>
      </c>
      <c r="D131" s="663" t="s">
        <v>142</v>
      </c>
      <c r="E131" s="664" t="s">
        <v>144</v>
      </c>
      <c r="F131" s="665" t="s">
        <v>65</v>
      </c>
      <c r="G131" s="666" t="s">
        <v>148</v>
      </c>
      <c r="H131" s="665" t="s">
        <v>88</v>
      </c>
      <c r="I131" s="665" t="s">
        <v>151</v>
      </c>
    </row>
    <row r="132" spans="1:9" x14ac:dyDescent="0.25">
      <c r="A132" s="667"/>
      <c r="B132" s="668"/>
      <c r="C132" s="667"/>
      <c r="D132" s="669"/>
      <c r="E132" s="669"/>
      <c r="F132" s="669"/>
      <c r="G132" s="669"/>
      <c r="H132" s="670"/>
      <c r="I132" s="670"/>
    </row>
    <row r="133" spans="1:9" x14ac:dyDescent="0.25">
      <c r="A133" s="667"/>
      <c r="B133" s="668">
        <v>42746</v>
      </c>
      <c r="C133" s="667">
        <v>80</v>
      </c>
      <c r="D133" s="669">
        <v>34.020000000000003</v>
      </c>
      <c r="E133" s="669">
        <v>34.28</v>
      </c>
      <c r="F133" s="669">
        <f>C133*(E133-D133)</f>
        <v>20.799999999999841</v>
      </c>
      <c r="G133" s="669">
        <f>D133*C133</f>
        <v>2721.6000000000004</v>
      </c>
      <c r="H133" s="670">
        <f>(E133-D133)/D133</f>
        <v>7.6425631981186948E-3</v>
      </c>
      <c r="I133" s="670"/>
    </row>
    <row r="134" spans="1:9" x14ac:dyDescent="0.25">
      <c r="A134" s="667"/>
      <c r="B134" s="668">
        <v>42758</v>
      </c>
      <c r="C134" s="667">
        <v>120</v>
      </c>
      <c r="D134" s="669">
        <v>33.44</v>
      </c>
      <c r="E134" s="669">
        <v>32.71</v>
      </c>
      <c r="F134" s="669">
        <f>C134*(E134-D134)</f>
        <v>-87.599999999999625</v>
      </c>
      <c r="G134" s="669">
        <f>D134*C134</f>
        <v>4012.7999999999997</v>
      </c>
      <c r="H134" s="670">
        <f>(E134-D134)/D134</f>
        <v>-2.1830143540669766E-2</v>
      </c>
      <c r="I134" s="670"/>
    </row>
    <row r="135" spans="1:9" x14ac:dyDescent="0.25">
      <c r="A135" s="667" t="s">
        <v>337</v>
      </c>
      <c r="B135" s="668">
        <v>42760</v>
      </c>
      <c r="C135" s="667">
        <v>40</v>
      </c>
      <c r="D135" s="669">
        <v>32.961500000000001</v>
      </c>
      <c r="E135" s="669">
        <v>33.68</v>
      </c>
      <c r="F135" s="669">
        <f>C135*(E135-D135)</f>
        <v>28.739999999999952</v>
      </c>
      <c r="G135" s="669">
        <f>D135*C135</f>
        <v>1318.46</v>
      </c>
      <c r="H135" s="670">
        <f>(E135-D135)/D135</f>
        <v>2.1798158457594429E-2</v>
      </c>
      <c r="I135" s="670"/>
    </row>
    <row r="136" spans="1:9" x14ac:dyDescent="0.25">
      <c r="A136" s="667"/>
      <c r="B136" s="668">
        <v>42766</v>
      </c>
      <c r="C136" s="667">
        <v>0</v>
      </c>
      <c r="D136" s="669"/>
      <c r="E136" s="669"/>
      <c r="F136" s="669">
        <v>-46.49</v>
      </c>
      <c r="G136" s="669"/>
      <c r="H136" s="670"/>
      <c r="I136" s="670"/>
    </row>
    <row r="137" spans="1:9" x14ac:dyDescent="0.25">
      <c r="A137" s="667">
        <v>0</v>
      </c>
      <c r="B137" s="668">
        <v>42843</v>
      </c>
      <c r="C137" s="667">
        <v>80</v>
      </c>
      <c r="D137" s="669">
        <v>31.661100000000001</v>
      </c>
      <c r="E137" s="669">
        <v>30.99</v>
      </c>
      <c r="F137" s="669">
        <f t="shared" ref="F137:F156" si="46">C137*(E137-D137)</f>
        <v>-53.688000000000216</v>
      </c>
      <c r="G137" s="669">
        <f t="shared" ref="G137:G156" si="47">D137*C137</f>
        <v>2532.8879999999999</v>
      </c>
      <c r="H137" s="670">
        <f t="shared" ref="H137:H156" si="48">(E137-D137)/D137</f>
        <v>-2.1196357675507253E-2</v>
      </c>
      <c r="I137" s="671"/>
    </row>
    <row r="138" spans="1:9" x14ac:dyDescent="0.25">
      <c r="A138" s="667">
        <v>0</v>
      </c>
      <c r="B138" s="668">
        <v>42873</v>
      </c>
      <c r="C138" s="667">
        <v>160</v>
      </c>
      <c r="D138" s="669">
        <v>30.6706</v>
      </c>
      <c r="E138" s="669">
        <v>29.73</v>
      </c>
      <c r="F138" s="669">
        <f t="shared" si="46"/>
        <v>-150.49599999999998</v>
      </c>
      <c r="G138" s="669">
        <f t="shared" si="47"/>
        <v>4907.2960000000003</v>
      </c>
      <c r="H138" s="671">
        <f t="shared" si="48"/>
        <v>-3.0667805651014322E-2</v>
      </c>
      <c r="I138" s="671"/>
    </row>
    <row r="139" spans="1:9" x14ac:dyDescent="0.25">
      <c r="A139" s="667"/>
      <c r="B139" s="668">
        <v>42901</v>
      </c>
      <c r="C139" s="667">
        <v>80</v>
      </c>
      <c r="D139" s="669">
        <v>30.041799999999999</v>
      </c>
      <c r="E139" s="669">
        <v>30.43</v>
      </c>
      <c r="F139" s="669">
        <f t="shared" si="46"/>
        <v>31.056000000000097</v>
      </c>
      <c r="G139" s="669">
        <f t="shared" si="47"/>
        <v>2403.3440000000001</v>
      </c>
      <c r="H139" s="671">
        <f t="shared" si="48"/>
        <v>1.2921995353141331E-2</v>
      </c>
      <c r="I139" s="671"/>
    </row>
    <row r="140" spans="1:9" x14ac:dyDescent="0.25">
      <c r="A140" s="667">
        <v>80</v>
      </c>
      <c r="B140" s="668">
        <v>42917</v>
      </c>
      <c r="C140" s="667">
        <v>80</v>
      </c>
      <c r="D140" s="669">
        <v>29.463799999999999</v>
      </c>
      <c r="E140" s="669">
        <v>33.22</v>
      </c>
      <c r="F140" s="669">
        <f t="shared" si="46"/>
        <v>300.49599999999998</v>
      </c>
      <c r="G140" s="669">
        <f t="shared" si="47"/>
        <v>2357.1039999999998</v>
      </c>
      <c r="H140" s="671">
        <f t="shared" si="48"/>
        <v>0.12748525309023276</v>
      </c>
      <c r="I140" s="671"/>
    </row>
    <row r="141" spans="1:9" x14ac:dyDescent="0.25">
      <c r="A141" s="667">
        <v>80</v>
      </c>
      <c r="B141" s="668">
        <v>42957</v>
      </c>
      <c r="C141" s="667">
        <v>180</v>
      </c>
      <c r="D141" s="669">
        <v>22.695</v>
      </c>
      <c r="E141" s="669">
        <v>17.190000000000001</v>
      </c>
      <c r="F141" s="669">
        <f t="shared" si="46"/>
        <v>-990.89999999999986</v>
      </c>
      <c r="G141" s="669">
        <f t="shared" si="47"/>
        <v>4085.1</v>
      </c>
      <c r="H141" s="671">
        <f t="shared" si="48"/>
        <v>-0.24256444150693982</v>
      </c>
      <c r="I141" s="671"/>
    </row>
    <row r="142" spans="1:9" x14ac:dyDescent="0.25">
      <c r="A142" s="667">
        <v>80</v>
      </c>
      <c r="B142" s="668">
        <v>42983</v>
      </c>
      <c r="C142" s="667">
        <v>180</v>
      </c>
      <c r="D142" s="669">
        <v>22.695</v>
      </c>
      <c r="E142" s="669">
        <v>15.41</v>
      </c>
      <c r="F142" s="669">
        <f t="shared" si="46"/>
        <v>-1311.3</v>
      </c>
      <c r="G142" s="669">
        <f t="shared" si="47"/>
        <v>4085.1</v>
      </c>
      <c r="H142" s="671">
        <f t="shared" si="48"/>
        <v>-0.32099581405595945</v>
      </c>
      <c r="I142" s="671"/>
    </row>
    <row r="143" spans="1:9" x14ac:dyDescent="0.25">
      <c r="A143" s="667">
        <v>80</v>
      </c>
      <c r="B143" s="668">
        <v>42989</v>
      </c>
      <c r="C143" s="667">
        <v>80</v>
      </c>
      <c r="D143" s="669">
        <v>27.8643</v>
      </c>
      <c r="E143" s="669">
        <v>18.5</v>
      </c>
      <c r="F143" s="669">
        <f t="shared" si="46"/>
        <v>-749.14400000000001</v>
      </c>
      <c r="G143" s="669">
        <f t="shared" si="47"/>
        <v>2229.1440000000002</v>
      </c>
      <c r="H143" s="671">
        <f t="shared" si="48"/>
        <v>-0.33606801534580089</v>
      </c>
      <c r="I143" s="671"/>
    </row>
    <row r="144" spans="1:9" x14ac:dyDescent="0.25">
      <c r="A144" s="667">
        <v>80</v>
      </c>
      <c r="B144" s="668">
        <v>42996</v>
      </c>
      <c r="C144" s="667">
        <v>180</v>
      </c>
      <c r="D144" s="669">
        <v>22.1341</v>
      </c>
      <c r="E144" s="669">
        <v>16.989999999999998</v>
      </c>
      <c r="F144" s="669">
        <f t="shared" si="46"/>
        <v>-925.93800000000033</v>
      </c>
      <c r="G144" s="669">
        <f t="shared" si="47"/>
        <v>3984.1379999999999</v>
      </c>
      <c r="H144" s="671">
        <f t="shared" si="48"/>
        <v>-0.23240610641498871</v>
      </c>
      <c r="I144" s="671"/>
    </row>
    <row r="145" spans="1:9" x14ac:dyDescent="0.25">
      <c r="A145" s="667">
        <v>0</v>
      </c>
      <c r="B145" s="668">
        <v>43010</v>
      </c>
      <c r="C145" s="667">
        <v>100</v>
      </c>
      <c r="D145" s="669">
        <v>24.8977</v>
      </c>
      <c r="E145" s="669">
        <v>18.47</v>
      </c>
      <c r="F145" s="669">
        <f t="shared" si="46"/>
        <v>-642.77000000000021</v>
      </c>
      <c r="G145" s="669">
        <f t="shared" si="47"/>
        <v>2489.77</v>
      </c>
      <c r="H145" s="671">
        <f t="shared" si="48"/>
        <v>-0.25816440876064861</v>
      </c>
      <c r="I145" s="671"/>
    </row>
    <row r="146" spans="1:9" x14ac:dyDescent="0.25">
      <c r="A146" s="667">
        <v>0</v>
      </c>
      <c r="B146" s="668">
        <v>43011</v>
      </c>
      <c r="C146" s="667">
        <v>180</v>
      </c>
      <c r="D146" s="669">
        <v>21.809799999999999</v>
      </c>
      <c r="E146" s="669">
        <v>18.82</v>
      </c>
      <c r="F146" s="669">
        <f t="shared" si="46"/>
        <v>-538.16399999999976</v>
      </c>
      <c r="G146" s="669">
        <f t="shared" si="47"/>
        <v>3925.7639999999997</v>
      </c>
      <c r="H146" s="671">
        <f t="shared" si="48"/>
        <v>-0.13708516355033054</v>
      </c>
      <c r="I146" s="669">
        <v>21.5</v>
      </c>
    </row>
    <row r="147" spans="1:9" x14ac:dyDescent="0.25">
      <c r="A147" s="667">
        <v>0</v>
      </c>
      <c r="B147" s="668">
        <v>43012</v>
      </c>
      <c r="C147" s="667">
        <v>180</v>
      </c>
      <c r="D147" s="669">
        <v>21.81</v>
      </c>
      <c r="E147" s="669">
        <v>16.079999999999998</v>
      </c>
      <c r="F147" s="669">
        <f t="shared" si="46"/>
        <v>-1031.4000000000001</v>
      </c>
      <c r="G147" s="669">
        <f t="shared" si="47"/>
        <v>3925.7999999999997</v>
      </c>
      <c r="H147" s="671">
        <f t="shared" si="48"/>
        <v>-0.2627235213204952</v>
      </c>
      <c r="I147" s="671"/>
    </row>
    <row r="148" spans="1:9" x14ac:dyDescent="0.25">
      <c r="A148" s="667">
        <v>0</v>
      </c>
      <c r="B148" s="668">
        <v>43013</v>
      </c>
      <c r="C148" s="667">
        <v>280</v>
      </c>
      <c r="D148" s="669">
        <v>19.663499999999999</v>
      </c>
      <c r="E148" s="669">
        <v>15.68</v>
      </c>
      <c r="F148" s="669">
        <f t="shared" si="46"/>
        <v>-1115.3799999999999</v>
      </c>
      <c r="G148" s="669">
        <f t="shared" si="47"/>
        <v>5505.78</v>
      </c>
      <c r="H148" s="671">
        <f t="shared" si="48"/>
        <v>-0.2025834668294047</v>
      </c>
      <c r="I148" s="669">
        <v>19.5</v>
      </c>
    </row>
    <row r="149" spans="1:9" x14ac:dyDescent="0.25">
      <c r="A149" s="667">
        <v>100</v>
      </c>
      <c r="B149" s="668">
        <v>43031</v>
      </c>
      <c r="C149" s="667">
        <v>280</v>
      </c>
      <c r="D149" s="669">
        <v>19.663499999999999</v>
      </c>
      <c r="E149" s="669">
        <v>14.54</v>
      </c>
      <c r="F149" s="669">
        <f t="shared" si="46"/>
        <v>-1434.58</v>
      </c>
      <c r="G149" s="669">
        <f t="shared" si="47"/>
        <v>5505.78</v>
      </c>
      <c r="H149" s="671">
        <f t="shared" si="48"/>
        <v>-0.26055890355226691</v>
      </c>
      <c r="I149" s="669"/>
    </row>
    <row r="150" spans="1:9" x14ac:dyDescent="0.25">
      <c r="A150" s="667"/>
      <c r="B150" s="668">
        <v>43044</v>
      </c>
      <c r="C150" s="667">
        <v>480</v>
      </c>
      <c r="D150" s="669">
        <v>16.170000000000002</v>
      </c>
      <c r="E150" s="669">
        <v>11.4</v>
      </c>
      <c r="F150" s="669">
        <f t="shared" si="46"/>
        <v>-2289.6000000000008</v>
      </c>
      <c r="G150" s="669">
        <f t="shared" si="47"/>
        <v>7761.6</v>
      </c>
      <c r="H150" s="671">
        <f t="shared" si="48"/>
        <v>-0.29499072356215217</v>
      </c>
      <c r="I150" s="671"/>
    </row>
    <row r="151" spans="1:9" x14ac:dyDescent="0.25">
      <c r="A151" s="667">
        <v>80</v>
      </c>
      <c r="B151" s="668">
        <v>43045</v>
      </c>
      <c r="C151" s="667">
        <v>280</v>
      </c>
      <c r="D151" s="669">
        <v>19.092300000000002</v>
      </c>
      <c r="E151" s="669">
        <v>12.41</v>
      </c>
      <c r="F151" s="669">
        <f t="shared" si="46"/>
        <v>-1871.0440000000003</v>
      </c>
      <c r="G151" s="669">
        <f t="shared" si="47"/>
        <v>5345.8440000000001</v>
      </c>
      <c r="H151" s="671">
        <f t="shared" si="48"/>
        <v>-0.34999973811431839</v>
      </c>
      <c r="I151" s="672" t="s">
        <v>693</v>
      </c>
    </row>
    <row r="152" spans="1:9" x14ac:dyDescent="0.25">
      <c r="A152" s="667">
        <v>0</v>
      </c>
      <c r="B152" s="668">
        <v>43070</v>
      </c>
      <c r="C152" s="667">
        <v>200</v>
      </c>
      <c r="D152" s="669">
        <v>20.621300000000002</v>
      </c>
      <c r="E152" s="669">
        <v>15.26</v>
      </c>
      <c r="F152" s="669">
        <f t="shared" si="46"/>
        <v>-1072.2600000000004</v>
      </c>
      <c r="G152" s="669">
        <f t="shared" si="47"/>
        <v>4124.26</v>
      </c>
      <c r="H152" s="671">
        <f t="shared" si="48"/>
        <v>-0.25998845853559188</v>
      </c>
      <c r="I152" s="671"/>
    </row>
    <row r="153" spans="1:9" x14ac:dyDescent="0.25">
      <c r="A153" s="667">
        <v>200</v>
      </c>
      <c r="B153" s="668">
        <v>43077</v>
      </c>
      <c r="C153" s="667">
        <v>200</v>
      </c>
      <c r="D153" s="669">
        <v>20.62</v>
      </c>
      <c r="E153" s="669">
        <v>16.059999999999999</v>
      </c>
      <c r="F153" s="669">
        <f t="shared" si="46"/>
        <v>-912.00000000000045</v>
      </c>
      <c r="G153" s="669">
        <f t="shared" si="47"/>
        <v>4124</v>
      </c>
      <c r="H153" s="671">
        <f t="shared" si="48"/>
        <v>-0.22114451988360825</v>
      </c>
      <c r="I153" s="671"/>
    </row>
    <row r="154" spans="1:9" x14ac:dyDescent="0.25">
      <c r="A154" s="667">
        <v>200</v>
      </c>
      <c r="B154" s="668">
        <v>43082</v>
      </c>
      <c r="C154" s="667">
        <v>200</v>
      </c>
      <c r="D154" s="669">
        <v>20.52</v>
      </c>
      <c r="E154" s="669">
        <v>15.7</v>
      </c>
      <c r="F154" s="669">
        <f t="shared" si="46"/>
        <v>-964</v>
      </c>
      <c r="G154" s="669">
        <f t="shared" si="47"/>
        <v>4104</v>
      </c>
      <c r="H154" s="671">
        <f t="shared" si="48"/>
        <v>-0.23489278752436649</v>
      </c>
      <c r="I154" s="671" t="s">
        <v>182</v>
      </c>
    </row>
    <row r="155" spans="1:9" x14ac:dyDescent="0.25">
      <c r="A155" s="667">
        <v>200</v>
      </c>
      <c r="B155" s="668">
        <v>43083</v>
      </c>
      <c r="C155" s="667">
        <v>200</v>
      </c>
      <c r="D155" s="669">
        <v>20.520199999999999</v>
      </c>
      <c r="E155" s="669">
        <v>19.22</v>
      </c>
      <c r="F155" s="669">
        <f t="shared" si="46"/>
        <v>-260.04000000000008</v>
      </c>
      <c r="G155" s="669">
        <f t="shared" si="47"/>
        <v>4104.04</v>
      </c>
      <c r="H155" s="671">
        <f t="shared" si="48"/>
        <v>-6.3361955536495762E-2</v>
      </c>
      <c r="I155" s="671"/>
    </row>
    <row r="156" spans="1:9" x14ac:dyDescent="0.25">
      <c r="A156" s="667">
        <v>100</v>
      </c>
      <c r="B156" s="668">
        <v>43111</v>
      </c>
      <c r="C156" s="667">
        <v>100</v>
      </c>
      <c r="D156" s="669">
        <v>19.73</v>
      </c>
      <c r="E156" s="669">
        <v>21.74</v>
      </c>
      <c r="F156" s="669">
        <f t="shared" si="46"/>
        <v>200.9999999999998</v>
      </c>
      <c r="G156" s="669">
        <f t="shared" si="47"/>
        <v>1973</v>
      </c>
      <c r="H156" s="671">
        <f t="shared" si="48"/>
        <v>0.10187531677648241</v>
      </c>
      <c r="I156" s="671"/>
    </row>
    <row r="157" spans="1:9" x14ac:dyDescent="0.25">
      <c r="A157" s="667"/>
      <c r="B157" s="668">
        <v>43112</v>
      </c>
      <c r="C157" s="667">
        <v>0</v>
      </c>
      <c r="D157" s="669"/>
      <c r="E157" s="669">
        <v>22.07</v>
      </c>
      <c r="F157" s="669">
        <v>284.97000000000003</v>
      </c>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row r="167" spans="1:9" x14ac:dyDescent="0.25">
      <c r="A167" s="667"/>
      <c r="B167" s="668"/>
      <c r="C167" s="667"/>
      <c r="D167" s="669"/>
      <c r="E167" s="669"/>
      <c r="F167" s="669"/>
      <c r="G167" s="669"/>
      <c r="H167" s="671"/>
      <c r="I167" s="671"/>
    </row>
    <row r="168" spans="1:9" x14ac:dyDescent="0.25">
      <c r="A168" s="667"/>
      <c r="B168" s="668"/>
      <c r="C168" s="667"/>
      <c r="D168" s="669"/>
      <c r="E168" s="669"/>
      <c r="F168" s="669"/>
      <c r="G168" s="669"/>
      <c r="H168" s="671"/>
      <c r="I168" s="671"/>
    </row>
  </sheetData>
  <mergeCells count="1">
    <mergeCell ref="A13:A19"/>
  </mergeCells>
  <conditionalFormatting sqref="O17:O37">
    <cfRule type="colorScale" priority="173">
      <colorScale>
        <cfvo type="min"/>
        <cfvo type="percentile" val="50"/>
        <cfvo type="max"/>
        <color rgb="FFF8696B"/>
        <color rgb="FFFFEB84"/>
        <color rgb="FF63BE7B"/>
      </colorScale>
    </cfRule>
  </conditionalFormatting>
  <conditionalFormatting sqref="P17:P37">
    <cfRule type="colorScale" priority="172">
      <colorScale>
        <cfvo type="min"/>
        <cfvo type="percentile" val="50"/>
        <cfvo type="max"/>
        <color rgb="FFF8696B"/>
        <color rgb="FFFFEB84"/>
        <color rgb="FF63BE7B"/>
      </colorScale>
    </cfRule>
  </conditionalFormatting>
  <conditionalFormatting sqref="Q46:Q63">
    <cfRule type="colorScale" priority="171">
      <colorScale>
        <cfvo type="min"/>
        <cfvo type="percentile" val="50"/>
        <cfvo type="max"/>
        <color rgb="FFF8696B"/>
        <color rgb="FFFFEB84"/>
        <color rgb="FF63BE7B"/>
      </colorScale>
    </cfRule>
  </conditionalFormatting>
  <conditionalFormatting sqref="F44:F47 L69 H105:L105 H104:K104 J70:J75 J104:J105 J83:J87 H89:L90 H91:J91 F89:F91 H55:H69 I60:K69 F55:F69 F104:F105">
    <cfRule type="expression" dxfId="543" priority="167">
      <formula>F44&gt;0</formula>
    </cfRule>
    <cfRule type="expression" dxfId="542" priority="168">
      <formula>F44&lt;0</formula>
    </cfRule>
  </conditionalFormatting>
  <conditionalFormatting sqref="H44:H46">
    <cfRule type="expression" dxfId="541" priority="165">
      <formula>H44&gt;0</formula>
    </cfRule>
    <cfRule type="expression" dxfId="540" priority="166">
      <formula>H44&lt;0</formula>
    </cfRule>
  </conditionalFormatting>
  <conditionalFormatting sqref="H47">
    <cfRule type="expression" dxfId="539" priority="161">
      <formula>H47&gt;0</formula>
    </cfRule>
    <cfRule type="expression" dxfId="538" priority="162">
      <formula>H47&lt;0</formula>
    </cfRule>
  </conditionalFormatting>
  <conditionalFormatting sqref="H48:H52">
    <cfRule type="expression" dxfId="537" priority="159">
      <formula>H48&gt;0</formula>
    </cfRule>
    <cfRule type="expression" dxfId="536" priority="160">
      <formula>H48&lt;0</formula>
    </cfRule>
  </conditionalFormatting>
  <conditionalFormatting sqref="F48">
    <cfRule type="expression" dxfId="535" priority="153">
      <formula>F48&gt;0</formula>
    </cfRule>
    <cfRule type="expression" dxfId="534" priority="154">
      <formula>F48&lt;0</formula>
    </cfRule>
  </conditionalFormatting>
  <conditionalFormatting sqref="I42:I46">
    <cfRule type="expression" dxfId="533" priority="151">
      <formula>I42&gt;0</formula>
    </cfRule>
    <cfRule type="expression" dxfId="532" priority="152">
      <formula>I42&lt;0</formula>
    </cfRule>
  </conditionalFormatting>
  <conditionalFormatting sqref="I47:I50 I52 I55 K55 J38:J56 I57:K58 J59:K59">
    <cfRule type="expression" dxfId="531" priority="145">
      <formula>I38&gt;0</formula>
    </cfRule>
    <cfRule type="expression" dxfId="530" priority="146">
      <formula>I38&lt;0</formula>
    </cfRule>
  </conditionalFormatting>
  <conditionalFormatting sqref="I38:I41 K38:K41">
    <cfRule type="expression" dxfId="529" priority="143">
      <formula>I38&gt;0</formula>
    </cfRule>
    <cfRule type="expression" dxfId="528" priority="144">
      <formula>I38&lt;0</formula>
    </cfRule>
  </conditionalFormatting>
  <conditionalFormatting sqref="F49:F52">
    <cfRule type="expression" dxfId="527" priority="141">
      <formula>F49&gt;0</formula>
    </cfRule>
    <cfRule type="expression" dxfId="526" priority="142">
      <formula>F49&lt;0</formula>
    </cfRule>
  </conditionalFormatting>
  <conditionalFormatting sqref="Q8">
    <cfRule type="expression" dxfId="525" priority="137">
      <formula>Q8&gt;0</formula>
    </cfRule>
    <cfRule type="expression" dxfId="524" priority="138">
      <formula>Q8&lt;0</formula>
    </cfRule>
  </conditionalFormatting>
  <conditionalFormatting sqref="Q7">
    <cfRule type="expression" dxfId="523" priority="139">
      <formula>Q7&gt;0</formula>
    </cfRule>
    <cfRule type="expression" dxfId="522" priority="140">
      <formula>Q7&lt;0</formula>
    </cfRule>
  </conditionalFormatting>
  <conditionalFormatting sqref="F132">
    <cfRule type="expression" dxfId="521" priority="125">
      <formula>F132&gt;0</formula>
    </cfRule>
    <cfRule type="expression" dxfId="520" priority="126">
      <formula>F132&lt;0</formula>
    </cfRule>
  </conditionalFormatting>
  <conditionalFormatting sqref="H132">
    <cfRule type="expression" dxfId="519" priority="123">
      <formula>H132&gt;0</formula>
    </cfRule>
    <cfRule type="expression" dxfId="518" priority="124">
      <formula>H132&lt;0</formula>
    </cfRule>
  </conditionalFormatting>
  <conditionalFormatting sqref="I132">
    <cfRule type="expression" dxfId="517" priority="111">
      <formula>I132&gt;0</formula>
    </cfRule>
    <cfRule type="expression" dxfId="516" priority="112">
      <formula>I132&lt;0</formula>
    </cfRule>
  </conditionalFormatting>
  <conditionalFormatting sqref="F42:F43">
    <cfRule type="expression" dxfId="515" priority="107">
      <formula>F42&gt;0</formula>
    </cfRule>
    <cfRule type="expression" dxfId="514" priority="108">
      <formula>F42&lt;0</formula>
    </cfRule>
  </conditionalFormatting>
  <conditionalFormatting sqref="H42:H43">
    <cfRule type="expression" dxfId="513" priority="105">
      <formula>H42&gt;0</formula>
    </cfRule>
    <cfRule type="expression" dxfId="512" priority="106">
      <formula>H42&lt;0</formula>
    </cfRule>
  </conditionalFormatting>
  <conditionalFormatting sqref="F138:F142">
    <cfRule type="expression" dxfId="511" priority="103">
      <formula>F138&gt;0</formula>
    </cfRule>
    <cfRule type="expression" dxfId="510" priority="104">
      <formula>F138&lt;0</formula>
    </cfRule>
  </conditionalFormatting>
  <conditionalFormatting sqref="H138:H140">
    <cfRule type="expression" dxfId="509" priority="101">
      <formula>H138&gt;0</formula>
    </cfRule>
    <cfRule type="expression" dxfId="508" priority="102">
      <formula>H138&lt;0</formula>
    </cfRule>
  </conditionalFormatting>
  <conditionalFormatting sqref="H141:H142">
    <cfRule type="expression" dxfId="507" priority="99">
      <formula>H141&gt;0</formula>
    </cfRule>
    <cfRule type="expression" dxfId="506" priority="100">
      <formula>H141&lt;0</formula>
    </cfRule>
  </conditionalFormatting>
  <conditionalFormatting sqref="H143:H168">
    <cfRule type="expression" dxfId="505" priority="97">
      <formula>H143&gt;0</formula>
    </cfRule>
    <cfRule type="expression" dxfId="504" priority="98">
      <formula>H143&lt;0</formula>
    </cfRule>
  </conditionalFormatting>
  <conditionalFormatting sqref="F133:F136">
    <cfRule type="expression" dxfId="503" priority="95">
      <formula>F133&gt;0</formula>
    </cfRule>
    <cfRule type="expression" dxfId="502" priority="96">
      <formula>F133&lt;0</formula>
    </cfRule>
  </conditionalFormatting>
  <conditionalFormatting sqref="H133:H136">
    <cfRule type="expression" dxfId="501" priority="93">
      <formula>H133&gt;0</formula>
    </cfRule>
    <cfRule type="expression" dxfId="500" priority="94">
      <formula>H133&lt;0</formula>
    </cfRule>
  </conditionalFormatting>
  <conditionalFormatting sqref="F143">
    <cfRule type="expression" dxfId="499" priority="91">
      <formula>F143&gt;0</formula>
    </cfRule>
    <cfRule type="expression" dxfId="498" priority="92">
      <formula>F143&lt;0</formula>
    </cfRule>
  </conditionalFormatting>
  <conditionalFormatting sqref="I137:I139">
    <cfRule type="expression" dxfId="497" priority="89">
      <formula>I137&gt;0</formula>
    </cfRule>
    <cfRule type="expression" dxfId="496" priority="90">
      <formula>I137&lt;0</formula>
    </cfRule>
  </conditionalFormatting>
  <conditionalFormatting sqref="I140">
    <cfRule type="expression" dxfId="495" priority="87">
      <formula>I140&gt;0</formula>
    </cfRule>
    <cfRule type="expression" dxfId="494" priority="88">
      <formula>I140&lt;0</formula>
    </cfRule>
  </conditionalFormatting>
  <conditionalFormatting sqref="I141">
    <cfRule type="expression" dxfId="493" priority="85">
      <formula>I141&gt;0</formula>
    </cfRule>
    <cfRule type="expression" dxfId="492" priority="86">
      <formula>I141&lt;0</formula>
    </cfRule>
  </conditionalFormatting>
  <conditionalFormatting sqref="I142:I145 I147 I150 I152:I168">
    <cfRule type="expression" dxfId="491" priority="83">
      <formula>I142&gt;0</formula>
    </cfRule>
    <cfRule type="expression" dxfId="490" priority="84">
      <formula>I142&lt;0</formula>
    </cfRule>
  </conditionalFormatting>
  <conditionalFormatting sqref="I133:I136">
    <cfRule type="expression" dxfId="489" priority="81">
      <formula>I133&gt;0</formula>
    </cfRule>
    <cfRule type="expression" dxfId="488" priority="82">
      <formula>I133&lt;0</formula>
    </cfRule>
  </conditionalFormatting>
  <conditionalFormatting sqref="F144:F168">
    <cfRule type="expression" dxfId="487" priority="79">
      <formula>F144&gt;0</formula>
    </cfRule>
    <cfRule type="expression" dxfId="486" priority="80">
      <formula>F144&lt;0</formula>
    </cfRule>
  </conditionalFormatting>
  <conditionalFormatting sqref="F137">
    <cfRule type="expression" dxfId="485" priority="77">
      <formula>F137&gt;0</formula>
    </cfRule>
    <cfRule type="expression" dxfId="484" priority="78">
      <formula>F137&lt;0</formula>
    </cfRule>
  </conditionalFormatting>
  <conditionalFormatting sqref="H137">
    <cfRule type="expression" dxfId="483" priority="75">
      <formula>H137&gt;0</formula>
    </cfRule>
    <cfRule type="expression" dxfId="482" priority="76">
      <formula>H137&lt;0</formula>
    </cfRule>
  </conditionalFormatting>
  <conditionalFormatting sqref="F38:F41">
    <cfRule type="expression" dxfId="481" priority="73">
      <formula>F38&gt;0</formula>
    </cfRule>
    <cfRule type="expression" dxfId="480" priority="74">
      <formula>F38&lt;0</formula>
    </cfRule>
  </conditionalFormatting>
  <conditionalFormatting sqref="H38:H41">
    <cfRule type="expression" dxfId="479" priority="71">
      <formula>H38&gt;0</formula>
    </cfRule>
    <cfRule type="expression" dxfId="478" priority="72">
      <formula>H38&lt;0</formula>
    </cfRule>
  </conditionalFormatting>
  <conditionalFormatting sqref="K42:K44 K47:K54">
    <cfRule type="expression" dxfId="477" priority="69">
      <formula>K42&gt;0</formula>
    </cfRule>
    <cfRule type="expression" dxfId="476" priority="70">
      <formula>K42&lt;0</formula>
    </cfRule>
  </conditionalFormatting>
  <conditionalFormatting sqref="H54">
    <cfRule type="expression" dxfId="475" priority="67">
      <formula>H54&gt;0</formula>
    </cfRule>
    <cfRule type="expression" dxfId="474" priority="68">
      <formula>H54&lt;0</formula>
    </cfRule>
  </conditionalFormatting>
  <conditionalFormatting sqref="F54">
    <cfRule type="expression" dxfId="473" priority="65">
      <formula>F54&gt;0</formula>
    </cfRule>
    <cfRule type="expression" dxfId="472" priority="66">
      <formula>F54&lt;0</formula>
    </cfRule>
  </conditionalFormatting>
  <conditionalFormatting sqref="H53">
    <cfRule type="expression" dxfId="471" priority="61">
      <formula>H53&gt;0</formula>
    </cfRule>
    <cfRule type="expression" dxfId="470" priority="62">
      <formula>H53&lt;0</formula>
    </cfRule>
  </conditionalFormatting>
  <conditionalFormatting sqref="F53">
    <cfRule type="expression" dxfId="469" priority="59">
      <formula>F53&gt;0</formula>
    </cfRule>
    <cfRule type="expression" dxfId="468" priority="60">
      <formula>F53&lt;0</formula>
    </cfRule>
  </conditionalFormatting>
  <conditionalFormatting sqref="L55 L67">
    <cfRule type="expression" dxfId="467" priority="55">
      <formula>L55&gt;0</formula>
    </cfRule>
    <cfRule type="expression" dxfId="466" priority="56">
      <formula>L55&lt;0</formula>
    </cfRule>
  </conditionalFormatting>
  <conditionalFormatting sqref="L38:L41">
    <cfRule type="expression" dxfId="465" priority="53">
      <formula>L38&gt;0</formula>
    </cfRule>
    <cfRule type="expression" dxfId="464" priority="54">
      <formula>L38&lt;0</formula>
    </cfRule>
  </conditionalFormatting>
  <conditionalFormatting sqref="L42:L44 L47:L54">
    <cfRule type="expression" dxfId="463" priority="51">
      <formula>L42&gt;0</formula>
    </cfRule>
    <cfRule type="expression" dxfId="462" priority="52">
      <formula>L42&lt;0</formula>
    </cfRule>
  </conditionalFormatting>
  <conditionalFormatting sqref="F70:F71 H70:I71 K70:K71">
    <cfRule type="expression" dxfId="461" priority="49">
      <formula>F70&gt;0</formula>
    </cfRule>
    <cfRule type="expression" dxfId="460" priority="50">
      <formula>F70&lt;0</formula>
    </cfRule>
  </conditionalFormatting>
  <conditionalFormatting sqref="K72:K73 F72:F74 H72:I74">
    <cfRule type="expression" dxfId="459" priority="45">
      <formula>F72&gt;0</formula>
    </cfRule>
    <cfRule type="expression" dxfId="458" priority="46">
      <formula>F72&lt;0</formula>
    </cfRule>
  </conditionalFormatting>
  <conditionalFormatting sqref="H75:I75 F75 K74 K75:L75">
    <cfRule type="expression" dxfId="457" priority="39">
      <formula>F74&gt;0</formula>
    </cfRule>
    <cfRule type="expression" dxfId="456" priority="40">
      <formula>F74&lt;0</formula>
    </cfRule>
  </conditionalFormatting>
  <conditionalFormatting sqref="H80:K80 H81:L81 F80:F82 H82:J82">
    <cfRule type="expression" dxfId="455" priority="37">
      <formula>F80&gt;0</formula>
    </cfRule>
    <cfRule type="expression" dxfId="454" priority="38">
      <formula>F80&lt;0</formula>
    </cfRule>
  </conditionalFormatting>
  <conditionalFormatting sqref="H79:K79 K78 F79 J80:J82">
    <cfRule type="expression" dxfId="453" priority="35">
      <formula>F78&gt;0</formula>
    </cfRule>
    <cfRule type="expression" dxfId="452" priority="36">
      <formula>F78&lt;0</formula>
    </cfRule>
  </conditionalFormatting>
  <conditionalFormatting sqref="H77:L77 H76:I76 K76 H78:J78 F76:F78 J79:J82">
    <cfRule type="expression" dxfId="451" priority="33">
      <formula>F76&gt;0</formula>
    </cfRule>
    <cfRule type="expression" dxfId="450" priority="34">
      <formula>F76&lt;0</formula>
    </cfRule>
  </conditionalFormatting>
  <conditionalFormatting sqref="J76:J82">
    <cfRule type="expression" dxfId="449" priority="31">
      <formula>J76&gt;0</formula>
    </cfRule>
    <cfRule type="expression" dxfId="448" priority="32">
      <formula>J76&lt;0</formula>
    </cfRule>
  </conditionalFormatting>
  <conditionalFormatting sqref="H83:I83 K82 F83 K83:L83">
    <cfRule type="expression" dxfId="447" priority="29">
      <formula>F82&gt;0</formula>
    </cfRule>
    <cfRule type="expression" dxfId="446" priority="30">
      <formula>F82&lt;0</formula>
    </cfRule>
  </conditionalFormatting>
  <conditionalFormatting sqref="H84:K84 H85:L85 K86:L86 H86:J87 F84:F87">
    <cfRule type="expression" dxfId="445" priority="19">
      <formula>F84&gt;0</formula>
    </cfRule>
    <cfRule type="expression" dxfId="444" priority="20">
      <formula>F84&lt;0</formula>
    </cfRule>
  </conditionalFormatting>
  <conditionalFormatting sqref="H88:L88 K87 F88">
    <cfRule type="expression" dxfId="443" priority="17">
      <formula>F87&gt;0</formula>
    </cfRule>
    <cfRule type="expression" dxfId="442" priority="18">
      <formula>F87&lt;0</formula>
    </cfRule>
  </conditionalFormatting>
  <conditionalFormatting sqref="H101:L101 K91 F101">
    <cfRule type="expression" dxfId="441" priority="15">
      <formula>F91&gt;0</formula>
    </cfRule>
    <cfRule type="expression" dxfId="440" priority="16">
      <formula>F91&lt;0</formula>
    </cfRule>
  </conditionalFormatting>
  <conditionalFormatting sqref="H94:L94 H93:K93 H95:J95 F93:F95">
    <cfRule type="expression" dxfId="439" priority="13">
      <formula>F93&gt;0</formula>
    </cfRule>
    <cfRule type="expression" dxfId="438" priority="14">
      <formula>F93&lt;0</formula>
    </cfRule>
  </conditionalFormatting>
  <conditionalFormatting sqref="H92:L92 F92">
    <cfRule type="expression" dxfId="437" priority="11">
      <formula>F92&gt;0</formula>
    </cfRule>
    <cfRule type="expression" dxfId="436" priority="12">
      <formula>F92&lt;0</formula>
    </cfRule>
  </conditionalFormatting>
  <conditionalFormatting sqref="H97:L97 H96:K96 F96:F97">
    <cfRule type="expression" dxfId="435" priority="9">
      <formula>F96&gt;0</formula>
    </cfRule>
    <cfRule type="expression" dxfId="434" priority="10">
      <formula>F96&lt;0</formula>
    </cfRule>
  </conditionalFormatting>
  <conditionalFormatting sqref="K95:L95">
    <cfRule type="expression" dxfId="433" priority="7">
      <formula>K95&gt;0</formula>
    </cfRule>
    <cfRule type="expression" dxfId="432" priority="8">
      <formula>K95&lt;0</formula>
    </cfRule>
  </conditionalFormatting>
  <conditionalFormatting sqref="K100:L100 K99">
    <cfRule type="expression" dxfId="431" priority="5">
      <formula>K99&gt;0</formula>
    </cfRule>
    <cfRule type="expression" dxfId="430" priority="6">
      <formula>K99&lt;0</formula>
    </cfRule>
  </conditionalFormatting>
  <conditionalFormatting sqref="H98:L98 H99:J100 F98:F100">
    <cfRule type="expression" dxfId="429" priority="3">
      <formula>F98&gt;0</formula>
    </cfRule>
    <cfRule type="expression" dxfId="428" priority="4">
      <formula>F98&lt;0</formula>
    </cfRule>
  </conditionalFormatting>
  <conditionalFormatting sqref="H103:L103 H102:K102 F102:F103">
    <cfRule type="expression" dxfId="3" priority="1">
      <formula>F102&gt;0</formula>
    </cfRule>
    <cfRule type="expression" dxfId="2" priority="2">
      <formula>F102&lt;0</formula>
    </cfRule>
  </conditionalFormatting>
  <hyperlinks>
    <hyperlink ref="A3" location="ACTIVE!A1" display="Back"/>
    <hyperlink ref="A110"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7" priority="47">
      <formula>F7&gt;0</formula>
    </cfRule>
    <cfRule type="expression" dxfId="426" priority="48">
      <formula>F7&lt;0</formula>
    </cfRule>
  </conditionalFormatting>
  <conditionalFormatting sqref="Q8">
    <cfRule type="expression" dxfId="425" priority="45">
      <formula>Q8&gt;0</formula>
    </cfRule>
    <cfRule type="expression" dxfId="424" priority="46">
      <formula>Q8&lt;0</formula>
    </cfRule>
  </conditionalFormatting>
  <conditionalFormatting sqref="F41:F60">
    <cfRule type="expression" dxfId="423" priority="43">
      <formula>F41&gt;0</formula>
    </cfRule>
    <cfRule type="expression" dxfId="422" priority="44">
      <formula>F41&lt;0</formula>
    </cfRule>
  </conditionalFormatting>
  <conditionalFormatting sqref="H41:H60">
    <cfRule type="expression" dxfId="421" priority="41">
      <formula>H41&gt;0</formula>
    </cfRule>
    <cfRule type="expression" dxfId="420" priority="42">
      <formula>H41&lt;0</formula>
    </cfRule>
  </conditionalFormatting>
  <conditionalFormatting sqref="Q10">
    <cfRule type="expression" dxfId="419" priority="35">
      <formula>Q10&gt;0</formula>
    </cfRule>
    <cfRule type="expression" dxfId="418" priority="36">
      <formula>Q10&lt;0</formula>
    </cfRule>
  </conditionalFormatting>
  <conditionalFormatting sqref="J36:J60">
    <cfRule type="expression" dxfId="417" priority="33">
      <formula>J36&gt;0</formula>
    </cfRule>
    <cfRule type="expression" dxfId="416" priority="34">
      <formula>J36&lt;0</formula>
    </cfRule>
  </conditionalFormatting>
  <conditionalFormatting sqref="K36:K49">
    <cfRule type="expression" dxfId="415" priority="31">
      <formula>K36&gt;0</formula>
    </cfRule>
    <cfRule type="expression" dxfId="414" priority="32">
      <formula>K36&lt;0</formula>
    </cfRule>
  </conditionalFormatting>
  <conditionalFormatting sqref="L36:L49">
    <cfRule type="expression" dxfId="413" priority="29">
      <formula>L36&gt;0</formula>
    </cfRule>
    <cfRule type="expression" dxfId="412" priority="30">
      <formula>L36&lt;0</formula>
    </cfRule>
  </conditionalFormatting>
  <conditionalFormatting sqref="F114:F135">
    <cfRule type="expression" dxfId="411" priority="27">
      <formula>F114&gt;0</formula>
    </cfRule>
    <cfRule type="expression" dxfId="410" priority="28">
      <formula>F114&lt;0</formula>
    </cfRule>
  </conditionalFormatting>
  <conditionalFormatting sqref="H114:H135">
    <cfRule type="expression" dxfId="409" priority="25">
      <formula>H114&gt;0</formula>
    </cfRule>
    <cfRule type="expression" dxfId="408" priority="26">
      <formula>H114&lt;0</formula>
    </cfRule>
  </conditionalFormatting>
  <conditionalFormatting sqref="J114:J127">
    <cfRule type="expression" dxfId="407" priority="23">
      <formula>J114&gt;0</formula>
    </cfRule>
    <cfRule type="expression" dxfId="406" priority="24">
      <formula>J114&lt;0</formula>
    </cfRule>
  </conditionalFormatting>
  <conditionalFormatting sqref="K114:K127">
    <cfRule type="expression" dxfId="405" priority="21">
      <formula>K114&gt;0</formula>
    </cfRule>
    <cfRule type="expression" dxfId="404" priority="22">
      <formula>K114&lt;0</formula>
    </cfRule>
  </conditionalFormatting>
  <conditionalFormatting sqref="L114:L127">
    <cfRule type="expression" dxfId="403" priority="19">
      <formula>L114&gt;0</formula>
    </cfRule>
    <cfRule type="expression" dxfId="402" priority="20">
      <formula>L114&lt;0</formula>
    </cfRule>
  </conditionalFormatting>
  <conditionalFormatting sqref="F36:F40">
    <cfRule type="expression" dxfId="401" priority="17">
      <formula>F36&gt;0</formula>
    </cfRule>
    <cfRule type="expression" dxfId="400" priority="18">
      <formula>F36&lt;0</formula>
    </cfRule>
  </conditionalFormatting>
  <conditionalFormatting sqref="H36:H40">
    <cfRule type="expression" dxfId="399" priority="15">
      <formula>H36&gt;0</formula>
    </cfRule>
    <cfRule type="expression" dxfId="398" priority="16">
      <formula>H36&lt;0</formula>
    </cfRule>
  </conditionalFormatting>
  <conditionalFormatting sqref="F61:F62">
    <cfRule type="expression" dxfId="397" priority="13">
      <formula>F61&gt;0</formula>
    </cfRule>
    <cfRule type="expression" dxfId="396" priority="14">
      <formula>F61&lt;0</formula>
    </cfRule>
  </conditionalFormatting>
  <conditionalFormatting sqref="H61:H62">
    <cfRule type="expression" dxfId="395" priority="11">
      <formula>H61&gt;0</formula>
    </cfRule>
    <cfRule type="expression" dxfId="394" priority="12">
      <formula>H61&lt;0</formula>
    </cfRule>
  </conditionalFormatting>
  <conditionalFormatting sqref="J61:J62">
    <cfRule type="expression" dxfId="393" priority="9">
      <formula>J61&gt;0</formula>
    </cfRule>
    <cfRule type="expression" dxfId="392" priority="10">
      <formula>J61&lt;0</formula>
    </cfRule>
  </conditionalFormatting>
  <conditionalFormatting sqref="J74:J75 H74:H75 F74:F75">
    <cfRule type="expression" dxfId="391" priority="7">
      <formula>F74&gt;0</formula>
    </cfRule>
    <cfRule type="expression" dxfId="390" priority="8">
      <formula>F74&lt;0</formula>
    </cfRule>
  </conditionalFormatting>
  <conditionalFormatting sqref="J79:J82 F79:F83 H79:H83">
    <cfRule type="expression" dxfId="389" priority="3">
      <formula>F79&gt;0</formula>
    </cfRule>
    <cfRule type="expression" dxfId="388" priority="4">
      <formula>F79&lt;0</formula>
    </cfRule>
  </conditionalFormatting>
  <conditionalFormatting sqref="J84:J86 F84:F86 H84:H86">
    <cfRule type="expression" dxfId="387" priority="1">
      <formula>F84&gt;0</formula>
    </cfRule>
    <cfRule type="expression" dxfId="38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5" priority="47">
      <formula>F54&gt;0</formula>
    </cfRule>
    <cfRule type="expression" dxfId="384" priority="48">
      <formula>F54&lt;0</formula>
    </cfRule>
  </conditionalFormatting>
  <conditionalFormatting sqref="Q7">
    <cfRule type="expression" dxfId="383" priority="45">
      <formula>Q7&gt;0</formula>
    </cfRule>
    <cfRule type="expression" dxfId="382" priority="46">
      <formula>Q7&lt;0</formula>
    </cfRule>
  </conditionalFormatting>
  <conditionalFormatting sqref="Q8">
    <cfRule type="expression" dxfId="381" priority="43">
      <formula>Q8&gt;0</formula>
    </cfRule>
    <cfRule type="expression" dxfId="380" priority="44">
      <formula>Q8&lt;0</formula>
    </cfRule>
  </conditionalFormatting>
  <conditionalFormatting sqref="F33:F36 F38:F53">
    <cfRule type="expression" dxfId="379" priority="41">
      <formula>F33&gt;0</formula>
    </cfRule>
    <cfRule type="expression" dxfId="378" priority="42">
      <formula>F33&lt;0</formula>
    </cfRule>
  </conditionalFormatting>
  <conditionalFormatting sqref="H33:H36 H38:H53">
    <cfRule type="expression" dxfId="377" priority="39">
      <formula>H33&gt;0</formula>
    </cfRule>
    <cfRule type="expression" dxfId="376" priority="40">
      <formula>H33&lt;0</formula>
    </cfRule>
  </conditionalFormatting>
  <conditionalFormatting sqref="Q10">
    <cfRule type="expression" dxfId="375" priority="37">
      <formula>Q10&gt;0</formula>
    </cfRule>
    <cfRule type="expression" dxfId="374" priority="38">
      <formula>Q10&lt;0</formula>
    </cfRule>
  </conditionalFormatting>
  <conditionalFormatting sqref="J25:J37">
    <cfRule type="expression" dxfId="373" priority="35">
      <formula>J25&gt;0</formula>
    </cfRule>
    <cfRule type="expression" dxfId="372" priority="36">
      <formula>J25&lt;0</formula>
    </cfRule>
  </conditionalFormatting>
  <conditionalFormatting sqref="K25:K38">
    <cfRule type="expression" dxfId="371" priority="33">
      <formula>K25&gt;0</formula>
    </cfRule>
    <cfRule type="expression" dxfId="370" priority="34">
      <formula>K25&lt;0</formula>
    </cfRule>
  </conditionalFormatting>
  <conditionalFormatting sqref="L25">
    <cfRule type="expression" dxfId="369" priority="31">
      <formula>L25&gt;0</formula>
    </cfRule>
    <cfRule type="expression" dxfId="368" priority="32">
      <formula>L25&lt;0</formula>
    </cfRule>
  </conditionalFormatting>
  <conditionalFormatting sqref="F89:F110">
    <cfRule type="expression" dxfId="367" priority="29">
      <formula>F89&gt;0</formula>
    </cfRule>
    <cfRule type="expression" dxfId="366" priority="30">
      <formula>F89&lt;0</formula>
    </cfRule>
  </conditionalFormatting>
  <conditionalFormatting sqref="H89:H110">
    <cfRule type="expression" dxfId="365" priority="27">
      <formula>H89&gt;0</formula>
    </cfRule>
    <cfRule type="expression" dxfId="364" priority="28">
      <formula>H89&lt;0</formula>
    </cfRule>
  </conditionalFormatting>
  <conditionalFormatting sqref="J89:J102">
    <cfRule type="expression" dxfId="363" priority="25">
      <formula>J89&gt;0</formula>
    </cfRule>
    <cfRule type="expression" dxfId="362" priority="26">
      <formula>J89&lt;0</formula>
    </cfRule>
  </conditionalFormatting>
  <conditionalFormatting sqref="K89:K102">
    <cfRule type="expression" dxfId="361" priority="23">
      <formula>K89&gt;0</formula>
    </cfRule>
    <cfRule type="expression" dxfId="360" priority="24">
      <formula>K89&lt;0</formula>
    </cfRule>
  </conditionalFormatting>
  <conditionalFormatting sqref="L89:L102">
    <cfRule type="expression" dxfId="359" priority="21">
      <formula>L89&gt;0</formula>
    </cfRule>
    <cfRule type="expression" dxfId="358" priority="22">
      <formula>L89&lt;0</formula>
    </cfRule>
  </conditionalFormatting>
  <conditionalFormatting sqref="F29:F32">
    <cfRule type="expression" dxfId="357" priority="19">
      <formula>F29&gt;0</formula>
    </cfRule>
    <cfRule type="expression" dxfId="356" priority="20">
      <formula>F29&lt;0</formula>
    </cfRule>
  </conditionalFormatting>
  <conditionalFormatting sqref="H29:H32">
    <cfRule type="expression" dxfId="355" priority="17">
      <formula>H29&gt;0</formula>
    </cfRule>
    <cfRule type="expression" dxfId="354" priority="18">
      <formula>H29&lt;0</formula>
    </cfRule>
  </conditionalFormatting>
  <conditionalFormatting sqref="F37">
    <cfRule type="expression" dxfId="353" priority="11">
      <formula>F37&gt;0</formula>
    </cfRule>
    <cfRule type="expression" dxfId="352" priority="12">
      <formula>F37&lt;0</formula>
    </cfRule>
  </conditionalFormatting>
  <conditionalFormatting sqref="H37">
    <cfRule type="expression" dxfId="351" priority="9">
      <formula>H37&gt;0</formula>
    </cfRule>
    <cfRule type="expression" dxfId="350" priority="10">
      <formula>H37&lt;0</formula>
    </cfRule>
  </conditionalFormatting>
  <conditionalFormatting sqref="J49">
    <cfRule type="expression" dxfId="349" priority="7">
      <formula>J49&gt;0</formula>
    </cfRule>
    <cfRule type="expression" dxfId="348" priority="8">
      <formula>J49&lt;0</formula>
    </cfRule>
  </conditionalFormatting>
  <conditionalFormatting sqref="J38:J48">
    <cfRule type="expression" dxfId="347" priority="5">
      <formula>J38&gt;0</formula>
    </cfRule>
    <cfRule type="expression" dxfId="346" priority="6">
      <formula>J38&lt;0</formula>
    </cfRule>
  </conditionalFormatting>
  <conditionalFormatting sqref="F25:F28">
    <cfRule type="expression" dxfId="345" priority="3">
      <formula>F25&gt;0</formula>
    </cfRule>
    <cfRule type="expression" dxfId="344" priority="4">
      <formula>F25&lt;0</formula>
    </cfRule>
  </conditionalFormatting>
  <conditionalFormatting sqref="H25:H28">
    <cfRule type="expression" dxfId="343" priority="1">
      <formula>H25&gt;0</formula>
    </cfRule>
    <cfRule type="expression" dxfId="342"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1" priority="35">
      <formula>F47&gt;0</formula>
    </cfRule>
    <cfRule type="expression" dxfId="340" priority="36">
      <formula>F47&lt;0</formula>
    </cfRule>
  </conditionalFormatting>
  <conditionalFormatting sqref="Q7">
    <cfRule type="expression" dxfId="339" priority="33">
      <formula>Q7&gt;0</formula>
    </cfRule>
    <cfRule type="expression" dxfId="338" priority="34">
      <formula>Q7&lt;0</formula>
    </cfRule>
  </conditionalFormatting>
  <conditionalFormatting sqref="Q8">
    <cfRule type="expression" dxfId="337" priority="31">
      <formula>Q8&gt;0</formula>
    </cfRule>
    <cfRule type="expression" dxfId="336" priority="32">
      <formula>Q8&lt;0</formula>
    </cfRule>
  </conditionalFormatting>
  <conditionalFormatting sqref="F30:F46">
    <cfRule type="expression" dxfId="335" priority="29">
      <formula>F30&gt;0</formula>
    </cfRule>
    <cfRule type="expression" dxfId="334" priority="30">
      <formula>F30&lt;0</formula>
    </cfRule>
  </conditionalFormatting>
  <conditionalFormatting sqref="H30:H46">
    <cfRule type="expression" dxfId="333" priority="27">
      <formula>H30&gt;0</formula>
    </cfRule>
    <cfRule type="expression" dxfId="332" priority="28">
      <formula>H30&lt;0</formula>
    </cfRule>
  </conditionalFormatting>
  <conditionalFormatting sqref="Q10">
    <cfRule type="expression" dxfId="331" priority="25">
      <formula>Q10&gt;0</formula>
    </cfRule>
    <cfRule type="expression" dxfId="330" priority="26">
      <formula>Q10&lt;0</formula>
    </cfRule>
  </conditionalFormatting>
  <conditionalFormatting sqref="J25:J38">
    <cfRule type="expression" dxfId="329" priority="23">
      <formula>J25&gt;0</formula>
    </cfRule>
    <cfRule type="expression" dxfId="328" priority="24">
      <formula>J25&lt;0</formula>
    </cfRule>
  </conditionalFormatting>
  <conditionalFormatting sqref="K25:K38">
    <cfRule type="expression" dxfId="327" priority="21">
      <formula>K25&gt;0</formula>
    </cfRule>
    <cfRule type="expression" dxfId="326" priority="22">
      <formula>K25&lt;0</formula>
    </cfRule>
  </conditionalFormatting>
  <conditionalFormatting sqref="L25 L38">
    <cfRule type="expression" dxfId="325" priority="19">
      <formula>L25&gt;0</formula>
    </cfRule>
    <cfRule type="expression" dxfId="324" priority="20">
      <formula>L25&lt;0</formula>
    </cfRule>
  </conditionalFormatting>
  <conditionalFormatting sqref="F89:F110">
    <cfRule type="expression" dxfId="323" priority="17">
      <formula>F89&gt;0</formula>
    </cfRule>
    <cfRule type="expression" dxfId="322" priority="18">
      <formula>F89&lt;0</formula>
    </cfRule>
  </conditionalFormatting>
  <conditionalFormatting sqref="H89:H110">
    <cfRule type="expression" dxfId="321" priority="15">
      <formula>H89&gt;0</formula>
    </cfRule>
    <cfRule type="expression" dxfId="320" priority="16">
      <formula>H89&lt;0</formula>
    </cfRule>
  </conditionalFormatting>
  <conditionalFormatting sqref="J89:J102">
    <cfRule type="expression" dxfId="319" priority="13">
      <formula>J89&gt;0</formula>
    </cfRule>
    <cfRule type="expression" dxfId="318" priority="14">
      <formula>J89&lt;0</formula>
    </cfRule>
  </conditionalFormatting>
  <conditionalFormatting sqref="K89:K102">
    <cfRule type="expression" dxfId="317" priority="11">
      <formula>K89&gt;0</formula>
    </cfRule>
    <cfRule type="expression" dxfId="316" priority="12">
      <formula>K89&lt;0</formula>
    </cfRule>
  </conditionalFormatting>
  <conditionalFormatting sqref="L89:L102">
    <cfRule type="expression" dxfId="315" priority="9">
      <formula>L89&gt;0</formula>
    </cfRule>
    <cfRule type="expression" dxfId="314" priority="10">
      <formula>L89&lt;0</formula>
    </cfRule>
  </conditionalFormatting>
  <conditionalFormatting sqref="F25:F29">
    <cfRule type="expression" dxfId="313" priority="7">
      <formula>F25&gt;0</formula>
    </cfRule>
    <cfRule type="expression" dxfId="312" priority="8">
      <formula>F25&lt;0</formula>
    </cfRule>
  </conditionalFormatting>
  <conditionalFormatting sqref="H25:H29">
    <cfRule type="expression" dxfId="311" priority="5">
      <formula>H25&gt;0</formula>
    </cfRule>
    <cfRule type="expression" dxfId="310"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 priority="35">
      <formula>F47&gt;0</formula>
    </cfRule>
    <cfRule type="expression" dxfId="308" priority="36">
      <formula>F47&lt;0</formula>
    </cfRule>
  </conditionalFormatting>
  <conditionalFormatting sqref="Q7">
    <cfRule type="expression" dxfId="307" priority="33">
      <formula>Q7&gt;0</formula>
    </cfRule>
    <cfRule type="expression" dxfId="306" priority="34">
      <formula>Q7&lt;0</formula>
    </cfRule>
  </conditionalFormatting>
  <conditionalFormatting sqref="Q8">
    <cfRule type="expression" dxfId="305" priority="31">
      <formula>Q8&gt;0</formula>
    </cfRule>
    <cfRule type="expression" dxfId="304" priority="32">
      <formula>Q8&lt;0</formula>
    </cfRule>
  </conditionalFormatting>
  <conditionalFormatting sqref="F30:F46">
    <cfRule type="expression" dxfId="303" priority="29">
      <formula>F30&gt;0</formula>
    </cfRule>
    <cfRule type="expression" dxfId="302" priority="30">
      <formula>F30&lt;0</formula>
    </cfRule>
  </conditionalFormatting>
  <conditionalFormatting sqref="H30:H46">
    <cfRule type="expression" dxfId="301" priority="27">
      <formula>H30&gt;0</formula>
    </cfRule>
    <cfRule type="expression" dxfId="300" priority="28">
      <formula>H30&lt;0</formula>
    </cfRule>
  </conditionalFormatting>
  <conditionalFormatting sqref="Q10">
    <cfRule type="expression" dxfId="299" priority="25">
      <formula>Q10&gt;0</formula>
    </cfRule>
    <cfRule type="expression" dxfId="298" priority="26">
      <formula>Q10&lt;0</formula>
    </cfRule>
  </conditionalFormatting>
  <conditionalFormatting sqref="J25:J38">
    <cfRule type="expression" dxfId="297" priority="23">
      <formula>J25&gt;0</formula>
    </cfRule>
    <cfRule type="expression" dxfId="296" priority="24">
      <formula>J25&lt;0</formula>
    </cfRule>
  </conditionalFormatting>
  <conditionalFormatting sqref="K25:K38">
    <cfRule type="expression" dxfId="295" priority="21">
      <formula>K25&gt;0</formula>
    </cfRule>
    <cfRule type="expression" dxfId="294" priority="22">
      <formula>K25&lt;0</formula>
    </cfRule>
  </conditionalFormatting>
  <conditionalFormatting sqref="L25 L38">
    <cfRule type="expression" dxfId="293" priority="19">
      <formula>L25&gt;0</formula>
    </cfRule>
    <cfRule type="expression" dxfId="292" priority="20">
      <formula>L25&lt;0</formula>
    </cfRule>
  </conditionalFormatting>
  <conditionalFormatting sqref="F89:F110">
    <cfRule type="expression" dxfId="291" priority="17">
      <formula>F89&gt;0</formula>
    </cfRule>
    <cfRule type="expression" dxfId="290" priority="18">
      <formula>F89&lt;0</formula>
    </cfRule>
  </conditionalFormatting>
  <conditionalFormatting sqref="H89:H110">
    <cfRule type="expression" dxfId="289" priority="15">
      <formula>H89&gt;0</formula>
    </cfRule>
    <cfRule type="expression" dxfId="288" priority="16">
      <formula>H89&lt;0</formula>
    </cfRule>
  </conditionalFormatting>
  <conditionalFormatting sqref="J89:J102">
    <cfRule type="expression" dxfId="287" priority="13">
      <formula>J89&gt;0</formula>
    </cfRule>
    <cfRule type="expression" dxfId="286" priority="14">
      <formula>J89&lt;0</formula>
    </cfRule>
  </conditionalFormatting>
  <conditionalFormatting sqref="K89:K102">
    <cfRule type="expression" dxfId="285" priority="11">
      <formula>K89&gt;0</formula>
    </cfRule>
    <cfRule type="expression" dxfId="284" priority="12">
      <formula>K89&lt;0</formula>
    </cfRule>
  </conditionalFormatting>
  <conditionalFormatting sqref="L89:L102">
    <cfRule type="expression" dxfId="283" priority="9">
      <formula>L89&gt;0</formula>
    </cfRule>
    <cfRule type="expression" dxfId="282" priority="10">
      <formula>L89&lt;0</formula>
    </cfRule>
  </conditionalFormatting>
  <conditionalFormatting sqref="F25:F29">
    <cfRule type="expression" dxfId="281" priority="7">
      <formula>F25&gt;0</formula>
    </cfRule>
    <cfRule type="expression" dxfId="280" priority="8">
      <formula>F25&lt;0</formula>
    </cfRule>
  </conditionalFormatting>
  <conditionalFormatting sqref="H25:H29">
    <cfRule type="expression" dxfId="279" priority="5">
      <formula>H25&gt;0</formula>
    </cfRule>
    <cfRule type="expression" dxfId="278"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7" priority="3">
      <formula>Q7&gt;0</formula>
    </cfRule>
    <cfRule type="expression" dxfId="276" priority="4">
      <formula>Q7&lt;0</formula>
    </cfRule>
  </conditionalFormatting>
  <conditionalFormatting sqref="Q8">
    <cfRule type="expression" dxfId="275" priority="1">
      <formula>Q8&gt;0</formula>
    </cfRule>
    <cfRule type="expression" dxfId="27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73" priority="13">
      <formula>F21&gt;0</formula>
    </cfRule>
    <cfRule type="expression" dxfId="272" priority="14">
      <formula>F21&lt;0</formula>
    </cfRule>
  </conditionalFormatting>
  <conditionalFormatting sqref="F22">
    <cfRule type="expression" dxfId="271" priority="11">
      <formula>F22&gt;0</formula>
    </cfRule>
    <cfRule type="expression" dxfId="270" priority="12">
      <formula>F22&lt;0</formula>
    </cfRule>
  </conditionalFormatting>
  <conditionalFormatting sqref="F23:F30">
    <cfRule type="expression" dxfId="269" priority="9">
      <formula>F23&gt;0</formula>
    </cfRule>
    <cfRule type="expression" dxfId="268" priority="10">
      <formula>F23&lt;0</formula>
    </cfRule>
  </conditionalFormatting>
  <conditionalFormatting sqref="H21:H31">
    <cfRule type="expression" dxfId="267" priority="7">
      <formula>H21&gt;0</formula>
    </cfRule>
    <cfRule type="expression" dxfId="266" priority="8">
      <formula>H21&lt;0</formula>
    </cfRule>
  </conditionalFormatting>
  <conditionalFormatting sqref="F24">
    <cfRule type="expression" dxfId="265" priority="5">
      <formula>F24&gt;0</formula>
    </cfRule>
    <cfRule type="expression" dxfId="264" priority="6">
      <formula>F24&lt;0</formula>
    </cfRule>
  </conditionalFormatting>
  <conditionalFormatting sqref="Q8">
    <cfRule type="expression" dxfId="263" priority="1">
      <formula>Q8&gt;0</formula>
    </cfRule>
    <cfRule type="expression" dxfId="262" priority="2">
      <formula>Q8&lt;0</formula>
    </cfRule>
  </conditionalFormatting>
  <conditionalFormatting sqref="Q7">
    <cfRule type="expression" dxfId="261" priority="3">
      <formula>Q7&gt;0</formula>
    </cfRule>
    <cfRule type="expression" dxfId="26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9" priority="33">
      <formula>F7&gt;0</formula>
    </cfRule>
    <cfRule type="expression" dxfId="258" priority="34">
      <formula>F7&lt;0</formula>
    </cfRule>
  </conditionalFormatting>
  <conditionalFormatting sqref="Q8">
    <cfRule type="expression" dxfId="257" priority="31">
      <formula>Q8&gt;0</formula>
    </cfRule>
    <cfRule type="expression" dxfId="256" priority="32">
      <formula>Q8&lt;0</formula>
    </cfRule>
  </conditionalFormatting>
  <conditionalFormatting sqref="F114:F135">
    <cfRule type="expression" dxfId="255" priority="25">
      <formula>F114&gt;0</formula>
    </cfRule>
    <cfRule type="expression" dxfId="254" priority="26">
      <formula>F114&lt;0</formula>
    </cfRule>
  </conditionalFormatting>
  <conditionalFormatting sqref="H114:H135">
    <cfRule type="expression" dxfId="253" priority="23">
      <formula>H114&gt;0</formula>
    </cfRule>
    <cfRule type="expression" dxfId="252" priority="24">
      <formula>H114&lt;0</formula>
    </cfRule>
  </conditionalFormatting>
  <conditionalFormatting sqref="Q10">
    <cfRule type="expression" dxfId="251" priority="21">
      <formula>Q10&gt;0</formula>
    </cfRule>
    <cfRule type="expression" dxfId="250" priority="22">
      <formula>Q10&lt;0</formula>
    </cfRule>
  </conditionalFormatting>
  <conditionalFormatting sqref="J31:J44">
    <cfRule type="expression" dxfId="249" priority="19">
      <formula>J31&gt;0</formula>
    </cfRule>
    <cfRule type="expression" dxfId="248" priority="20">
      <formula>J31&lt;0</formula>
    </cfRule>
  </conditionalFormatting>
  <conditionalFormatting sqref="K31:K44">
    <cfRule type="expression" dxfId="247" priority="17">
      <formula>K31&gt;0</formula>
    </cfRule>
    <cfRule type="expression" dxfId="246" priority="18">
      <formula>K31&lt;0</formula>
    </cfRule>
  </conditionalFormatting>
  <conditionalFormatting sqref="L31:L35 L37:L44">
    <cfRule type="expression" dxfId="245" priority="15">
      <formula>L31&gt;0</formula>
    </cfRule>
    <cfRule type="expression" dxfId="244" priority="16">
      <formula>L31&lt;0</formula>
    </cfRule>
  </conditionalFormatting>
  <conditionalFormatting sqref="M31:M44">
    <cfRule type="expression" dxfId="243" priority="13">
      <formula>M31&gt;0</formula>
    </cfRule>
    <cfRule type="expression" dxfId="242" priority="14">
      <formula>M31&lt;0</formula>
    </cfRule>
  </conditionalFormatting>
  <conditionalFormatting sqref="F82 H82">
    <cfRule type="expression" dxfId="241" priority="9">
      <formula>F82&gt;0</formula>
    </cfRule>
    <cfRule type="expression" dxfId="240" priority="10">
      <formula>F82&lt;0</formula>
    </cfRule>
  </conditionalFormatting>
  <conditionalFormatting sqref="F75:F81 H75:H81">
    <cfRule type="expression" dxfId="239" priority="7">
      <formula>F75&gt;0</formula>
    </cfRule>
    <cfRule type="expression" dxfId="238" priority="8">
      <formula>F75&lt;0</formula>
    </cfRule>
  </conditionalFormatting>
  <conditionalFormatting sqref="F71:F74 H71:H74">
    <cfRule type="expression" dxfId="237" priority="5">
      <formula>F71&gt;0</formula>
    </cfRule>
    <cfRule type="expression" dxfId="236" priority="6">
      <formula>F71&lt;0</formula>
    </cfRule>
  </conditionalFormatting>
  <conditionalFormatting sqref="F86 H84:H86">
    <cfRule type="expression" dxfId="235" priority="3">
      <formula>F84&gt;0</formula>
    </cfRule>
    <cfRule type="expression" dxfId="234" priority="4">
      <formula>F84&lt;0</formula>
    </cfRule>
  </conditionalFormatting>
  <conditionalFormatting sqref="J86">
    <cfRule type="expression" dxfId="233" priority="1">
      <formula>J86&gt;0</formula>
    </cfRule>
    <cfRule type="expression" dxfId="232"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53.62</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4289.5999999999995</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2799.3799999999983</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1194.7999999999965</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0.38606695101460403</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3.2077582991421112E-2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11.86283185840708</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58.981999999999999</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58.445799999999998</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57.909599999999998</v>
      </c>
      <c r="W19" s="2"/>
      <c r="X19" s="131"/>
      <c r="AD19" s="178"/>
      <c r="AG19" s="178"/>
    </row>
    <row r="20" spans="1:33" x14ac:dyDescent="0.25">
      <c r="P20" s="78">
        <v>1.07</v>
      </c>
      <c r="Q20" s="78">
        <f t="shared" si="2"/>
        <v>57.373400000000004</v>
      </c>
      <c r="W20" s="2"/>
      <c r="X20" s="131"/>
    </row>
    <row r="21" spans="1:33" x14ac:dyDescent="0.25">
      <c r="P21" s="78">
        <v>1.06</v>
      </c>
      <c r="Q21" s="78">
        <f t="shared" si="2"/>
        <v>56.837200000000003</v>
      </c>
      <c r="W21" s="2"/>
      <c r="X21" s="131"/>
      <c r="AD21" s="178"/>
      <c r="AG21" s="178"/>
    </row>
    <row r="22" spans="1:33" x14ac:dyDescent="0.25">
      <c r="P22" s="78">
        <v>1.05</v>
      </c>
      <c r="Q22" s="78">
        <f t="shared" si="2"/>
        <v>56.301000000000002</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55.764800000000001</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55.2286</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54.692399999999999</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54.156199999999998</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53.62</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53.083799999999997</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52.547599999999996</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52.011399999999995</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51.475199999999994</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50.938999999999993</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50.402799999999992</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49.866599999999998</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49.330399999999997</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48.794199999999996</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48.257999999999996</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v>80</v>
      </c>
      <c r="B68" s="161">
        <v>43797</v>
      </c>
      <c r="C68" s="10">
        <v>80</v>
      </c>
      <c r="D68" s="39">
        <v>39.200000000000003</v>
      </c>
      <c r="E68" s="39">
        <v>54.84</v>
      </c>
      <c r="F68" s="39">
        <f t="shared" ref="F68:F69" si="34">C68*(E68-D68)</f>
        <v>1251.2</v>
      </c>
      <c r="G68" s="39">
        <f t="shared" ref="G68:G69" si="35">D68*C68</f>
        <v>3136</v>
      </c>
      <c r="H68" s="175">
        <f t="shared" ref="H68:H69" si="36">(E68-D68)/D68</f>
        <v>0.3989795918367347</v>
      </c>
      <c r="I68" s="39"/>
      <c r="J68" s="39">
        <f t="shared" ref="J68:J69" si="37">F68+$Q$10</f>
        <v>2855.7800000000016</v>
      </c>
      <c r="K68" s="39"/>
      <c r="L68" s="10"/>
      <c r="M68" s="10"/>
      <c r="O68" s="2"/>
      <c r="X68" s="131"/>
    </row>
    <row r="69" spans="1:24" x14ac:dyDescent="0.25">
      <c r="A69" s="10">
        <v>80</v>
      </c>
      <c r="B69" s="161">
        <v>43801</v>
      </c>
      <c r="C69" s="10">
        <v>80</v>
      </c>
      <c r="D69" s="39">
        <v>38.685000000000002</v>
      </c>
      <c r="E69" s="39">
        <v>53.62</v>
      </c>
      <c r="F69" s="39">
        <f t="shared" si="34"/>
        <v>1194.7999999999997</v>
      </c>
      <c r="G69" s="10">
        <f t="shared" si="35"/>
        <v>3094.8</v>
      </c>
      <c r="H69" s="175">
        <f t="shared" si="36"/>
        <v>0.38606695101460498</v>
      </c>
      <c r="I69" s="39"/>
      <c r="J69" s="39">
        <f t="shared" si="3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3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38"/>
        <v>1895.2</v>
      </c>
      <c r="G82" s="198">
        <v>42473</v>
      </c>
      <c r="H82" s="199">
        <v>40</v>
      </c>
      <c r="I82" s="194">
        <v>48.91</v>
      </c>
      <c r="J82" s="194">
        <v>0.04</v>
      </c>
      <c r="K82" s="194">
        <f t="shared" ref="K82:K88" si="39">I82*H82-J82</f>
        <v>1956.36</v>
      </c>
      <c r="L82" s="198">
        <v>42522</v>
      </c>
      <c r="M82" s="194">
        <v>30.4</v>
      </c>
    </row>
    <row r="83" spans="1:13" x14ac:dyDescent="0.25">
      <c r="A83" s="193"/>
      <c r="B83" s="198">
        <v>42474</v>
      </c>
      <c r="C83" s="193">
        <v>40</v>
      </c>
      <c r="D83" s="194">
        <v>48.55</v>
      </c>
      <c r="E83" s="194">
        <v>0</v>
      </c>
      <c r="F83" s="194">
        <f t="shared" si="38"/>
        <v>1942</v>
      </c>
      <c r="G83" s="198">
        <v>42487</v>
      </c>
      <c r="H83" s="199">
        <v>40</v>
      </c>
      <c r="I83" s="194">
        <v>50.97</v>
      </c>
      <c r="J83" s="194">
        <v>0.04</v>
      </c>
      <c r="K83" s="194">
        <f t="shared" si="39"/>
        <v>2038.76</v>
      </c>
      <c r="L83" s="198">
        <v>42614</v>
      </c>
      <c r="M83" s="194">
        <v>41.8</v>
      </c>
    </row>
    <row r="84" spans="1:13" x14ac:dyDescent="0.25">
      <c r="A84" s="193"/>
      <c r="B84" s="198">
        <v>42489</v>
      </c>
      <c r="C84" s="193">
        <v>40</v>
      </c>
      <c r="D84" s="194">
        <v>50.01</v>
      </c>
      <c r="E84" s="194">
        <v>0</v>
      </c>
      <c r="F84" s="194">
        <f t="shared" si="38"/>
        <v>2000.3999999999999</v>
      </c>
      <c r="G84" s="198">
        <v>42514</v>
      </c>
      <c r="H84" s="321">
        <v>40</v>
      </c>
      <c r="I84" s="285">
        <v>49.29</v>
      </c>
      <c r="J84" s="285">
        <v>0.04</v>
      </c>
      <c r="K84" s="285">
        <f t="shared" si="39"/>
        <v>1971.56</v>
      </c>
      <c r="L84" s="193"/>
      <c r="M84" s="193"/>
    </row>
    <row r="85" spans="1:13" x14ac:dyDescent="0.25">
      <c r="A85" s="193"/>
      <c r="B85" s="198">
        <v>42503</v>
      </c>
      <c r="C85" s="193">
        <v>10</v>
      </c>
      <c r="D85" s="194">
        <v>48.2</v>
      </c>
      <c r="E85" s="194">
        <v>0</v>
      </c>
      <c r="F85" s="194">
        <f t="shared" si="38"/>
        <v>482</v>
      </c>
      <c r="G85" s="198">
        <v>42517</v>
      </c>
      <c r="H85" s="199">
        <v>20</v>
      </c>
      <c r="I85" s="194">
        <v>50.72</v>
      </c>
      <c r="J85" s="194">
        <v>0.02</v>
      </c>
      <c r="K85" s="285">
        <f t="shared" si="39"/>
        <v>1014.38</v>
      </c>
      <c r="L85" s="193"/>
      <c r="M85" s="193"/>
    </row>
    <row r="86" spans="1:13" x14ac:dyDescent="0.25">
      <c r="A86" s="193"/>
      <c r="B86" s="198">
        <v>42503</v>
      </c>
      <c r="C86" s="193">
        <v>20</v>
      </c>
      <c r="D86" s="194">
        <v>48.2</v>
      </c>
      <c r="E86" s="194">
        <v>0</v>
      </c>
      <c r="F86" s="194">
        <f t="shared" si="38"/>
        <v>964</v>
      </c>
      <c r="G86" s="198">
        <v>42527</v>
      </c>
      <c r="H86" s="199">
        <v>30</v>
      </c>
      <c r="I86" s="194">
        <v>50.59</v>
      </c>
      <c r="J86" s="194">
        <v>0.03</v>
      </c>
      <c r="K86" s="285">
        <f t="shared" si="39"/>
        <v>1517.67</v>
      </c>
      <c r="L86" s="193"/>
      <c r="M86" s="193"/>
    </row>
    <row r="87" spans="1:13" x14ac:dyDescent="0.25">
      <c r="A87" s="193"/>
      <c r="B87" s="198">
        <v>42524</v>
      </c>
      <c r="C87" s="193">
        <v>30</v>
      </c>
      <c r="D87" s="194">
        <v>50.01</v>
      </c>
      <c r="E87" s="194">
        <v>0</v>
      </c>
      <c r="F87" s="194">
        <f t="shared" si="38"/>
        <v>1500.3</v>
      </c>
      <c r="G87" s="198">
        <v>42587</v>
      </c>
      <c r="H87" s="199">
        <v>30</v>
      </c>
      <c r="I87" s="194">
        <v>48.68</v>
      </c>
      <c r="J87" s="194">
        <v>0.03</v>
      </c>
      <c r="K87" s="194">
        <f t="shared" si="39"/>
        <v>1460.3700000000001</v>
      </c>
      <c r="L87" s="193"/>
      <c r="M87" s="193"/>
    </row>
    <row r="88" spans="1:13" x14ac:dyDescent="0.25">
      <c r="A88" s="193"/>
      <c r="B88" s="198">
        <v>42531</v>
      </c>
      <c r="C88" s="193">
        <v>30</v>
      </c>
      <c r="D88" s="194">
        <v>48.51</v>
      </c>
      <c r="E88" s="194">
        <v>0</v>
      </c>
      <c r="F88" s="194">
        <f t="shared" si="38"/>
        <v>1455.3</v>
      </c>
      <c r="G88" s="198">
        <v>42611</v>
      </c>
      <c r="H88" s="199">
        <v>80</v>
      </c>
      <c r="I88" s="194">
        <v>49.71</v>
      </c>
      <c r="J88" s="194">
        <v>0.09</v>
      </c>
      <c r="K88" s="194">
        <f t="shared" si="39"/>
        <v>3976.71</v>
      </c>
      <c r="L88" s="193"/>
      <c r="M88" s="193"/>
    </row>
    <row r="89" spans="1:13" x14ac:dyDescent="0.25">
      <c r="A89" s="193"/>
      <c r="B89" s="198">
        <v>42566</v>
      </c>
      <c r="C89" s="193">
        <v>30</v>
      </c>
      <c r="D89" s="194">
        <v>47.58</v>
      </c>
      <c r="E89" s="194">
        <v>0</v>
      </c>
      <c r="F89" s="194">
        <f t="shared" si="3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4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4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4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4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4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4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31" priority="87">
      <formula>J8&gt;0</formula>
    </cfRule>
    <cfRule type="expression" dxfId="230" priority="88">
      <formula>J8&lt;0</formula>
    </cfRule>
  </conditionalFormatting>
  <conditionalFormatting sqref="Q7">
    <cfRule type="expression" dxfId="229" priority="89">
      <formula>Q7&gt;0</formula>
    </cfRule>
    <cfRule type="expression" dxfId="228" priority="90">
      <formula>Q7&lt;0</formula>
    </cfRule>
  </conditionalFormatting>
  <conditionalFormatting sqref="M79">
    <cfRule type="expression" dxfId="227" priority="77">
      <formula>M79&gt;0</formula>
    </cfRule>
    <cfRule type="expression" dxfId="226" priority="78">
      <formula>M79&lt;0</formula>
    </cfRule>
  </conditionalFormatting>
  <conditionalFormatting sqref="M79">
    <cfRule type="expression" dxfId="225" priority="79">
      <formula>M79&gt;0</formula>
    </cfRule>
    <cfRule type="expression" dxfId="224" priority="80">
      <formula>M79&lt;0</formula>
    </cfRule>
  </conditionalFormatting>
  <conditionalFormatting sqref="F24:F58">
    <cfRule type="expression" dxfId="223" priority="65">
      <formula>F24&gt;0</formula>
    </cfRule>
    <cfRule type="expression" dxfId="222" priority="66">
      <formula>F24&lt;0</formula>
    </cfRule>
  </conditionalFormatting>
  <conditionalFormatting sqref="F24:F58">
    <cfRule type="expression" dxfId="221" priority="67">
      <formula>F24&gt;0</formula>
    </cfRule>
    <cfRule type="expression" dxfId="220" priority="68">
      <formula>F24&lt;0</formula>
    </cfRule>
  </conditionalFormatting>
  <conditionalFormatting sqref="H24:H58">
    <cfRule type="expression" dxfId="219" priority="63">
      <formula>H24&gt;0</formula>
    </cfRule>
    <cfRule type="expression" dxfId="218"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7" priority="17">
      <formula>J59&gt;0</formula>
    </cfRule>
    <cfRule type="expression" dxfId="216" priority="18">
      <formula>J59&lt;0</formula>
    </cfRule>
  </conditionalFormatting>
  <conditionalFormatting sqref="F59:F69">
    <cfRule type="expression" dxfId="215" priority="13">
      <formula>F59&gt;0</formula>
    </cfRule>
    <cfRule type="expression" dxfId="214" priority="14">
      <formula>F59&lt;0</formula>
    </cfRule>
  </conditionalFormatting>
  <conditionalFormatting sqref="F59:F69">
    <cfRule type="expression" dxfId="213" priority="15">
      <formula>F59&gt;0</formula>
    </cfRule>
    <cfRule type="expression" dxfId="212" priority="16">
      <formula>F59&lt;0</formula>
    </cfRule>
  </conditionalFormatting>
  <conditionalFormatting sqref="H59:H69">
    <cfRule type="expression" dxfId="211" priority="11">
      <formula>H59&gt;0</formula>
    </cfRule>
    <cfRule type="expression" dxfId="210" priority="12">
      <formula>H59&lt;0</formula>
    </cfRule>
  </conditionalFormatting>
  <conditionalFormatting sqref="J62:J68">
    <cfRule type="expression" dxfId="209" priority="9">
      <formula>J62&gt;0</formula>
    </cfRule>
    <cfRule type="expression" dxfId="208" priority="10">
      <formula>J62&lt;0</formula>
    </cfRule>
  </conditionalFormatting>
  <conditionalFormatting sqref="J73:J74">
    <cfRule type="expression" dxfId="207" priority="5">
      <formula>J73&gt;0</formula>
    </cfRule>
    <cfRule type="expression" dxfId="206" priority="6">
      <formula>J73&lt;0</formula>
    </cfRule>
  </conditionalFormatting>
  <conditionalFormatting sqref="J71:J72">
    <cfRule type="expression" dxfId="205" priority="3">
      <formula>J71&gt;0</formula>
    </cfRule>
    <cfRule type="expression" dxfId="204" priority="4">
      <formula>J71&lt;0</formula>
    </cfRule>
  </conditionalFormatting>
  <conditionalFormatting sqref="J69:J70">
    <cfRule type="expression" dxfId="203" priority="1">
      <formula>J69&gt;0</formula>
    </cfRule>
    <cfRule type="expression" dxfId="202"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44.17983333333337</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40.4</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12120</v>
      </c>
      <c r="T5" s="1"/>
    </row>
    <row r="6" spans="1:21" x14ac:dyDescent="0.25">
      <c r="B6" s="360">
        <v>43383</v>
      </c>
      <c r="C6" s="7">
        <v>100</v>
      </c>
      <c r="D6" s="43">
        <v>44.2</v>
      </c>
      <c r="E6" s="43">
        <v>0</v>
      </c>
      <c r="F6" s="43">
        <f t="shared" si="0"/>
        <v>4420</v>
      </c>
      <c r="G6" s="360">
        <v>43529</v>
      </c>
      <c r="H6" s="77">
        <v>200</v>
      </c>
      <c r="I6" s="43">
        <v>38.68</v>
      </c>
      <c r="J6" s="43">
        <v>0.1</v>
      </c>
      <c r="K6" s="43">
        <f t="shared" si="1"/>
        <v>7735.9</v>
      </c>
      <c r="L6" s="4"/>
      <c r="M6" s="4"/>
      <c r="O6" s="11" t="s">
        <v>64</v>
      </c>
      <c r="Q6" s="2">
        <f>Q3*Q2</f>
        <v>13253.950000000012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-1133.9500000000116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-1133.9500000000116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-8.5555626813139524E-2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4.5049504950495055E-2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8.7826086956521738</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44.440000000000005</v>
      </c>
    </row>
    <row r="18" spans="1:20" x14ac:dyDescent="0.25">
      <c r="B18" s="69">
        <v>43682</v>
      </c>
      <c r="C18" s="7">
        <v>100</v>
      </c>
      <c r="D18" s="43">
        <v>35.200000000000003</v>
      </c>
      <c r="E18" s="43">
        <v>0</v>
      </c>
      <c r="F18" s="43">
        <f t="shared" si="0"/>
        <v>3520.0000000000005</v>
      </c>
      <c r="H18" s="67"/>
      <c r="O18" s="78">
        <v>1.0900000000000001</v>
      </c>
      <c r="P18" s="78">
        <f t="shared" ref="P18:P37" si="2">O18*$Q$4</f>
        <v>44.036000000000001</v>
      </c>
      <c r="T18" s="1"/>
    </row>
    <row r="19" spans="1:20" x14ac:dyDescent="0.25">
      <c r="O19" s="78">
        <v>1.08</v>
      </c>
      <c r="P19" s="78">
        <f t="shared" si="2"/>
        <v>43.631999999999998</v>
      </c>
    </row>
    <row r="20" spans="1:20" x14ac:dyDescent="0.25">
      <c r="C20" s="4"/>
      <c r="D20" s="3"/>
      <c r="E20" s="3"/>
      <c r="F20" s="3"/>
      <c r="H20" s="67"/>
      <c r="O20" s="78">
        <v>1.07</v>
      </c>
      <c r="P20" s="78">
        <f t="shared" si="2"/>
        <v>43.228000000000002</v>
      </c>
    </row>
    <row r="21" spans="1:20" x14ac:dyDescent="0.25">
      <c r="O21" s="78">
        <v>1.06</v>
      </c>
      <c r="P21" s="78">
        <f t="shared" si="2"/>
        <v>42.823999999999998</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728</v>
      </c>
      <c r="O22" s="78">
        <v>1.05</v>
      </c>
      <c r="P22" s="78">
        <f t="shared" si="2"/>
        <v>42.42</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728</v>
      </c>
      <c r="O23" s="78">
        <v>1.04</v>
      </c>
      <c r="P23" s="78">
        <f t="shared" si="2"/>
        <v>42.015999999999998</v>
      </c>
    </row>
    <row r="24" spans="1:20" x14ac:dyDescent="0.25">
      <c r="O24" s="78">
        <v>1.03</v>
      </c>
      <c r="P24" s="78">
        <f t="shared" si="2"/>
        <v>41.612000000000002</v>
      </c>
    </row>
    <row r="25" spans="1:20" x14ac:dyDescent="0.25">
      <c r="O25" s="78">
        <v>1.02</v>
      </c>
      <c r="P25" s="78">
        <f t="shared" si="2"/>
        <v>41.207999999999998</v>
      </c>
    </row>
    <row r="26" spans="1:20" x14ac:dyDescent="0.25">
      <c r="O26" s="78">
        <v>1.01</v>
      </c>
      <c r="P26" s="78">
        <f t="shared" si="2"/>
        <v>40.804000000000002</v>
      </c>
    </row>
    <row r="27" spans="1:20" x14ac:dyDescent="0.25">
      <c r="O27" s="78">
        <v>1</v>
      </c>
      <c r="P27" s="78">
        <f t="shared" si="2"/>
        <v>40.4</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39.995999999999995</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39.591999999999999</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39.187999999999995</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38.783999999999999</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38.379999999999995</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37.975999999999999</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37.572000000000003</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37.167999999999999</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36.764000000000003</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36.36</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5" si="12">C74*(E74-D74)</f>
        <v>-1329</v>
      </c>
      <c r="G74" s="39">
        <f t="shared" ref="G74:G75" si="13">D74*C74</f>
        <v>13254</v>
      </c>
      <c r="H74" s="175">
        <f t="shared" ref="H74:H75"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201" priority="45">
      <formula>F7&gt;0</formula>
    </cfRule>
    <cfRule type="expression" dxfId="200" priority="46">
      <formula>F7&lt;0</formula>
    </cfRule>
  </conditionalFormatting>
  <conditionalFormatting sqref="Q8">
    <cfRule type="expression" dxfId="199" priority="43">
      <formula>Q8&gt;0</formula>
    </cfRule>
    <cfRule type="expression" dxfId="198" priority="44">
      <formula>Q8&lt;0</formula>
    </cfRule>
  </conditionalFormatting>
  <conditionalFormatting sqref="Q10">
    <cfRule type="expression" dxfId="197" priority="37">
      <formula>Q10&gt;0</formula>
    </cfRule>
    <cfRule type="expression" dxfId="196" priority="38">
      <formula>Q10&lt;0</formula>
    </cfRule>
  </conditionalFormatting>
  <conditionalFormatting sqref="J29:J43">
    <cfRule type="expression" dxfId="195" priority="35">
      <formula>J29&gt;0</formula>
    </cfRule>
    <cfRule type="expression" dxfId="194" priority="36">
      <formula>J29&lt;0</formula>
    </cfRule>
  </conditionalFormatting>
  <conditionalFormatting sqref="K29:K40">
    <cfRule type="expression" dxfId="193" priority="33">
      <formula>K29&gt;0</formula>
    </cfRule>
    <cfRule type="expression" dxfId="192" priority="34">
      <formula>K29&lt;0</formula>
    </cfRule>
  </conditionalFormatting>
  <conditionalFormatting sqref="L29">
    <cfRule type="expression" dxfId="191" priority="31">
      <formula>L29&gt;0</formula>
    </cfRule>
    <cfRule type="expression" dxfId="190" priority="32">
      <formula>L29&lt;0</formula>
    </cfRule>
  </conditionalFormatting>
  <conditionalFormatting sqref="F106:F127">
    <cfRule type="expression" dxfId="189" priority="29">
      <formula>F106&gt;0</formula>
    </cfRule>
    <cfRule type="expression" dxfId="188" priority="30">
      <formula>F106&lt;0</formula>
    </cfRule>
  </conditionalFormatting>
  <conditionalFormatting sqref="H106:H127">
    <cfRule type="expression" dxfId="187" priority="27">
      <formula>H106&gt;0</formula>
    </cfRule>
    <cfRule type="expression" dxfId="186" priority="28">
      <formula>H106&lt;0</formula>
    </cfRule>
  </conditionalFormatting>
  <conditionalFormatting sqref="J106:J119">
    <cfRule type="expression" dxfId="185" priority="25">
      <formula>J106&gt;0</formula>
    </cfRule>
    <cfRule type="expression" dxfId="184" priority="26">
      <formula>J106&lt;0</formula>
    </cfRule>
  </conditionalFormatting>
  <conditionalFormatting sqref="K106:K119">
    <cfRule type="expression" dxfId="183" priority="23">
      <formula>K106&gt;0</formula>
    </cfRule>
    <cfRule type="expression" dxfId="182" priority="24">
      <formula>K106&lt;0</formula>
    </cfRule>
  </conditionalFormatting>
  <conditionalFormatting sqref="L106:L119">
    <cfRule type="expression" dxfId="181" priority="21">
      <formula>L106&gt;0</formula>
    </cfRule>
    <cfRule type="expression" dxfId="180" priority="22">
      <formula>L106&lt;0</formula>
    </cfRule>
  </conditionalFormatting>
  <conditionalFormatting sqref="F29:F33">
    <cfRule type="expression" dxfId="179" priority="19">
      <formula>F29&gt;0</formula>
    </cfRule>
    <cfRule type="expression" dxfId="178" priority="20">
      <formula>F29&lt;0</formula>
    </cfRule>
  </conditionalFormatting>
  <conditionalFormatting sqref="H29:H33">
    <cfRule type="expression" dxfId="177" priority="17">
      <formula>H29&gt;0</formula>
    </cfRule>
    <cfRule type="expression" dxfId="176" priority="18">
      <formula>H29&lt;0</formula>
    </cfRule>
  </conditionalFormatting>
  <conditionalFormatting sqref="H66:H69 F66:F69">
    <cfRule type="expression" dxfId="175" priority="11">
      <formula>F66&gt;0</formula>
    </cfRule>
    <cfRule type="expression" dxfId="174" priority="12">
      <formula>F66&lt;0</formula>
    </cfRule>
  </conditionalFormatting>
  <conditionalFormatting sqref="H78 F78">
    <cfRule type="expression" dxfId="173" priority="9">
      <formula>F78&gt;0</formula>
    </cfRule>
    <cfRule type="expression" dxfId="172" priority="10">
      <formula>F78&lt;0</formula>
    </cfRule>
  </conditionalFormatting>
  <conditionalFormatting sqref="H72:H74 F72:F74">
    <cfRule type="expression" dxfId="171" priority="7">
      <formula>F72&gt;0</formula>
    </cfRule>
    <cfRule type="expression" dxfId="170" priority="8">
      <formula>F72&lt;0</formula>
    </cfRule>
  </conditionalFormatting>
  <conditionalFormatting sqref="H70:H71 F70:F71">
    <cfRule type="expression" dxfId="169" priority="5">
      <formula>F70&gt;0</formula>
    </cfRule>
    <cfRule type="expression" dxfId="168" priority="6">
      <formula>F70&lt;0</formula>
    </cfRule>
  </conditionalFormatting>
  <conditionalFormatting sqref="H76:H77 F76:F77">
    <cfRule type="expression" dxfId="167" priority="3">
      <formula>F76&gt;0</formula>
    </cfRule>
    <cfRule type="expression" dxfId="166" priority="4">
      <formula>F76&lt;0</formula>
    </cfRule>
  </conditionalFormatting>
  <conditionalFormatting sqref="H75 F75">
    <cfRule type="expression" dxfId="165" priority="1">
      <formula>F75&gt;0</formula>
    </cfRule>
    <cfRule type="expression" dxfId="164"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3" priority="35">
      <formula>F47&gt;0</formula>
    </cfRule>
    <cfRule type="expression" dxfId="162" priority="36">
      <formula>F47&lt;0</formula>
    </cfRule>
  </conditionalFormatting>
  <conditionalFormatting sqref="Q7">
    <cfRule type="expression" dxfId="161" priority="33">
      <formula>Q7&gt;0</formula>
    </cfRule>
    <cfRule type="expression" dxfId="160" priority="34">
      <formula>Q7&lt;0</formula>
    </cfRule>
  </conditionalFormatting>
  <conditionalFormatting sqref="Q8">
    <cfRule type="expression" dxfId="159" priority="31">
      <formula>Q8&gt;0</formula>
    </cfRule>
    <cfRule type="expression" dxfId="158" priority="32">
      <formula>Q8&lt;0</formula>
    </cfRule>
  </conditionalFormatting>
  <conditionalFormatting sqref="F30:F46">
    <cfRule type="expression" dxfId="157" priority="29">
      <formula>F30&gt;0</formula>
    </cfRule>
    <cfRule type="expression" dxfId="156" priority="30">
      <formula>F30&lt;0</formula>
    </cfRule>
  </conditionalFormatting>
  <conditionalFormatting sqref="H30:H46">
    <cfRule type="expression" dxfId="155" priority="27">
      <formula>H30&gt;0</formula>
    </cfRule>
    <cfRule type="expression" dxfId="154" priority="28">
      <formula>H30&lt;0</formula>
    </cfRule>
  </conditionalFormatting>
  <conditionalFormatting sqref="Q10">
    <cfRule type="expression" dxfId="153" priority="25">
      <formula>Q10&gt;0</formula>
    </cfRule>
    <cfRule type="expression" dxfId="152" priority="26">
      <formula>Q10&lt;0</formula>
    </cfRule>
  </conditionalFormatting>
  <conditionalFormatting sqref="J25:J38">
    <cfRule type="expression" dxfId="151" priority="23">
      <formula>J25&gt;0</formula>
    </cfRule>
    <cfRule type="expression" dxfId="150" priority="24">
      <formula>J25&lt;0</formula>
    </cfRule>
  </conditionalFormatting>
  <conditionalFormatting sqref="K25:K38">
    <cfRule type="expression" dxfId="149" priority="21">
      <formula>K25&gt;0</formula>
    </cfRule>
    <cfRule type="expression" dxfId="148" priority="22">
      <formula>K25&lt;0</formula>
    </cfRule>
  </conditionalFormatting>
  <conditionalFormatting sqref="L25 L38">
    <cfRule type="expression" dxfId="147" priority="19">
      <formula>L25&gt;0</formula>
    </cfRule>
    <cfRule type="expression" dxfId="146" priority="20">
      <formula>L25&lt;0</formula>
    </cfRule>
  </conditionalFormatting>
  <conditionalFormatting sqref="F89:F110">
    <cfRule type="expression" dxfId="145" priority="17">
      <formula>F89&gt;0</formula>
    </cfRule>
    <cfRule type="expression" dxfId="144" priority="18">
      <formula>F89&lt;0</formula>
    </cfRule>
  </conditionalFormatting>
  <conditionalFormatting sqref="H89:H110">
    <cfRule type="expression" dxfId="143" priority="15">
      <formula>H89&gt;0</formula>
    </cfRule>
    <cfRule type="expression" dxfId="142" priority="16">
      <formula>H89&lt;0</formula>
    </cfRule>
  </conditionalFormatting>
  <conditionalFormatting sqref="J89:J102">
    <cfRule type="expression" dxfId="141" priority="13">
      <formula>J89&gt;0</formula>
    </cfRule>
    <cfRule type="expression" dxfId="140" priority="14">
      <formula>J89&lt;0</formula>
    </cfRule>
  </conditionalFormatting>
  <conditionalFormatting sqref="K89:K102">
    <cfRule type="expression" dxfId="139" priority="11">
      <formula>K89&gt;0</formula>
    </cfRule>
    <cfRule type="expression" dxfId="138" priority="12">
      <formula>K89&lt;0</formula>
    </cfRule>
  </conditionalFormatting>
  <conditionalFormatting sqref="L89:L102">
    <cfRule type="expression" dxfId="137" priority="9">
      <formula>L89&gt;0</formula>
    </cfRule>
    <cfRule type="expression" dxfId="136" priority="10">
      <formula>L89&lt;0</formula>
    </cfRule>
  </conditionalFormatting>
  <conditionalFormatting sqref="F29 F25:F27">
    <cfRule type="expression" dxfId="135" priority="7">
      <formula>F25&gt;0</formula>
    </cfRule>
    <cfRule type="expression" dxfId="134" priority="8">
      <formula>F25&lt;0</formula>
    </cfRule>
  </conditionalFormatting>
  <conditionalFormatting sqref="H25:H29">
    <cfRule type="expression" dxfId="133" priority="5">
      <formula>H25&gt;0</formula>
    </cfRule>
    <cfRule type="expression" dxfId="132" priority="6">
      <formula>H25&lt;0</formula>
    </cfRule>
  </conditionalFormatting>
  <conditionalFormatting sqref="F28">
    <cfRule type="expression" dxfId="131" priority="3">
      <formula>F28&gt;0</formula>
    </cfRule>
    <cfRule type="expression" dxfId="13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1" si="0">C2*D2+E2</f>
        <v>10140</v>
      </c>
      <c r="G2" s="360">
        <v>43706</v>
      </c>
      <c r="H2" s="7">
        <v>100</v>
      </c>
      <c r="I2" s="43">
        <v>21.98</v>
      </c>
      <c r="J2" s="43">
        <v>0.05</v>
      </c>
      <c r="K2" s="43">
        <f t="shared" ref="K2:K7" si="1">H2*I2-J2</f>
        <v>2197.9499999999998</v>
      </c>
      <c r="L2" s="69">
        <v>43642</v>
      </c>
      <c r="M2" s="43">
        <v>36.909999999999997</v>
      </c>
      <c r="O2" s="11" t="s">
        <v>57</v>
      </c>
      <c r="Q2">
        <f>C18-H18</f>
        <v>800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22.748000000000001</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20.37</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16296</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18198.400000000001</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-1902.4000000000015</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-1902.4000000000015</v>
      </c>
    </row>
    <row r="9" spans="1:21" x14ac:dyDescent="0.25">
      <c r="B9" s="69">
        <v>43746</v>
      </c>
      <c r="C9" s="7">
        <v>100</v>
      </c>
      <c r="D9" s="43">
        <v>20.38</v>
      </c>
      <c r="E9" s="43">
        <v>0</v>
      </c>
      <c r="F9" s="43">
        <f t="shared" si="0"/>
        <v>2038</v>
      </c>
      <c r="G9" s="4"/>
      <c r="H9" s="158"/>
      <c r="I9" s="3"/>
      <c r="J9" s="3"/>
      <c r="K9" s="3"/>
      <c r="L9" s="4"/>
      <c r="M9" s="4"/>
      <c r="O9" s="11" t="s">
        <v>202</v>
      </c>
      <c r="Q9" s="131">
        <f>IF(Q2=0, 0, Q8/Q6)</f>
        <v>-0.10453666256374194</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395">
        <v>43795</v>
      </c>
      <c r="C11" s="4">
        <v>100</v>
      </c>
      <c r="D11" s="3">
        <v>20.75</v>
      </c>
      <c r="E11" s="3">
        <v>0</v>
      </c>
      <c r="F11" s="3">
        <f t="shared" si="0"/>
        <v>2075</v>
      </c>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22.407000000000004</v>
      </c>
    </row>
    <row r="18" spans="1:16" x14ac:dyDescent="0.25">
      <c r="A18" s="31" t="s">
        <v>81</v>
      </c>
      <c r="B18" s="14"/>
      <c r="C18" s="14">
        <f>SUM(C2:C11)</f>
        <v>1500</v>
      </c>
      <c r="D18" s="18"/>
      <c r="E18" s="18"/>
      <c r="F18" s="18">
        <f>SUM(F2:F11)</f>
        <v>34410</v>
      </c>
      <c r="G18" s="14"/>
      <c r="H18" s="68">
        <f>SUM(H2:H8)</f>
        <v>700</v>
      </c>
      <c r="I18" s="18"/>
      <c r="J18" s="18"/>
      <c r="K18" s="18">
        <f>SUM(K2:K8)</f>
        <v>16141.66</v>
      </c>
      <c r="L18" s="14"/>
      <c r="M18" s="18">
        <f>SUM(M2:M10)</f>
        <v>69.94</v>
      </c>
      <c r="O18" s="78">
        <v>1.0900000000000001</v>
      </c>
      <c r="P18" s="78">
        <f t="shared" ref="P18:P37" si="2">O18*$Q$4</f>
        <v>22.203300000000002</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21.999600000000001</v>
      </c>
    </row>
    <row r="20" spans="1:16" x14ac:dyDescent="0.25">
      <c r="O20" s="78">
        <v>1.07</v>
      </c>
      <c r="P20" s="78">
        <f t="shared" si="2"/>
        <v>21.795900000000003</v>
      </c>
    </row>
    <row r="21" spans="1:16" x14ac:dyDescent="0.25">
      <c r="O21" s="78">
        <v>1.06</v>
      </c>
      <c r="P21" s="78">
        <f t="shared" si="2"/>
        <v>21.592200000000002</v>
      </c>
    </row>
    <row r="22" spans="1:16" x14ac:dyDescent="0.25">
      <c r="O22" s="78">
        <v>1.05</v>
      </c>
      <c r="P22" s="78">
        <f t="shared" si="2"/>
        <v>21.388500000000001</v>
      </c>
    </row>
    <row r="23" spans="1:16" x14ac:dyDescent="0.25">
      <c r="O23" s="78">
        <v>1.04</v>
      </c>
      <c r="P23" s="78">
        <f t="shared" si="2"/>
        <v>21.184800000000003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20.981100000000001</v>
      </c>
    </row>
    <row r="25" spans="1:16" x14ac:dyDescent="0.25">
      <c r="B25" s="161">
        <v>43642</v>
      </c>
      <c r="C25" s="10">
        <v>400</v>
      </c>
      <c r="D25" s="39">
        <v>25.2577</v>
      </c>
      <c r="E25" s="39">
        <v>26.84</v>
      </c>
      <c r="F25" s="39">
        <f t="shared" ref="F25:F44"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20.7774</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20.573700000000002</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20.37</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20.1663</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19.962600000000002</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19.758900000000001</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19.555199999999999</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19.351500000000001</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19.1478</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18.944100000000002</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18.740400000000001</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18.536700000000003</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18.333000000000002</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4" si="7">D43*C43</f>
        <v>16121</v>
      </c>
      <c r="H43" s="175">
        <f t="shared" ref="H43:H44" si="8">F43/G43</f>
        <v>-3.3868866695614466E-2</v>
      </c>
      <c r="I43" s="39"/>
      <c r="J43" s="39">
        <f t="shared" ref="J43:J44" si="9">F43</f>
        <v>-546.0000000000008</v>
      </c>
      <c r="K43" s="39"/>
      <c r="L43" s="39"/>
      <c r="Q43" s="2"/>
    </row>
    <row r="44" spans="1:17" x14ac:dyDescent="0.25">
      <c r="B44" s="161">
        <v>43795</v>
      </c>
      <c r="C44" s="348">
        <v>800</v>
      </c>
      <c r="D44" s="740">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9" priority="43">
      <formula>F54&gt;0</formula>
    </cfRule>
    <cfRule type="expression" dxfId="128" priority="44">
      <formula>F54&lt;0</formula>
    </cfRule>
  </conditionalFormatting>
  <conditionalFormatting sqref="Q7">
    <cfRule type="expression" dxfId="127" priority="41">
      <formula>Q7&gt;0</formula>
    </cfRule>
    <cfRule type="expression" dxfId="126" priority="42">
      <formula>Q7&lt;0</formula>
    </cfRule>
  </conditionalFormatting>
  <conditionalFormatting sqref="Q8">
    <cfRule type="expression" dxfId="125" priority="39">
      <formula>Q8&gt;0</formula>
    </cfRule>
    <cfRule type="expression" dxfId="124" priority="40">
      <formula>Q8&lt;0</formula>
    </cfRule>
  </conditionalFormatting>
  <conditionalFormatting sqref="F33:F36 F38:F53">
    <cfRule type="expression" dxfId="123" priority="37">
      <formula>F33&gt;0</formula>
    </cfRule>
    <cfRule type="expression" dxfId="122" priority="38">
      <formula>F33&lt;0</formula>
    </cfRule>
  </conditionalFormatting>
  <conditionalFormatting sqref="H33:H36 H38:H53">
    <cfRule type="expression" dxfId="121" priority="35">
      <formula>H33&gt;0</formula>
    </cfRule>
    <cfRule type="expression" dxfId="120" priority="36">
      <formula>H33&lt;0</formula>
    </cfRule>
  </conditionalFormatting>
  <conditionalFormatting sqref="Q10">
    <cfRule type="expression" dxfId="119" priority="33">
      <formula>Q10&gt;0</formula>
    </cfRule>
    <cfRule type="expression" dxfId="118" priority="34">
      <formula>Q10&lt;0</formula>
    </cfRule>
  </conditionalFormatting>
  <conditionalFormatting sqref="J25:J37">
    <cfRule type="expression" dxfId="117" priority="31">
      <formula>J25&gt;0</formula>
    </cfRule>
    <cfRule type="expression" dxfId="116" priority="32">
      <formula>J25&lt;0</formula>
    </cfRule>
  </conditionalFormatting>
  <conditionalFormatting sqref="K25:K38">
    <cfRule type="expression" dxfId="115" priority="29">
      <formula>K25&gt;0</formula>
    </cfRule>
    <cfRule type="expression" dxfId="114" priority="30">
      <formula>K25&lt;0</formula>
    </cfRule>
  </conditionalFormatting>
  <conditionalFormatting sqref="L25">
    <cfRule type="expression" dxfId="113" priority="27">
      <formula>L25&gt;0</formula>
    </cfRule>
    <cfRule type="expression" dxfId="112" priority="28">
      <formula>L25&lt;0</formula>
    </cfRule>
  </conditionalFormatting>
  <conditionalFormatting sqref="F89:F110">
    <cfRule type="expression" dxfId="111" priority="25">
      <formula>F89&gt;0</formula>
    </cfRule>
    <cfRule type="expression" dxfId="110" priority="26">
      <formula>F89&lt;0</formula>
    </cfRule>
  </conditionalFormatting>
  <conditionalFormatting sqref="H89:H110">
    <cfRule type="expression" dxfId="109" priority="23">
      <formula>H89&gt;0</formula>
    </cfRule>
    <cfRule type="expression" dxfId="108" priority="24">
      <formula>H89&lt;0</formula>
    </cfRule>
  </conditionalFormatting>
  <conditionalFormatting sqref="J89:J102">
    <cfRule type="expression" dxfId="107" priority="21">
      <formula>J89&gt;0</formula>
    </cfRule>
    <cfRule type="expression" dxfId="106" priority="22">
      <formula>J89&lt;0</formula>
    </cfRule>
  </conditionalFormatting>
  <conditionalFormatting sqref="K89:K102">
    <cfRule type="expression" dxfId="105" priority="19">
      <formula>K89&gt;0</formula>
    </cfRule>
    <cfRule type="expression" dxfId="104" priority="20">
      <formula>K89&lt;0</formula>
    </cfRule>
  </conditionalFormatting>
  <conditionalFormatting sqref="L89:L102">
    <cfRule type="expression" dxfId="103" priority="17">
      <formula>L89&gt;0</formula>
    </cfRule>
    <cfRule type="expression" dxfId="102" priority="18">
      <formula>L89&lt;0</formula>
    </cfRule>
  </conditionalFormatting>
  <conditionalFormatting sqref="F29:F32">
    <cfRule type="expression" dxfId="101" priority="15">
      <formula>F29&gt;0</formula>
    </cfRule>
    <cfRule type="expression" dxfId="100" priority="16">
      <formula>F29&lt;0</formula>
    </cfRule>
  </conditionalFormatting>
  <conditionalFormatting sqref="H29:H32">
    <cfRule type="expression" dxfId="99" priority="13">
      <formula>H29&gt;0</formula>
    </cfRule>
    <cfRule type="expression" dxfId="98" priority="14">
      <formula>H29&lt;0</formula>
    </cfRule>
  </conditionalFormatting>
  <conditionalFormatting sqref="F25:F28">
    <cfRule type="expression" dxfId="97" priority="11">
      <formula>F25&gt;0</formula>
    </cfRule>
    <cfRule type="expression" dxfId="96" priority="12">
      <formula>F25&lt;0</formula>
    </cfRule>
  </conditionalFormatting>
  <conditionalFormatting sqref="H25:H28">
    <cfRule type="expression" dxfId="95" priority="9">
      <formula>H25&gt;0</formula>
    </cfRule>
    <cfRule type="expression" dxfId="94" priority="10">
      <formula>H25&lt;0</formula>
    </cfRule>
  </conditionalFormatting>
  <conditionalFormatting sqref="F37">
    <cfRule type="expression" dxfId="93" priority="7">
      <formula>F37&gt;0</formula>
    </cfRule>
    <cfRule type="expression" dxfId="92" priority="8">
      <formula>F37&lt;0</formula>
    </cfRule>
  </conditionalFormatting>
  <conditionalFormatting sqref="H37">
    <cfRule type="expression" dxfId="91" priority="5">
      <formula>H37&gt;0</formula>
    </cfRule>
    <cfRule type="expression" dxfId="90" priority="6">
      <formula>H37&lt;0</formula>
    </cfRule>
  </conditionalFormatting>
  <conditionalFormatting sqref="J49">
    <cfRule type="expression" dxfId="89" priority="3">
      <formula>J49&gt;0</formula>
    </cfRule>
    <cfRule type="expression" dxfId="88" priority="4">
      <formula>J49&lt;0</formula>
    </cfRule>
  </conditionalFormatting>
  <conditionalFormatting sqref="J38:J48">
    <cfRule type="expression" dxfId="87" priority="1">
      <formula>J38&gt;0</formula>
    </cfRule>
    <cfRule type="expression" dxfId="86"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5" priority="5">
      <formula>F21&gt;0</formula>
    </cfRule>
    <cfRule type="expression" dxfId="84" priority="6">
      <formula>F21&lt;0</formula>
    </cfRule>
  </conditionalFormatting>
  <conditionalFormatting sqref="Q8">
    <cfRule type="expression" dxfId="83" priority="1">
      <formula>Q8&gt;0</formula>
    </cfRule>
    <cfRule type="expression" dxfId="82" priority="2">
      <formula>Q8&lt;0</formula>
    </cfRule>
  </conditionalFormatting>
  <conditionalFormatting sqref="Q7">
    <cfRule type="expression" dxfId="81" priority="3">
      <formula>Q7&gt;0</formula>
    </cfRule>
    <cfRule type="expression" dxfId="8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9" priority="59">
      <formula>F31&gt;0</formula>
    </cfRule>
    <cfRule type="expression" dxfId="78" priority="60">
      <formula>F31&lt;0</formula>
    </cfRule>
  </conditionalFormatting>
  <conditionalFormatting sqref="Q8">
    <cfRule type="expression" dxfId="77" priority="53">
      <formula>Q8&gt;0</formula>
    </cfRule>
    <cfRule type="expression" dxfId="76" priority="54">
      <formula>Q8&lt;0</formula>
    </cfRule>
  </conditionalFormatting>
  <conditionalFormatting sqref="Q7">
    <cfRule type="expression" dxfId="75" priority="55">
      <formula>Q7&gt;0</formula>
    </cfRule>
    <cfRule type="expression" dxfId="74" priority="56">
      <formula>Q7&lt;0</formula>
    </cfRule>
  </conditionalFormatting>
  <conditionalFormatting sqref="M101">
    <cfRule type="expression" dxfId="73" priority="51">
      <formula>M101&gt;0</formula>
    </cfRule>
    <cfRule type="expression" dxfId="72" priority="52">
      <formula>M101&lt;0</formula>
    </cfRule>
  </conditionalFormatting>
  <conditionalFormatting sqref="J45">
    <cfRule type="expression" dxfId="71" priority="49">
      <formula>J45&gt;0</formula>
    </cfRule>
    <cfRule type="expression" dxfId="70" priority="50">
      <formula>J45&lt;0</formula>
    </cfRule>
  </conditionalFormatting>
  <conditionalFormatting sqref="J46:J58 J59:K65 K69:K71 K66:K67">
    <cfRule type="expression" dxfId="69" priority="47">
      <formula>J46&gt;0</formula>
    </cfRule>
    <cfRule type="expression" dxfId="68" priority="48">
      <formula>J46&lt;0</formula>
    </cfRule>
  </conditionalFormatting>
  <conditionalFormatting sqref="Q10">
    <cfRule type="expression" dxfId="67" priority="45">
      <formula>Q10&gt;0</formula>
    </cfRule>
    <cfRule type="expression" dxfId="66" priority="46">
      <formula>Q10&lt;0</formula>
    </cfRule>
  </conditionalFormatting>
  <conditionalFormatting sqref="Q9">
    <cfRule type="expression" dxfId="65" priority="43">
      <formula>Q9&gt;0</formula>
    </cfRule>
    <cfRule type="expression" dxfId="64" priority="44">
      <formula>Q9&lt;0</formula>
    </cfRule>
  </conditionalFormatting>
  <conditionalFormatting sqref="F68 H68">
    <cfRule type="expression" dxfId="63" priority="41">
      <formula>F68&gt;0</formula>
    </cfRule>
    <cfRule type="expression" dxfId="62" priority="42">
      <formula>F68&lt;0</formula>
    </cfRule>
  </conditionalFormatting>
  <conditionalFormatting sqref="K68">
    <cfRule type="expression" dxfId="61" priority="39">
      <formula>K68&gt;0</formula>
    </cfRule>
    <cfRule type="expression" dxfId="60" priority="40">
      <formula>K68&lt;0</formula>
    </cfRule>
  </conditionalFormatting>
  <conditionalFormatting sqref="F69 H69">
    <cfRule type="expression" dxfId="59" priority="37">
      <formula>F69&gt;0</formula>
    </cfRule>
    <cfRule type="expression" dxfId="58" priority="38">
      <formula>F69&lt;0</formula>
    </cfRule>
  </conditionalFormatting>
  <conditionalFormatting sqref="F70:F72 H70:H72">
    <cfRule type="expression" dxfId="57" priority="33">
      <formula>F70&gt;0</formula>
    </cfRule>
    <cfRule type="expression" dxfId="56" priority="34">
      <formula>F70&lt;0</formula>
    </cfRule>
  </conditionalFormatting>
  <conditionalFormatting sqref="L59:L63">
    <cfRule type="expression" dxfId="55" priority="29">
      <formula>L59&gt;0</formula>
    </cfRule>
    <cfRule type="expression" dxfId="54" priority="30">
      <formula>L59&lt;0</formula>
    </cfRule>
  </conditionalFormatting>
  <conditionalFormatting sqref="F73:F75 H73:H75">
    <cfRule type="expression" dxfId="53" priority="25">
      <formula>F73&gt;0</formula>
    </cfRule>
    <cfRule type="expression" dxfId="52" priority="26">
      <formula>F73&lt;0</formula>
    </cfRule>
  </conditionalFormatting>
  <conditionalFormatting sqref="K72:K73">
    <cfRule type="expression" dxfId="51" priority="23">
      <formula>K72&gt;0</formula>
    </cfRule>
    <cfRule type="expression" dxfId="50" priority="24">
      <formula>K72&lt;0</formula>
    </cfRule>
  </conditionalFormatting>
  <conditionalFormatting sqref="K77">
    <cfRule type="expression" dxfId="49" priority="19">
      <formula>K77&gt;0</formula>
    </cfRule>
    <cfRule type="expression" dxfId="48" priority="20">
      <formula>K77&lt;0</formula>
    </cfRule>
  </conditionalFormatting>
  <conditionalFormatting sqref="K80 F79:F83 H79:H83">
    <cfRule type="expression" dxfId="47" priority="17">
      <formula>F79&gt;0</formula>
    </cfRule>
    <cfRule type="expression" dxfId="46" priority="18">
      <formula>F79&lt;0</formula>
    </cfRule>
  </conditionalFormatting>
  <conditionalFormatting sqref="K84 F84:F87 H84:H87">
    <cfRule type="expression" dxfId="45" priority="13">
      <formula>F84&gt;0</formula>
    </cfRule>
    <cfRule type="expression" dxfId="44" priority="14">
      <formula>F84&lt;0</formula>
    </cfRule>
  </conditionalFormatting>
  <conditionalFormatting sqref="K88 F88:F90 H88:H90">
    <cfRule type="expression" dxfId="43" priority="9">
      <formula>F88&gt;0</formula>
    </cfRule>
    <cfRule type="expression" dxfId="42" priority="10">
      <formula>F88&lt;0</formula>
    </cfRule>
  </conditionalFormatting>
  <conditionalFormatting sqref="J96 H96:H97 F96:F97">
    <cfRule type="expression" dxfId="41" priority="7">
      <formula>F96&gt;0</formula>
    </cfRule>
    <cfRule type="expression" dxfId="40" priority="8">
      <formula>F96&lt;0</formula>
    </cfRule>
  </conditionalFormatting>
  <conditionalFormatting sqref="H95 F95">
    <cfRule type="expression" dxfId="39" priority="5">
      <formula>F95&gt;0</formula>
    </cfRule>
    <cfRule type="expression" dxfId="38" priority="6">
      <formula>F95&lt;0</formula>
    </cfRule>
  </conditionalFormatting>
  <conditionalFormatting sqref="H92:H94 F92:F94">
    <cfRule type="expression" dxfId="37" priority="3">
      <formula>F92&gt;0</formula>
    </cfRule>
    <cfRule type="expression" dxfId="36" priority="4">
      <formula>F92&lt;0</formula>
    </cfRule>
  </conditionalFormatting>
  <conditionalFormatting sqref="J95">
    <cfRule type="expression" dxfId="35" priority="1">
      <formula>J95&gt;0</formula>
    </cfRule>
    <cfRule type="expression" dxfId="34"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3" priority="7">
      <formula>F22&gt;0</formula>
    </cfRule>
    <cfRule type="expression" dxfId="32" priority="8">
      <formula>F22&lt;0</formula>
    </cfRule>
  </conditionalFormatting>
  <conditionalFormatting sqref="H22:H26">
    <cfRule type="expression" dxfId="31" priority="5">
      <formula>H22&gt;0</formula>
    </cfRule>
    <cfRule type="expression" dxfId="30" priority="6">
      <formula>H22&lt;0</formula>
    </cfRule>
  </conditionalFormatting>
  <conditionalFormatting sqref="Q8">
    <cfRule type="expression" dxfId="29" priority="1">
      <formula>Q8&gt;0</formula>
    </cfRule>
    <cfRule type="expression" dxfId="28" priority="2">
      <formula>Q8&lt;0</formula>
    </cfRule>
  </conditionalFormatting>
  <conditionalFormatting sqref="Q7">
    <cfRule type="expression" dxfId="27" priority="3">
      <formula>Q7&gt;0</formula>
    </cfRule>
    <cfRule type="expression" dxfId="26"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5" priority="17">
      <formula>F21&gt;0</formula>
    </cfRule>
    <cfRule type="expression" dxfId="24" priority="18">
      <formula>F21&lt;0</formula>
    </cfRule>
  </conditionalFormatting>
  <conditionalFormatting sqref="H26 H31:H41 H21">
    <cfRule type="expression" dxfId="23" priority="15">
      <formula>H21&gt;0</formula>
    </cfRule>
    <cfRule type="expression" dxfId="22" priority="16">
      <formula>H21&lt;0</formula>
    </cfRule>
  </conditionalFormatting>
  <conditionalFormatting sqref="Q7">
    <cfRule type="expression" dxfId="21" priority="9">
      <formula>Q7&gt;0</formula>
    </cfRule>
    <cfRule type="expression" dxfId="20" priority="10">
      <formula>Q7&lt;0</formula>
    </cfRule>
  </conditionalFormatting>
  <conditionalFormatting sqref="Q8">
    <cfRule type="expression" dxfId="19" priority="7">
      <formula>Q8&gt;0</formula>
    </cfRule>
    <cfRule type="expression" dxfId="18" priority="8">
      <formula>Q8&lt;0</formula>
    </cfRule>
  </conditionalFormatting>
  <conditionalFormatting sqref="F27:F30 F22:F25">
    <cfRule type="expression" dxfId="17" priority="5">
      <formula>F22&gt;0</formula>
    </cfRule>
    <cfRule type="expression" dxfId="16" priority="6">
      <formula>F22&lt;0</formula>
    </cfRule>
  </conditionalFormatting>
  <conditionalFormatting sqref="H27:H30 H22:H25">
    <cfRule type="expression" dxfId="15" priority="3">
      <formula>H22&gt;0</formula>
    </cfRule>
    <cfRule type="expression" dxfId="14" priority="4">
      <formula>H22&lt;0</formula>
    </cfRule>
  </conditionalFormatting>
  <conditionalFormatting sqref="M43">
    <cfRule type="expression" dxfId="13" priority="1">
      <formula>M43&gt;0</formula>
    </cfRule>
    <cfRule type="expression" dxfId="12"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11" priority="7">
      <formula>F21&gt;0</formula>
    </cfRule>
    <cfRule type="expression" dxfId="10" priority="8">
      <formula>F21&lt;0</formula>
    </cfRule>
  </conditionalFormatting>
  <conditionalFormatting sqref="H21:H32">
    <cfRule type="expression" dxfId="9" priority="5">
      <formula>H21&gt;0</formula>
    </cfRule>
    <cfRule type="expression" dxfId="8" priority="6">
      <formula>H21&lt;0</formula>
    </cfRule>
  </conditionalFormatting>
  <conditionalFormatting sqref="Q8">
    <cfRule type="expression" dxfId="7" priority="1">
      <formula>Q8&gt;0</formula>
    </cfRule>
    <cfRule type="expression" dxfId="6" priority="2">
      <formula>Q8&lt;0</formula>
    </cfRule>
  </conditionalFormatting>
  <conditionalFormatting sqref="Q7">
    <cfRule type="expression" dxfId="5" priority="3">
      <formula>Q7&gt;0</formula>
    </cfRule>
    <cfRule type="expression" dxfId="4"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2019-12-03T04:06:18Z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