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state="hidden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state="hidden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state="hidden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ALL!$X$1:$AD$70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M88" i="45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F88" i="45" s="1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M65" i="63"/>
  <c r="F65" i="63"/>
  <c r="F89" i="45"/>
  <c r="C89" i="45"/>
  <c r="K65" i="63"/>
  <c r="H65" i="63"/>
  <c r="M89" i="45"/>
  <c r="K89" i="45"/>
  <c r="C65" i="63"/>
  <c r="H89" i="45"/>
  <c r="K88" i="45" l="1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H80" i="41"/>
  <c r="F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C82" i="50"/>
  <c r="C94" i="52"/>
  <c r="H94" i="52"/>
  <c r="M82" i="50"/>
  <c r="F82" i="50"/>
  <c r="F94" i="52"/>
  <c r="M94" i="52"/>
  <c r="H82" i="50"/>
  <c r="K82" i="50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M75" i="58"/>
  <c r="F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F80" i="57"/>
  <c r="M80" i="57"/>
  <c r="K80" i="57"/>
  <c r="C80" i="57"/>
  <c r="H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F67" i="60"/>
  <c r="H72" i="59"/>
  <c r="M67" i="60"/>
  <c r="K67" i="60"/>
  <c r="H67" i="60"/>
  <c r="F82" i="53"/>
  <c r="K72" i="59"/>
  <c r="F72" i="59"/>
  <c r="M82" i="53"/>
  <c r="C82" i="53"/>
  <c r="C67" i="60"/>
  <c r="C72" i="59"/>
  <c r="M72" i="59"/>
  <c r="K82" i="53"/>
  <c r="H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C19" i="62"/>
  <c r="F19" i="62"/>
  <c r="H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3"/>
  <c r="F19" i="61"/>
  <c r="M19" i="51"/>
  <c r="M19" i="61"/>
  <c r="H19" i="59"/>
  <c r="K19" i="58"/>
  <c r="M19" i="45"/>
  <c r="C19" i="53"/>
  <c r="M19" i="34"/>
  <c r="H19" i="34"/>
  <c r="C19" i="34"/>
  <c r="C19" i="52"/>
  <c r="M19" i="58"/>
  <c r="M19" i="55"/>
  <c r="M19" i="3"/>
  <c r="C19" i="59"/>
  <c r="K19" i="52"/>
  <c r="H19" i="45"/>
  <c r="K19" i="61"/>
  <c r="F19" i="59"/>
  <c r="C19" i="3"/>
  <c r="H19" i="58"/>
  <c r="M19" i="59"/>
  <c r="M19" i="52"/>
  <c r="H30" i="49"/>
  <c r="F19" i="58"/>
  <c r="H19" i="51"/>
  <c r="H19" i="60"/>
  <c r="K19" i="60"/>
  <c r="C19" i="54"/>
  <c r="H19" i="3"/>
  <c r="H19" i="54"/>
  <c r="F19" i="60"/>
  <c r="C19" i="51"/>
  <c r="C30" i="49"/>
  <c r="C19" i="55"/>
  <c r="C19" i="60"/>
  <c r="C19" i="41"/>
  <c r="H19" i="55"/>
  <c r="M30" i="49"/>
  <c r="M19" i="41"/>
  <c r="C19" i="58"/>
  <c r="H32" i="31"/>
  <c r="M32" i="31"/>
  <c r="H19" i="53"/>
  <c r="H19" i="41"/>
  <c r="C19" i="61"/>
  <c r="K19" i="3"/>
  <c r="K19" i="59"/>
  <c r="M19" i="60"/>
  <c r="F19" i="3"/>
  <c r="M19" i="54"/>
  <c r="H19" i="61"/>
  <c r="C32" i="31"/>
  <c r="H19" i="52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C19" i="50"/>
  <c r="H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U262" i="38" l="1"/>
  <c r="U261" i="38"/>
  <c r="U260" i="38"/>
  <c r="U259" i="38"/>
  <c r="U258" i="38"/>
  <c r="U257" i="38"/>
  <c r="U256" i="38"/>
  <c r="U254" i="38"/>
  <c r="U255" i="38"/>
  <c r="U252" i="38"/>
  <c r="U253" i="38"/>
  <c r="U250" i="38"/>
  <c r="U251" i="38"/>
  <c r="U247" i="38"/>
  <c r="U249" i="38"/>
  <c r="U248" i="38"/>
  <c r="U246" i="38"/>
  <c r="U245" i="38"/>
  <c r="U244" i="38"/>
  <c r="U243" i="38"/>
  <c r="U241" i="38"/>
  <c r="U242" i="38"/>
  <c r="U240" i="38"/>
  <c r="U239" i="38"/>
  <c r="U238" i="38"/>
  <c r="U234" i="38"/>
  <c r="U237" i="38"/>
  <c r="U236" i="38"/>
  <c r="U235" i="38"/>
  <c r="U232" i="38"/>
  <c r="U233" i="38"/>
  <c r="U231" i="38"/>
  <c r="U230" i="38"/>
  <c r="U229" i="38"/>
  <c r="U226" i="38"/>
  <c r="U228" i="38"/>
  <c r="U227" i="38"/>
  <c r="U225" i="38"/>
  <c r="U224" i="38"/>
  <c r="U221" i="38"/>
  <c r="U223" i="38"/>
  <c r="U222" i="38"/>
  <c r="U219" i="38"/>
  <c r="U220" i="38"/>
  <c r="U217" i="38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62" i="38" l="1"/>
  <c r="V261" i="38"/>
  <c r="V260" i="38"/>
  <c r="V259" i="38"/>
  <c r="V258" i="38"/>
  <c r="V257" i="38"/>
  <c r="V256" i="38"/>
  <c r="V254" i="38"/>
  <c r="V255" i="38"/>
  <c r="V252" i="38"/>
  <c r="V253" i="38"/>
  <c r="V250" i="38"/>
  <c r="V251" i="38"/>
  <c r="V247" i="38"/>
  <c r="V249" i="38"/>
  <c r="V248" i="38"/>
  <c r="V246" i="38"/>
  <c r="V245" i="38"/>
  <c r="V244" i="38"/>
  <c r="V243" i="38"/>
  <c r="V241" i="38"/>
  <c r="V242" i="38"/>
  <c r="V240" i="38"/>
  <c r="V239" i="38"/>
  <c r="V238" i="38"/>
  <c r="V234" i="38"/>
  <c r="V237" i="38"/>
  <c r="V236" i="38"/>
  <c r="V235" i="38"/>
  <c r="V232" i="38"/>
  <c r="V233" i="38"/>
  <c r="V231" i="38"/>
  <c r="V230" i="38"/>
  <c r="V229" i="38"/>
  <c r="V226" i="38"/>
  <c r="V228" i="38"/>
  <c r="V227" i="38"/>
  <c r="V225" i="38"/>
  <c r="V224" i="38"/>
  <c r="V221" i="38"/>
  <c r="V223" i="38"/>
  <c r="V222" i="38"/>
  <c r="V219" i="38"/>
  <c r="V220" i="38"/>
  <c r="V217" i="38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62" i="38" l="1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2" i="31"/>
  <c r="F32" i="31"/>
  <c r="F19" i="34"/>
  <c r="K186" i="25"/>
  <c r="K135" i="17"/>
  <c r="F81" i="7"/>
  <c r="Q9" i="15" l="1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<sst xmlns="http://schemas.openxmlformats.org/spreadsheetml/2006/main" count="4011" uniqueCount="519">
  <si>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</si>
  <si>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</si>
  <si>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</si>
  <si>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</si>
  <si>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</si>
  <si>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</si>
  <si>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</si>
  <si>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</si>
  <si>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</si>
  <si>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</si>
  <si>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</si>
  <si>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</si>
  <si>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</si>
  <si>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</si>
  <si>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</si>
  <si>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</si>
  <si>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</si>
  <si>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</si>
  <si>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</si>
  <si>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</si>
  <si>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</si>
  <si>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</si>
  <si>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</si>
  <si>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</si>
  <si>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</si>
  <si>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</si>
  <si>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</si>
  <si>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</si>
  <si>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</si>
  <si>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</si>
  <si>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</si>
  <si>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</si>
  <si>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</si>
  <si>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</si>
  <si>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</si>
  <si>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</si>
  <si>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</si>
  <si>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</si>
  <si>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</si>
  <si>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</si>
  <si>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</si>
  <si>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</si>
  <si>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</si>
  <si>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</si>
  <si>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</si>
  <si>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</si>
  <si>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</si>
  <si>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</si>
  <si>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</si>
  <si>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</si>
  <si>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</si>
  <si>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</si>
  <si>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</si>
  <si>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</si>
  <si>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</si>
  <si>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</si>
  <si>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</si>
  <si>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</si>
  <si>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</si>
  <si>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</si>
  <si>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</si>
  <si>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</si>
  <si>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</si>
  <si>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</si>
  <si>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</si>
  <si>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</si>
  <si>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</si>
  <si>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</si>
  <si>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</si>
  <si>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</si>
  <si>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</si>
  <si>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</si>
  <si>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</si>
  <si>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</si>
  <si>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</si>
  <si>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</si>
  <si>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</si>
  <si>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</si>
  <si>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</si>
  <si>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</si>
  <si>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</si>
  <si>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</si>
  <si>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</si>
  <si>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</si>
  <si>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</si>
  <si>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</si>
  <si>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</si>
  <si>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</si>
  <si>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</si>
  <si>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</si>
  <si>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</si>
  <si>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</si>
  <si>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</si>
  <si>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</si>
  <si>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</si>
  <si>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</si>
  <si>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</si>
  <si>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</si>
  <si>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</si>
  <si>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</si>
  <si>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</si>
  <si>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</si>
  <si>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</si>
  <si>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</si>
  <si>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</si>
  <si>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</si>
  <si>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</si>
  <si>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</si>
  <si>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</si>
  <si>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</si>
  <si>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</si>
  <si>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</si>
  <si>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</si>
  <si>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</si>
  <si>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</si>
  <si>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</si>
  <si>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</si>
  <si>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</si>
  <si>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</si>
  <si>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</si>
  <si>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</si>
  <si>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</si>
  <si>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</si>
  <si>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</si>
  <si>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</si>
  <si>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</si>
  <si>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</si>
  <si>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</si>
  <si>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</si>
  <si>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</si>
  <si>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</si>
  <si>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</si>
  <si>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</si>
  <si>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</si>
  <si>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</si>
  <si>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</si>
  <si>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</si>
  <si>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</si>
  <si>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</si>
  <si>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</si>
  <si>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</si>
  <si>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</si>
  <si>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</si>
  <si>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</si>
  <si>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</si>
  <si>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</si>
  <si>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</si>
  <si>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</si>
  <si>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</si>
  <si>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</si>
  <si>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</si>
  <si>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</si>
  <si>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</si>
  <si>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</si>
  <si>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</si>
  <si>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</si>
  <si>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</si>
  <si>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</si>
  <si>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</si>
  <si>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</si>
  <si>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</si>
  <si>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</si>
  <si>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</si>
  <si>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</si>
  <si>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</si>
  <si>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</si>
  <si>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</si>
  <si>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</si>
  <si>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</si>
  <si>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</si>
  <si>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</si>
  <si>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</si>
  <si>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</si>
  <si>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</si>
  <si>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</si>
  <si>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</si>
  <si>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</si>
  <si>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</si>
  <si>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</si>
  <si>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</si>
  <si>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</si>
  <si>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</si>
  <si>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</si>
  <si>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</si>
  <si>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</si>
  <si>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</si>
  <si>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</si>
  <si>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</si>
  <si>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</si>
  <si>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</si>
  <si>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</si>
  <si>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</si>
  <si>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</si>
  <si>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</si>
  <si>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</si>
  <si>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</si>
  <si>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</si>
  <si>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</si>
  <si>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</si>
  <si>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</si>
  <si>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</si>
  <si>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</si>
  <si>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</si>
  <si>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</si>
  <si>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</si>
  <si>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</si>
  <si>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</si>
  <si>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</si>
  <si>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</si>
  <si>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</si>
  <si>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</si>
  <si>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</si>
  <si>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</si>
  <si>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</si>
  <si>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</si>
  <si>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</si>
  <si>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</si>
  <si>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</si>
  <si>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</si>
  <si>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</si>
  <si>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</si>
  <si>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</si>
  <si>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</si>
  <si>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</si>
  <si>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</si>
  <si>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</si>
  <si>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</si>
  <si>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</si>
  <si>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</si>
  <si>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</si>
  <si>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</si>
  <si>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</si>
  <si>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</si>
  <si>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</si>
  <si>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</si>
  <si>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</si>
  <si>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</si>
  <si>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</si>
  <si>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</si>
  <si>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</si>
  <si>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</si>
  <si>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</si>
  <si>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</si>
  <si>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</si>
  <si>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</si>
  <si>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</si>
  <si>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</si>
  <si>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</si>
  <si>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</si>
  <si>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</si>
  <si>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</si>
  <si>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</si>
  <si>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</si>
  <si>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</si>
  <si>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</si>
  <si>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</si>
  <si>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</si>
  <si>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</si>
  <si>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</si>
  <si>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</si>
  <si>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</si>
  <si>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</si>
  <si>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</si>
  <si>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</si>
  <si>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</si>
  <si>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</si>
  <si>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</si>
  <si>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</si>
  <si>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</si>
  <si>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</si>
  <si>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</si>
  <si>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</si>
  <si>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</si>
  <si>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</si>
  <si>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</si>
  <si>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</si>
  <si>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</si>
  <si>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</si>
  <si>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</si>
  <si>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</si>
  <si>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</si>
  <si>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</si>
  <si>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</si>
  <si>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</si>
  <si>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</si>
  <si>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</si>
  <si>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</si>
  <si>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</si>
  <si>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</si>
  <si>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</si>
  <si>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</si>
  <si>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</si>
  <si>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</si>
  <si>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</si>
  <si>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</si>
  <si>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</si>
  <si>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</si>
  <si>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</si>
  <si>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</si>
  <si>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</si>
  <si>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</si>
  <si>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</si>
  <si>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</si>
  <si>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</si>
  <si>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</si>
  <si>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</si>
  <si>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</si>
  <si>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</si>
  <si>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</si>
  <si>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</si>
  <si>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</si>
  <si>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</si>
  <si>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</si>
  <si>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</si>
  <si>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</si>
  <si>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</si>
  <si>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</si>
  <si>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</si>
  <si>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</si>
  <si>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</si>
  <si>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</si>
  <si>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</si>
  <si>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</si>
  <si>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</si>
  <si>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</si>
  <si>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</si>
  <si>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</si>
  <si>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</si>
  <si>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</si>
  <si>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</si>
  <si>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</si>
  <si>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</si>
  <si>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</si>
  <si>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</si>
  <si>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</si>
  <si>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</si>
  <si>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</si>
  <si>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</si>
  <si>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</si>
  <si>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</si>
  <si>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</si>
  <si>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</si>
  <si>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</si>
  <si>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</si>
  <si>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</si>
  <si>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</si>
  <si>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</si>
  <si>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</si>
  <si>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</si>
  <si>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</si>
  <si>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</si>
  <si>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</si>
  <si>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</si>
  <si>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</si>
  <si>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</si>
  <si>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0.60 (0.39%)</t>
  </si>
  <si>
    <t>22.02 - 41.35</t>
  </si>
  <si>
    <t>42.73 - 52.77</t>
  </si>
  <si>
    <t>44.50 - 56.34</t>
  </si>
  <si>
    <t>8/18/2016 1678@    16.43</t>
  </si>
  <si>
    <t>9/29 ex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</si>
  <si>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</si>
  <si>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</si>
  <si>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</si>
  <si>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</si>
  <si>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</si>
  <si>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</si>
  <si>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</si>
  <si>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</si>
  <si>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</si>
  <si>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</si>
  <si>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</si>
  <si>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</si>
  <si>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</si>
  <si>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2.36 (2.56%)</t>
  </si>
  <si>
    <t>1.14 (1.75%)</t>
  </si>
  <si>
    <t>1.32 (1.93%)</t>
  </si>
  <si>
    <t>2.00 (1.13%)</t>
  </si>
  <si>
    <t>32.50 - 49.70</t>
  </si>
  <si>
    <t>0.12 (1.20%)</t>
  </si>
  <si>
    <t>Nov 22 - Nov 28 (Est.)</t>
  </si>
  <si>
    <t>1.52 (3.13%)</t>
  </si>
  <si>
    <t>21-Sep-16GIS Earnings announcement</t>
  </si>
  <si>
    <t>barc conf</t>
  </si>
  <si>
    <t>conf</t>
  </si>
  <si>
    <t>6.52 - 20.44</t>
  </si>
  <si>
    <t>0.20 (1.25%)</t>
  </si>
  <si>
    <t>327.50 x 100</t>
  </si>
  <si>
    <t>0.60 (4.85%)</t>
  </si>
  <si>
    <t>1.76 (3.60%)</t>
  </si>
  <si>
    <t>1.04 (2.95%)</t>
  </si>
  <si>
    <t>1.00 (1.76%)</t>
  </si>
  <si>
    <t>1.12 (1.50%)</t>
  </si>
  <si>
    <t>0.76 (1.41%)</t>
  </si>
  <si>
    <t>182.18 x 200</t>
  </si>
  <si>
    <t>0.81 (2.24%)</t>
  </si>
  <si>
    <t>1.42 (1.49%)</t>
  </si>
  <si>
    <t>4.62 - 4.71</t>
  </si>
  <si>
    <t>0.42 (9.11%)</t>
  </si>
  <si>
    <t>77.63 - 113.31</t>
  </si>
  <si>
    <t>1.88 (2.36%)</t>
  </si>
  <si>
    <t>3.87B</t>
  </si>
  <si>
    <t>0.44 (0.71%)</t>
  </si>
  <si>
    <t>1.52 (4.82%)</t>
  </si>
  <si>
    <t>2.69B</t>
  </si>
  <si>
    <t>1.04 (3.05%)</t>
  </si>
  <si>
    <t>2.64 (2.46%)</t>
  </si>
  <si>
    <t>2.50 (1.83%)</t>
  </si>
  <si>
    <t>1.04 (1.29%)</t>
  </si>
  <si>
    <t>2.28 (2.13%)</t>
  </si>
  <si>
    <t>1.16 (1.79%)</t>
  </si>
  <si>
    <t>1.20 (5.00%)</t>
  </si>
  <si>
    <t>0.40 (1.10%)</t>
  </si>
  <si>
    <t>49.20 x 100</t>
  </si>
  <si>
    <t>0.48 (1.47%)</t>
  </si>
  <si>
    <t>0.64 (1.08%)</t>
  </si>
  <si>
    <t>1.80 (2.26%)</t>
  </si>
  <si>
    <t>1.92 (2.71%)</t>
  </si>
  <si>
    <t>276.43 x 100</t>
  </si>
  <si>
    <t>305.00 - 309.00</t>
  </si>
  <si>
    <t>67.46B</t>
  </si>
  <si>
    <t>12.43 - 12.56</t>
  </si>
  <si>
    <t>50.78B</t>
  </si>
  <si>
    <t>12.38 - 12.66</t>
  </si>
  <si>
    <t>4.46B</t>
  </si>
  <si>
    <t>48.80 - 49.33</t>
  </si>
  <si>
    <t>20.14B</t>
  </si>
  <si>
    <t>35.64 x 1000</t>
  </si>
  <si>
    <t>35.70 x 700</t>
  </si>
  <si>
    <t>35.52 - 35.74</t>
  </si>
  <si>
    <t>27.68 - 35.93</t>
  </si>
  <si>
    <t>168.90B</t>
  </si>
  <si>
    <t>55.86 - 57.62</t>
  </si>
  <si>
    <t>17.60B</t>
  </si>
  <si>
    <t>93.54 - 94.37</t>
  </si>
  <si>
    <t>27.70B</t>
  </si>
  <si>
    <t>74.00 x 200</t>
  </si>
  <si>
    <t>74.79 x 200</t>
  </si>
  <si>
    <t>73.84 - 75.79</t>
  </si>
  <si>
    <t>13.91B</t>
  </si>
  <si>
    <t>64.79 - 65.53</t>
  </si>
  <si>
    <t>50.10B</t>
  </si>
  <si>
    <t>10.06 - 10.26</t>
  </si>
  <si>
    <t>13.38B</t>
  </si>
  <si>
    <t>18.62 - 19.16</t>
  </si>
  <si>
    <t>2.41B</t>
  </si>
  <si>
    <t>53.44 - 53.97</t>
  </si>
  <si>
    <t>25.82B</t>
  </si>
  <si>
    <t>49.13 - 50.11</t>
  </si>
  <si>
    <t>8.32B</t>
  </si>
  <si>
    <t>68.81 - 69.23</t>
  </si>
  <si>
    <t>25.69B</t>
  </si>
  <si>
    <t>177.62 x 100</t>
  </si>
  <si>
    <t>175.94 - 179.42</t>
  </si>
  <si>
    <t>111.53 - 179.42</t>
  </si>
  <si>
    <t>70.01B</t>
  </si>
  <si>
    <t>36.38 - 37.60</t>
  </si>
  <si>
    <t>27.76B</t>
  </si>
  <si>
    <t>94.77 - 95.29</t>
  </si>
  <si>
    <t>152.45B</t>
  </si>
  <si>
    <t>4.66 x 500</t>
  </si>
  <si>
    <t>4.70 x 1000</t>
  </si>
  <si>
    <t>5.43B</t>
  </si>
  <si>
    <t>77.84 x 200</t>
  </si>
  <si>
    <t>77.99 x 300</t>
  </si>
  <si>
    <t>77.66 - 78.39</t>
  </si>
  <si>
    <t>102.83B</t>
  </si>
  <si>
    <t>62.56 - 63.31</t>
  </si>
  <si>
    <t>39.68 - 63.31</t>
  </si>
  <si>
    <t>31.23 - 32.00</t>
  </si>
  <si>
    <t>49.47B</t>
  </si>
  <si>
    <t>152.06 - 154.04</t>
  </si>
  <si>
    <t>60.39B</t>
  </si>
  <si>
    <t>34.25 - 34.57</t>
  </si>
  <si>
    <t>107.19 - 108.12</t>
  </si>
  <si>
    <t>89.84B</t>
  </si>
  <si>
    <t>136.24 - 137.69</t>
  </si>
  <si>
    <t>130.35B</t>
  </si>
  <si>
    <t>42.72 x 200</t>
  </si>
  <si>
    <t>44.20 x 300</t>
  </si>
  <si>
    <t>42.59 - 44.10</t>
  </si>
  <si>
    <t>22.87B</t>
  </si>
  <si>
    <t>78.20 - 81.13</t>
  </si>
  <si>
    <t>6.24B</t>
  </si>
  <si>
    <t>105.92 x 400</t>
  </si>
  <si>
    <t>106.05 x 100</t>
  </si>
  <si>
    <t>105.50 - 106.50</t>
  </si>
  <si>
    <t>571.17B</t>
  </si>
  <si>
    <t>65.10 - 65.97</t>
  </si>
  <si>
    <t>60.46B</t>
  </si>
  <si>
    <t>24.88 - 26.73</t>
  </si>
  <si>
    <t>6.10B</t>
  </si>
  <si>
    <t>36.37 - 37.34</t>
  </si>
  <si>
    <t>23.06B</t>
  </si>
  <si>
    <t>58.65 x 200</t>
  </si>
  <si>
    <t>54.61 - 55.56</t>
  </si>
  <si>
    <t>9.59B</t>
  </si>
  <si>
    <t>15.42 - 16.16</t>
  </si>
  <si>
    <t>13.17B</t>
  </si>
  <si>
    <t>32.09 - 32.50</t>
  </si>
  <si>
    <t>30.52B</t>
  </si>
  <si>
    <t>57.85 - 58.76</t>
  </si>
  <si>
    <t>97.32B</t>
  </si>
  <si>
    <t>27.69 - 30.96</t>
  </si>
  <si>
    <t>10.66B</t>
  </si>
  <si>
    <t>48.63 - 48.94</t>
  </si>
  <si>
    <t>16.75 x 400</t>
  </si>
  <si>
    <t>16.79 x 200</t>
  </si>
  <si>
    <t>16.51 - 17.01</t>
  </si>
  <si>
    <t>17.38B</t>
  </si>
  <si>
    <t>217.35 - 218.59</t>
  </si>
  <si>
    <t>49.68 - 50.64</t>
  </si>
  <si>
    <t>255.41B</t>
  </si>
  <si>
    <t>48.76 - 51.53</t>
  </si>
  <si>
    <t>16.44B</t>
  </si>
  <si>
    <t>79.39 - 79.88</t>
  </si>
  <si>
    <t>25.40B</t>
  </si>
  <si>
    <t>70.35 - 71.58</t>
  </si>
  <si>
    <t>42.27B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</si>
</sst>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wrapText="1"/>
    </xf>
    <xf numFmtId="16" fontId="0" fillId="4" borderId="0" xfId="0" applyNumberFormat="1" applyFill="1" applyAlignment="1">
      <alignment horizontal="right" vertical="center" wrapText="1"/>
    </xf>
    <xf numFmtId="0" fontId="0" fillId="4" borderId="0" xfId="0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6" fontId="0" fillId="4" borderId="3" xfId="0" applyNumberFormat="1" applyFill="1" applyBorder="1" applyAlignment="1">
      <alignment horizontal="right" vertic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4"/>
      <tableStyleElement type="headerRow" dxfId="713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3048"/>
        <c:axId val="472173440"/>
      </c:scatterChart>
      <c:valAx>
        <c:axId val="472173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440"/>
        <c:crosses val="autoZero"/>
        <c:crossBetween val="midCat"/>
      </c:valAx>
      <c:valAx>
        <c:axId val="4721734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5400"/>
        <c:axId val="472174224"/>
      </c:scatterChart>
      <c:valAx>
        <c:axId val="4721754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4224"/>
        <c:crosses val="autoZero"/>
        <c:crossBetween val="midCat"/>
      </c:valAx>
      <c:valAx>
        <c:axId val="472174224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5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1480"/>
        <c:axId val="472175792"/>
      </c:scatterChart>
      <c:valAx>
        <c:axId val="472171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5792"/>
        <c:crosses val="autoZero"/>
        <c:crossBetween val="midCat"/>
      </c:valAx>
      <c:valAx>
        <c:axId val="47217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4616"/>
        <c:axId val="472176184"/>
      </c:scatterChart>
      <c:valAx>
        <c:axId val="472174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6184"/>
        <c:crosses val="autoZero"/>
        <c:crossBetween val="midCat"/>
      </c:valAx>
      <c:valAx>
        <c:axId val="4721761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4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307.86</c:v>
                </c:pt>
                <c:pt idx="1">
                  <c:v>306.13</c:v>
                </c:pt>
                <c:pt idx="2">
                  <c:v>308.17</c:v>
                </c:pt>
                <c:pt idx="3">
                  <c:v>306.85000000000002</c:v>
                </c:pt>
                <c:pt idx="4">
                  <c:v>309.33</c:v>
                </c:pt>
                <c:pt idx="5">
                  <c:v>318.17</c:v>
                </c:pt>
                <c:pt idx="6">
                  <c:v>316.81</c:v>
                </c:pt>
                <c:pt idx="7">
                  <c:v>316.81</c:v>
                </c:pt>
                <c:pt idx="8">
                  <c:v>313.38</c:v>
                </c:pt>
                <c:pt idx="9">
                  <c:v>313.82</c:v>
                </c:pt>
                <c:pt idx="10">
                  <c:v>313.42</c:v>
                </c:pt>
                <c:pt idx="11">
                  <c:v>313.39</c:v>
                </c:pt>
                <c:pt idx="12">
                  <c:v>313.94</c:v>
                </c:pt>
                <c:pt idx="13">
                  <c:v>314.49</c:v>
                </c:pt>
                <c:pt idx="14">
                  <c:v>308.87</c:v>
                </c:pt>
                <c:pt idx="15">
                  <c:v>314.42</c:v>
                </c:pt>
                <c:pt idx="16">
                  <c:v>313.64999999999998</c:v>
                </c:pt>
                <c:pt idx="17">
                  <c:v>315.95999999999998</c:v>
                </c:pt>
                <c:pt idx="18">
                  <c:v>314.56</c:v>
                </c:pt>
                <c:pt idx="19">
                  <c:v>321.33999999999997</c:v>
                </c:pt>
                <c:pt idx="20">
                  <c:v>330.11</c:v>
                </c:pt>
                <c:pt idx="21">
                  <c:v>301.83</c:v>
                </c:pt>
                <c:pt idx="22">
                  <c:v>289.93</c:v>
                </c:pt>
                <c:pt idx="23">
                  <c:v>289.02999999999997</c:v>
                </c:pt>
                <c:pt idx="24">
                  <c:v>288.35000000000002</c:v>
                </c:pt>
                <c:pt idx="25">
                  <c:v>287.04000000000002</c:v>
                </c:pt>
                <c:pt idx="26">
                  <c:v>287.35000000000002</c:v>
                </c:pt>
                <c:pt idx="27">
                  <c:v>287.77999999999997</c:v>
                </c:pt>
                <c:pt idx="28">
                  <c:v>282.45</c:v>
                </c:pt>
                <c:pt idx="29">
                  <c:v>262.41000000000003</c:v>
                </c:pt>
                <c:pt idx="30">
                  <c:v>259.82</c:v>
                </c:pt>
                <c:pt idx="31">
                  <c:v>261.5</c:v>
                </c:pt>
                <c:pt idx="32">
                  <c:v>260.3</c:v>
                </c:pt>
                <c:pt idx="33">
                  <c:v>252.87</c:v>
                </c:pt>
                <c:pt idx="34">
                  <c:v>251.19</c:v>
                </c:pt>
                <c:pt idx="35">
                  <c:v>253.36</c:v>
                </c:pt>
                <c:pt idx="36">
                  <c:v>252.54</c:v>
                </c:pt>
                <c:pt idx="37">
                  <c:v>251.3</c:v>
                </c:pt>
                <c:pt idx="38">
                  <c:v>247.27</c:v>
                </c:pt>
                <c:pt idx="39">
                  <c:v>247.48</c:v>
                </c:pt>
                <c:pt idx="40">
                  <c:v>242.03</c:v>
                </c:pt>
                <c:pt idx="41">
                  <c:v>245.06</c:v>
                </c:pt>
                <c:pt idx="42">
                  <c:v>241.82</c:v>
                </c:pt>
                <c:pt idx="43">
                  <c:v>238.91</c:v>
                </c:pt>
                <c:pt idx="44">
                  <c:v>228.52</c:v>
                </c:pt>
                <c:pt idx="45">
                  <c:v>224.6</c:v>
                </c:pt>
                <c:pt idx="46">
                  <c:v>229.02</c:v>
                </c:pt>
                <c:pt idx="47">
                  <c:v>238.62</c:v>
                </c:pt>
                <c:pt idx="48">
                  <c:v>234.6</c:v>
                </c:pt>
                <c:pt idx="49">
                  <c:v>233</c:v>
                </c:pt>
                <c:pt idx="50">
                  <c:v>237.39</c:v>
                </c:pt>
                <c:pt idx="51">
                  <c:v>238.21</c:v>
                </c:pt>
                <c:pt idx="52">
                  <c:v>242.19</c:v>
                </c:pt>
                <c:pt idx="53">
                  <c:v>238.91</c:v>
                </c:pt>
                <c:pt idx="54">
                  <c:v>241.7</c:v>
                </c:pt>
                <c:pt idx="55">
                  <c:v>244.35</c:v>
                </c:pt>
                <c:pt idx="56">
                  <c:v>246.13</c:v>
                </c:pt>
                <c:pt idx="57">
                  <c:v>250.46</c:v>
                </c:pt>
                <c:pt idx="58">
                  <c:v>254.17</c:v>
                </c:pt>
                <c:pt idx="59">
                  <c:v>252.86</c:v>
                </c:pt>
                <c:pt idx="60">
                  <c:v>289.83999999999997</c:v>
                </c:pt>
                <c:pt idx="61">
                  <c:v>290.23</c:v>
                </c:pt>
                <c:pt idx="62">
                  <c:v>289.73</c:v>
                </c:pt>
                <c:pt idx="63">
                  <c:v>286.82</c:v>
                </c:pt>
                <c:pt idx="64">
                  <c:v>289.73</c:v>
                </c:pt>
                <c:pt idx="65">
                  <c:v>282.79000000000002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8928"/>
        <c:axId val="472166776"/>
      </c:lineChart>
      <c:dateAx>
        <c:axId val="47217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6776"/>
        <c:crosses val="autoZero"/>
        <c:auto val="1"/>
        <c:lblOffset val="100"/>
        <c:baseTimeUnit val="days"/>
      </c:dateAx>
      <c:valAx>
        <c:axId val="47216677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42.75</c:v>
                </c:pt>
                <c:pt idx="1">
                  <c:v>43.22</c:v>
                </c:pt>
                <c:pt idx="2">
                  <c:v>43.03</c:v>
                </c:pt>
                <c:pt idx="3">
                  <c:v>42.85</c:v>
                </c:pt>
                <c:pt idx="4">
                  <c:v>43.15</c:v>
                </c:pt>
                <c:pt idx="5">
                  <c:v>45.62</c:v>
                </c:pt>
                <c:pt idx="6">
                  <c:v>47.9</c:v>
                </c:pt>
                <c:pt idx="7">
                  <c:v>48.66</c:v>
                </c:pt>
                <c:pt idx="8">
                  <c:v>49.32</c:v>
                </c:pt>
                <c:pt idx="9">
                  <c:v>48.9</c:v>
                </c:pt>
                <c:pt idx="10">
                  <c:v>48.53</c:v>
                </c:pt>
                <c:pt idx="11">
                  <c:v>48.75</c:v>
                </c:pt>
                <c:pt idx="12">
                  <c:v>48.46</c:v>
                </c:pt>
                <c:pt idx="13">
                  <c:v>48.71</c:v>
                </c:pt>
                <c:pt idx="14">
                  <c:v>48.79</c:v>
                </c:pt>
                <c:pt idx="15">
                  <c:v>49.92</c:v>
                </c:pt>
                <c:pt idx="16">
                  <c:v>48.53</c:v>
                </c:pt>
                <c:pt idx="17">
                  <c:v>48.46</c:v>
                </c:pt>
                <c:pt idx="18">
                  <c:v>48.55</c:v>
                </c:pt>
                <c:pt idx="19">
                  <c:v>48.41</c:v>
                </c:pt>
                <c:pt idx="20">
                  <c:v>46.53</c:v>
                </c:pt>
                <c:pt idx="21">
                  <c:v>46.74</c:v>
                </c:pt>
                <c:pt idx="22">
                  <c:v>46.79</c:v>
                </c:pt>
                <c:pt idx="23">
                  <c:v>46.72</c:v>
                </c:pt>
                <c:pt idx="24">
                  <c:v>46.93</c:v>
                </c:pt>
                <c:pt idx="25">
                  <c:v>46.48</c:v>
                </c:pt>
                <c:pt idx="26">
                  <c:v>47.28</c:v>
                </c:pt>
                <c:pt idx="27">
                  <c:v>46.59</c:v>
                </c:pt>
                <c:pt idx="28">
                  <c:v>46.86</c:v>
                </c:pt>
                <c:pt idx="29">
                  <c:v>47.2</c:v>
                </c:pt>
                <c:pt idx="30">
                  <c:v>44.93</c:v>
                </c:pt>
                <c:pt idx="31">
                  <c:v>45.53</c:v>
                </c:pt>
                <c:pt idx="32">
                  <c:v>45.45</c:v>
                </c:pt>
                <c:pt idx="33">
                  <c:v>45.38</c:v>
                </c:pt>
                <c:pt idx="34">
                  <c:v>45.3</c:v>
                </c:pt>
                <c:pt idx="35">
                  <c:v>45.16</c:v>
                </c:pt>
                <c:pt idx="36">
                  <c:v>44.55</c:v>
                </c:pt>
                <c:pt idx="37">
                  <c:v>44.54</c:v>
                </c:pt>
                <c:pt idx="38">
                  <c:v>43.7</c:v>
                </c:pt>
                <c:pt idx="39">
                  <c:v>43.54</c:v>
                </c:pt>
                <c:pt idx="40">
                  <c:v>42.67</c:v>
                </c:pt>
                <c:pt idx="41">
                  <c:v>43.48</c:v>
                </c:pt>
                <c:pt idx="42">
                  <c:v>43.24</c:v>
                </c:pt>
                <c:pt idx="43">
                  <c:v>43.22</c:v>
                </c:pt>
                <c:pt idx="44">
                  <c:v>42.82</c:v>
                </c:pt>
                <c:pt idx="45">
                  <c:v>41.81</c:v>
                </c:pt>
                <c:pt idx="46">
                  <c:v>43.56</c:v>
                </c:pt>
                <c:pt idx="47">
                  <c:v>46.16</c:v>
                </c:pt>
                <c:pt idx="48">
                  <c:v>45</c:v>
                </c:pt>
                <c:pt idx="49">
                  <c:v>44.88</c:v>
                </c:pt>
                <c:pt idx="50">
                  <c:v>45.38</c:v>
                </c:pt>
                <c:pt idx="51">
                  <c:v>45.01</c:v>
                </c:pt>
                <c:pt idx="52">
                  <c:v>45.05</c:v>
                </c:pt>
                <c:pt idx="53">
                  <c:v>44.74</c:v>
                </c:pt>
                <c:pt idx="54">
                  <c:v>44.87</c:v>
                </c:pt>
                <c:pt idx="55">
                  <c:v>44.77</c:v>
                </c:pt>
                <c:pt idx="56">
                  <c:v>44.53</c:v>
                </c:pt>
                <c:pt idx="57">
                  <c:v>45.76</c:v>
                </c:pt>
                <c:pt idx="58">
                  <c:v>46.51</c:v>
                </c:pt>
                <c:pt idx="59">
                  <c:v>46.61</c:v>
                </c:pt>
                <c:pt idx="60">
                  <c:v>46.52</c:v>
                </c:pt>
                <c:pt idx="61">
                  <c:v>44.52</c:v>
                </c:pt>
                <c:pt idx="62">
                  <c:v>44.96</c:v>
                </c:pt>
                <c:pt idx="63">
                  <c:v>44.46</c:v>
                </c:pt>
                <c:pt idx="64">
                  <c:v>43.34</c:v>
                </c:pt>
                <c:pt idx="65">
                  <c:v>43.06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9520"/>
        <c:axId val="472169912"/>
      </c:lineChart>
      <c:dateAx>
        <c:axId val="472169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9912"/>
        <c:crosses val="autoZero"/>
        <c:auto val="1"/>
        <c:lblOffset val="100"/>
        <c:baseTimeUnit val="days"/>
      </c:dateAx>
      <c:valAx>
        <c:axId val="4721699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79.930000000000007</c:v>
                </c:pt>
                <c:pt idx="1">
                  <c:v>80.180000000000007</c:v>
                </c:pt>
                <c:pt idx="2">
                  <c:v>80.650000000000006</c:v>
                </c:pt>
                <c:pt idx="3">
                  <c:v>83.44</c:v>
                </c:pt>
                <c:pt idx="4">
                  <c:v>95.5</c:v>
                </c:pt>
                <c:pt idx="5">
                  <c:v>94.99</c:v>
                </c:pt>
                <c:pt idx="6">
                  <c:v>92.41</c:v>
                </c:pt>
                <c:pt idx="7">
                  <c:v>93.05</c:v>
                </c:pt>
                <c:pt idx="8">
                  <c:v>92.94</c:v>
                </c:pt>
                <c:pt idx="9">
                  <c:v>90.96</c:v>
                </c:pt>
                <c:pt idx="10">
                  <c:v>92.43</c:v>
                </c:pt>
                <c:pt idx="11">
                  <c:v>92.67</c:v>
                </c:pt>
                <c:pt idx="12">
                  <c:v>91.22</c:v>
                </c:pt>
                <c:pt idx="13">
                  <c:v>90.62</c:v>
                </c:pt>
                <c:pt idx="14">
                  <c:v>87.07</c:v>
                </c:pt>
                <c:pt idx="15">
                  <c:v>87.67</c:v>
                </c:pt>
                <c:pt idx="16">
                  <c:v>87.9</c:v>
                </c:pt>
                <c:pt idx="17">
                  <c:v>87</c:v>
                </c:pt>
                <c:pt idx="18">
                  <c:v>86.21</c:v>
                </c:pt>
                <c:pt idx="19">
                  <c:v>84.39</c:v>
                </c:pt>
                <c:pt idx="20">
                  <c:v>83.59</c:v>
                </c:pt>
                <c:pt idx="21">
                  <c:v>86.69</c:v>
                </c:pt>
                <c:pt idx="22">
                  <c:v>87.91</c:v>
                </c:pt>
                <c:pt idx="23">
                  <c:v>86.92</c:v>
                </c:pt>
                <c:pt idx="24">
                  <c:v>87.22</c:v>
                </c:pt>
                <c:pt idx="26">
                  <c:v>89.46</c:v>
                </c:pt>
                <c:pt idx="27">
                  <c:v>88.86</c:v>
                </c:pt>
                <c:pt idx="28">
                  <c:v>89.53</c:v>
                </c:pt>
                <c:pt idx="29">
                  <c:v>87.46</c:v>
                </c:pt>
                <c:pt idx="30">
                  <c:v>89.55</c:v>
                </c:pt>
                <c:pt idx="31">
                  <c:v>90.39</c:v>
                </c:pt>
                <c:pt idx="32">
                  <c:v>92.26</c:v>
                </c:pt>
                <c:pt idx="33">
                  <c:v>90.34</c:v>
                </c:pt>
                <c:pt idx="34">
                  <c:v>91.59</c:v>
                </c:pt>
                <c:pt idx="35">
                  <c:v>88.77</c:v>
                </c:pt>
                <c:pt idx="36">
                  <c:v>89.07</c:v>
                </c:pt>
                <c:pt idx="37">
                  <c:v>87.78</c:v>
                </c:pt>
                <c:pt idx="38">
                  <c:v>84.23</c:v>
                </c:pt>
                <c:pt idx="39">
                  <c:v>82.47</c:v>
                </c:pt>
                <c:pt idx="40">
                  <c:v>82.08</c:v>
                </c:pt>
                <c:pt idx="41">
                  <c:v>81.290000000000006</c:v>
                </c:pt>
                <c:pt idx="42">
                  <c:v>84.15</c:v>
                </c:pt>
                <c:pt idx="43">
                  <c:v>82.41</c:v>
                </c:pt>
                <c:pt idx="44">
                  <c:v>82</c:v>
                </c:pt>
                <c:pt idx="45">
                  <c:v>80.72</c:v>
                </c:pt>
                <c:pt idx="46">
                  <c:v>79.260000000000005</c:v>
                </c:pt>
                <c:pt idx="47">
                  <c:v>82.02</c:v>
                </c:pt>
                <c:pt idx="48">
                  <c:v>86.56</c:v>
                </c:pt>
                <c:pt idx="49">
                  <c:v>85.47</c:v>
                </c:pt>
                <c:pt idx="50">
                  <c:v>85.23</c:v>
                </c:pt>
                <c:pt idx="51">
                  <c:v>86.01</c:v>
                </c:pt>
                <c:pt idx="52">
                  <c:v>84.9</c:v>
                </c:pt>
                <c:pt idx="53">
                  <c:v>82.02</c:v>
                </c:pt>
                <c:pt idx="54">
                  <c:v>82.99</c:v>
                </c:pt>
                <c:pt idx="55">
                  <c:v>83.87</c:v>
                </c:pt>
                <c:pt idx="56">
                  <c:v>85.51</c:v>
                </c:pt>
                <c:pt idx="57">
                  <c:v>89.13</c:v>
                </c:pt>
                <c:pt idx="58">
                  <c:v>89.6</c:v>
                </c:pt>
                <c:pt idx="59">
                  <c:v>89.31</c:v>
                </c:pt>
                <c:pt idx="60">
                  <c:v>85.9</c:v>
                </c:pt>
                <c:pt idx="61">
                  <c:v>86.39</c:v>
                </c:pt>
                <c:pt idx="62">
                  <c:v>88.19</c:v>
                </c:pt>
                <c:pt idx="63">
                  <c:v>92.23</c:v>
                </c:pt>
                <c:pt idx="64">
                  <c:v>98.73</c:v>
                </c:pt>
                <c:pt idx="65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81672"/>
        <c:axId val="472182848"/>
      </c:lineChart>
      <c:dateAx>
        <c:axId val="472181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2848"/>
        <c:crosses val="autoZero"/>
        <c:auto val="1"/>
        <c:lblOffset val="100"/>
        <c:baseTimeUnit val="days"/>
      </c:dateAx>
      <c:valAx>
        <c:axId val="47218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</c:v>
                </c:pt>
                <c:pt idx="1">
                  <c:v>106.82</c:v>
                </c:pt>
                <c:pt idx="2">
                  <c:v>106.94</c:v>
                </c:pt>
                <c:pt idx="3">
                  <c:v>107.57</c:v>
                </c:pt>
                <c:pt idx="4">
                  <c:v>108.03</c:v>
                </c:pt>
                <c:pt idx="5">
                  <c:v>108.85</c:v>
                </c:pt>
                <c:pt idx="6">
                  <c:v>108.51</c:v>
                </c:pt>
                <c:pt idx="7">
                  <c:v>109.36</c:v>
                </c:pt>
                <c:pt idx="8">
                  <c:v>109.08</c:v>
                </c:pt>
                <c:pt idx="9">
                  <c:v>109.22</c:v>
                </c:pt>
                <c:pt idx="10">
                  <c:v>109.38</c:v>
                </c:pt>
                <c:pt idx="11">
                  <c:v>109.48</c:v>
                </c:pt>
                <c:pt idx="12">
                  <c:v>108.18</c:v>
                </c:pt>
                <c:pt idx="13">
                  <c:v>107.93</c:v>
                </c:pt>
                <c:pt idx="14">
                  <c:v>108</c:v>
                </c:pt>
                <c:pt idx="15">
                  <c:v>108.81</c:v>
                </c:pt>
                <c:pt idx="16">
                  <c:v>108.37</c:v>
                </c:pt>
                <c:pt idx="17">
                  <c:v>107.48</c:v>
                </c:pt>
                <c:pt idx="18">
                  <c:v>105.87</c:v>
                </c:pt>
                <c:pt idx="20">
                  <c:v>105.79</c:v>
                </c:pt>
                <c:pt idx="21">
                  <c:v>104.48</c:v>
                </c:pt>
                <c:pt idx="22">
                  <c:v>106.05</c:v>
                </c:pt>
                <c:pt idx="23">
                  <c:v>104.21</c:v>
                </c:pt>
                <c:pt idx="24">
                  <c:v>104.34</c:v>
                </c:pt>
                <c:pt idx="25">
                  <c:v>102.95</c:v>
                </c:pt>
                <c:pt idx="26">
                  <c:v>96.67</c:v>
                </c:pt>
                <c:pt idx="27">
                  <c:v>97.34</c:v>
                </c:pt>
                <c:pt idx="28">
                  <c:v>98.66</c:v>
                </c:pt>
                <c:pt idx="29">
                  <c:v>99.43</c:v>
                </c:pt>
                <c:pt idx="30">
                  <c:v>99.96</c:v>
                </c:pt>
                <c:pt idx="31">
                  <c:v>99.87</c:v>
                </c:pt>
                <c:pt idx="32">
                  <c:v>99.83</c:v>
                </c:pt>
                <c:pt idx="33">
                  <c:v>98.78</c:v>
                </c:pt>
                <c:pt idx="34">
                  <c:v>98.79</c:v>
                </c:pt>
                <c:pt idx="35">
                  <c:v>96.87</c:v>
                </c:pt>
                <c:pt idx="36">
                  <c:v>97.42</c:v>
                </c:pt>
                <c:pt idx="37">
                  <c:v>96.98</c:v>
                </c:pt>
                <c:pt idx="38">
                  <c:v>96.68</c:v>
                </c:pt>
                <c:pt idx="39">
                  <c:v>95.94</c:v>
                </c:pt>
                <c:pt idx="40">
                  <c:v>95.53</c:v>
                </c:pt>
                <c:pt idx="41">
                  <c:v>94.99</c:v>
                </c:pt>
                <c:pt idx="42">
                  <c:v>95.89</c:v>
                </c:pt>
                <c:pt idx="43">
                  <c:v>95.6</c:v>
                </c:pt>
                <c:pt idx="44">
                  <c:v>94.4</c:v>
                </c:pt>
                <c:pt idx="45">
                  <c:v>93.59</c:v>
                </c:pt>
                <c:pt idx="46">
                  <c:v>92.04</c:v>
                </c:pt>
                <c:pt idx="47">
                  <c:v>93.4</c:v>
                </c:pt>
                <c:pt idx="48">
                  <c:v>96.1</c:v>
                </c:pt>
                <c:pt idx="49">
                  <c:v>95.55</c:v>
                </c:pt>
                <c:pt idx="50">
                  <c:v>95.91</c:v>
                </c:pt>
                <c:pt idx="51">
                  <c:v>95.1</c:v>
                </c:pt>
                <c:pt idx="52">
                  <c:v>95.33</c:v>
                </c:pt>
                <c:pt idx="53">
                  <c:v>97.55</c:v>
                </c:pt>
                <c:pt idx="54">
                  <c:v>97.14</c:v>
                </c:pt>
                <c:pt idx="55">
                  <c:v>97.46</c:v>
                </c:pt>
                <c:pt idx="56">
                  <c:v>97.34</c:v>
                </c:pt>
                <c:pt idx="57">
                  <c:v>98.83</c:v>
                </c:pt>
                <c:pt idx="58">
                  <c:v>99.65</c:v>
                </c:pt>
                <c:pt idx="59">
                  <c:v>98.94</c:v>
                </c:pt>
                <c:pt idx="60">
                  <c:v>99.03</c:v>
                </c:pt>
                <c:pt idx="61">
                  <c:v>98.63</c:v>
                </c:pt>
                <c:pt idx="62">
                  <c:v>97.92</c:v>
                </c:pt>
                <c:pt idx="63">
                  <c:v>97.72</c:v>
                </c:pt>
                <c:pt idx="64">
                  <c:v>98.46</c:v>
                </c:pt>
                <c:pt idx="65">
                  <c:v>99.86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85200"/>
        <c:axId val="472183240"/>
      </c:lineChart>
      <c:dateAx>
        <c:axId val="47218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3240"/>
        <c:crosses val="autoZero"/>
        <c:auto val="1"/>
        <c:lblOffset val="100"/>
        <c:baseTimeUnit val="days"/>
      </c:dateAx>
      <c:valAx>
        <c:axId val="4721832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8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65.45</c:v>
                </c:pt>
                <c:pt idx="1">
                  <c:v>65.52</c:v>
                </c:pt>
                <c:pt idx="2">
                  <c:v>64.790000000000006</c:v>
                </c:pt>
                <c:pt idx="3">
                  <c:v>65</c:v>
                </c:pt>
                <c:pt idx="4">
                  <c:v>65.16</c:v>
                </c:pt>
                <c:pt idx="5">
                  <c:v>65.680000000000007</c:v>
                </c:pt>
                <c:pt idx="6">
                  <c:v>65.36</c:v>
                </c:pt>
                <c:pt idx="7">
                  <c:v>65.53</c:v>
                </c:pt>
                <c:pt idx="8">
                  <c:v>65.63</c:v>
                </c:pt>
                <c:pt idx="9">
                  <c:v>65.680000000000007</c:v>
                </c:pt>
                <c:pt idx="10">
                  <c:v>65.3</c:v>
                </c:pt>
                <c:pt idx="11">
                  <c:v>65.63</c:v>
                </c:pt>
                <c:pt idx="12">
                  <c:v>65.38</c:v>
                </c:pt>
                <c:pt idx="13">
                  <c:v>65.48</c:v>
                </c:pt>
                <c:pt idx="14">
                  <c:v>64.739999999999995</c:v>
                </c:pt>
                <c:pt idx="15">
                  <c:v>65.39</c:v>
                </c:pt>
                <c:pt idx="16">
                  <c:v>65.83</c:v>
                </c:pt>
                <c:pt idx="17">
                  <c:v>65.52</c:v>
                </c:pt>
                <c:pt idx="18">
                  <c:v>63.94</c:v>
                </c:pt>
                <c:pt idx="19">
                  <c:v>63.83</c:v>
                </c:pt>
                <c:pt idx="20">
                  <c:v>63.47</c:v>
                </c:pt>
                <c:pt idx="21">
                  <c:v>64.13</c:v>
                </c:pt>
                <c:pt idx="22">
                  <c:v>64.459999999999994</c:v>
                </c:pt>
                <c:pt idx="23">
                  <c:v>64.790000000000006</c:v>
                </c:pt>
                <c:pt idx="24">
                  <c:v>64.59</c:v>
                </c:pt>
                <c:pt idx="25">
                  <c:v>64.37</c:v>
                </c:pt>
                <c:pt idx="26">
                  <c:v>64.33</c:v>
                </c:pt>
                <c:pt idx="27">
                  <c:v>64.28</c:v>
                </c:pt>
                <c:pt idx="28">
                  <c:v>63.43</c:v>
                </c:pt>
                <c:pt idx="29">
                  <c:v>64.48</c:v>
                </c:pt>
                <c:pt idx="30">
                  <c:v>64.16</c:v>
                </c:pt>
                <c:pt idx="31">
                  <c:v>63.99</c:v>
                </c:pt>
                <c:pt idx="32">
                  <c:v>63.78</c:v>
                </c:pt>
                <c:pt idx="33">
                  <c:v>63.61</c:v>
                </c:pt>
                <c:pt idx="34">
                  <c:v>63.1</c:v>
                </c:pt>
                <c:pt idx="35">
                  <c:v>63</c:v>
                </c:pt>
                <c:pt idx="36">
                  <c:v>62.16</c:v>
                </c:pt>
                <c:pt idx="37">
                  <c:v>61.49</c:v>
                </c:pt>
                <c:pt idx="38">
                  <c:v>59.81</c:v>
                </c:pt>
                <c:pt idx="39">
                  <c:v>59.48</c:v>
                </c:pt>
                <c:pt idx="40">
                  <c:v>59.15</c:v>
                </c:pt>
                <c:pt idx="41">
                  <c:v>60.69</c:v>
                </c:pt>
                <c:pt idx="42">
                  <c:v>60.76</c:v>
                </c:pt>
                <c:pt idx="43">
                  <c:v>59.63</c:v>
                </c:pt>
                <c:pt idx="45">
                  <c:v>57.9</c:v>
                </c:pt>
                <c:pt idx="46">
                  <c:v>57.67</c:v>
                </c:pt>
                <c:pt idx="47">
                  <c:v>60.06</c:v>
                </c:pt>
                <c:pt idx="48">
                  <c:v>63.25</c:v>
                </c:pt>
                <c:pt idx="49">
                  <c:v>61.95</c:v>
                </c:pt>
                <c:pt idx="50">
                  <c:v>62.29</c:v>
                </c:pt>
                <c:pt idx="51">
                  <c:v>62.3</c:v>
                </c:pt>
                <c:pt idx="52">
                  <c:v>61.86</c:v>
                </c:pt>
                <c:pt idx="53">
                  <c:v>61.93</c:v>
                </c:pt>
                <c:pt idx="54">
                  <c:v>61.42</c:v>
                </c:pt>
                <c:pt idx="55">
                  <c:v>61.07</c:v>
                </c:pt>
                <c:pt idx="56">
                  <c:v>63.67</c:v>
                </c:pt>
                <c:pt idx="57">
                  <c:v>64.97</c:v>
                </c:pt>
                <c:pt idx="58">
                  <c:v>65.709999999999994</c:v>
                </c:pt>
                <c:pt idx="59">
                  <c:v>66.260000000000005</c:v>
                </c:pt>
                <c:pt idx="60">
                  <c:v>65.89</c:v>
                </c:pt>
                <c:pt idx="61">
                  <c:v>65.94</c:v>
                </c:pt>
                <c:pt idx="62">
                  <c:v>65.489999999999995</c:v>
                </c:pt>
                <c:pt idx="63">
                  <c:v>66.41</c:v>
                </c:pt>
                <c:pt idx="64">
                  <c:v>65.91</c:v>
                </c:pt>
                <c:pt idx="65">
                  <c:v>65.760000000000005</c:v>
                </c:pt>
                <c:pt idx="66">
                  <c:v>65.52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3832"/>
        <c:axId val="472177360"/>
      </c:lineChart>
      <c:dateAx>
        <c:axId val="472173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7360"/>
        <c:crosses val="autoZero"/>
        <c:auto val="1"/>
        <c:lblOffset val="100"/>
        <c:baseTimeUnit val="days"/>
      </c:dateAx>
      <c:valAx>
        <c:axId val="472177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26.17</c:v>
                </c:pt>
                <c:pt idx="1">
                  <c:v>24.98</c:v>
                </c:pt>
                <c:pt idx="2">
                  <c:v>23.98</c:v>
                </c:pt>
                <c:pt idx="3">
                  <c:v>24.23</c:v>
                </c:pt>
                <c:pt idx="4">
                  <c:v>24.04</c:v>
                </c:pt>
                <c:pt idx="5">
                  <c:v>24.83</c:v>
                </c:pt>
                <c:pt idx="6">
                  <c:v>23.69</c:v>
                </c:pt>
                <c:pt idx="7">
                  <c:v>23.02</c:v>
                </c:pt>
                <c:pt idx="8">
                  <c:v>22.74</c:v>
                </c:pt>
                <c:pt idx="9">
                  <c:v>23.31</c:v>
                </c:pt>
                <c:pt idx="10">
                  <c:v>23.2</c:v>
                </c:pt>
                <c:pt idx="11">
                  <c:v>23.2</c:v>
                </c:pt>
                <c:pt idx="12">
                  <c:v>22.35</c:v>
                </c:pt>
                <c:pt idx="13">
                  <c:v>22.26</c:v>
                </c:pt>
                <c:pt idx="15">
                  <c:v>21.57</c:v>
                </c:pt>
                <c:pt idx="16">
                  <c:v>22.12</c:v>
                </c:pt>
                <c:pt idx="17">
                  <c:v>23.19</c:v>
                </c:pt>
                <c:pt idx="18">
                  <c:v>22.09</c:v>
                </c:pt>
                <c:pt idx="19">
                  <c:v>21.43</c:v>
                </c:pt>
                <c:pt idx="20">
                  <c:v>24.52</c:v>
                </c:pt>
                <c:pt idx="21">
                  <c:v>24.49</c:v>
                </c:pt>
                <c:pt idx="22">
                  <c:v>24.42</c:v>
                </c:pt>
                <c:pt idx="23">
                  <c:v>24.68</c:v>
                </c:pt>
                <c:pt idx="24">
                  <c:v>24.66</c:v>
                </c:pt>
                <c:pt idx="25">
                  <c:v>25.41</c:v>
                </c:pt>
                <c:pt idx="26">
                  <c:v>25.8</c:v>
                </c:pt>
                <c:pt idx="27">
                  <c:v>25.33</c:v>
                </c:pt>
                <c:pt idx="28">
                  <c:v>25.18</c:v>
                </c:pt>
                <c:pt idx="29">
                  <c:v>26.29</c:v>
                </c:pt>
                <c:pt idx="30">
                  <c:v>26.61</c:v>
                </c:pt>
                <c:pt idx="31">
                  <c:v>26.55</c:v>
                </c:pt>
                <c:pt idx="32">
                  <c:v>27.69</c:v>
                </c:pt>
                <c:pt idx="33">
                  <c:v>27.44</c:v>
                </c:pt>
                <c:pt idx="34">
                  <c:v>27.87</c:v>
                </c:pt>
                <c:pt idx="35">
                  <c:v>26.92</c:v>
                </c:pt>
                <c:pt idx="36">
                  <c:v>26.03</c:v>
                </c:pt>
                <c:pt idx="37">
                  <c:v>24.67</c:v>
                </c:pt>
                <c:pt idx="38">
                  <c:v>24.86</c:v>
                </c:pt>
                <c:pt idx="39">
                  <c:v>23.5</c:v>
                </c:pt>
                <c:pt idx="40">
                  <c:v>23.75</c:v>
                </c:pt>
                <c:pt idx="41">
                  <c:v>23.54</c:v>
                </c:pt>
                <c:pt idx="42">
                  <c:v>24.22</c:v>
                </c:pt>
                <c:pt idx="43">
                  <c:v>24.1</c:v>
                </c:pt>
                <c:pt idx="44">
                  <c:v>24.34</c:v>
                </c:pt>
                <c:pt idx="45">
                  <c:v>24.06</c:v>
                </c:pt>
                <c:pt idx="46">
                  <c:v>23.48</c:v>
                </c:pt>
                <c:pt idx="47">
                  <c:v>25.43</c:v>
                </c:pt>
                <c:pt idx="48">
                  <c:v>27.64</c:v>
                </c:pt>
                <c:pt idx="49">
                  <c:v>27.02</c:v>
                </c:pt>
                <c:pt idx="50">
                  <c:v>27.31</c:v>
                </c:pt>
                <c:pt idx="51">
                  <c:v>27.96</c:v>
                </c:pt>
                <c:pt idx="52">
                  <c:v>28.35</c:v>
                </c:pt>
                <c:pt idx="53">
                  <c:v>27.59</c:v>
                </c:pt>
                <c:pt idx="54">
                  <c:v>27.68</c:v>
                </c:pt>
                <c:pt idx="55">
                  <c:v>27.73</c:v>
                </c:pt>
                <c:pt idx="56">
                  <c:v>28.62</c:v>
                </c:pt>
                <c:pt idx="57">
                  <c:v>29.23</c:v>
                </c:pt>
                <c:pt idx="58">
                  <c:v>29.79</c:v>
                </c:pt>
                <c:pt idx="59">
                  <c:v>31.08</c:v>
                </c:pt>
                <c:pt idx="60">
                  <c:v>31.96</c:v>
                </c:pt>
                <c:pt idx="61">
                  <c:v>31.15</c:v>
                </c:pt>
                <c:pt idx="62">
                  <c:v>28.61</c:v>
                </c:pt>
                <c:pt idx="63">
                  <c:v>27.98</c:v>
                </c:pt>
                <c:pt idx="64">
                  <c:v>27.64</c:v>
                </c:pt>
                <c:pt idx="65">
                  <c:v>27.66</c:v>
                </c:pt>
                <c:pt idx="66">
                  <c:v>27.7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78536"/>
        <c:axId val="472179712"/>
      </c:lineChart>
      <c:dateAx>
        <c:axId val="47217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9712"/>
        <c:crosses val="autoZero"/>
        <c:auto val="1"/>
        <c:lblOffset val="100"/>
        <c:baseTimeUnit val="days"/>
      </c:dateAx>
      <c:valAx>
        <c:axId val="4721797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7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42527</c:v>
                </c:pt>
                <c:pt idx="63">
                  <c:v>42524</c:v>
                </c:pt>
                <c:pt idx="64">
                  <c:v>42523</c:v>
                </c:pt>
                <c:pt idx="65">
                  <c:v>42522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37.18</c:v>
                </c:pt>
                <c:pt idx="1">
                  <c:v>36.450000000000003</c:v>
                </c:pt>
                <c:pt idx="2">
                  <c:v>36.270000000000003</c:v>
                </c:pt>
                <c:pt idx="3">
                  <c:v>36.69</c:v>
                </c:pt>
                <c:pt idx="4">
                  <c:v>36.659999999999997</c:v>
                </c:pt>
                <c:pt idx="5">
                  <c:v>36.69</c:v>
                </c:pt>
                <c:pt idx="6">
                  <c:v>36.28</c:v>
                </c:pt>
                <c:pt idx="7">
                  <c:v>36.35</c:v>
                </c:pt>
                <c:pt idx="8">
                  <c:v>36.840000000000003</c:v>
                </c:pt>
                <c:pt idx="9">
                  <c:v>36.85</c:v>
                </c:pt>
                <c:pt idx="10">
                  <c:v>36.520000000000003</c:v>
                </c:pt>
                <c:pt idx="12">
                  <c:v>36.880000000000003</c:v>
                </c:pt>
                <c:pt idx="13">
                  <c:v>36.520000000000003</c:v>
                </c:pt>
                <c:pt idx="14">
                  <c:v>37.24</c:v>
                </c:pt>
                <c:pt idx="15">
                  <c:v>36.99</c:v>
                </c:pt>
                <c:pt idx="16">
                  <c:v>37.46</c:v>
                </c:pt>
                <c:pt idx="17">
                  <c:v>37.450000000000003</c:v>
                </c:pt>
                <c:pt idx="18">
                  <c:v>37.85</c:v>
                </c:pt>
                <c:pt idx="19">
                  <c:v>36.42</c:v>
                </c:pt>
                <c:pt idx="20">
                  <c:v>35.880000000000003</c:v>
                </c:pt>
                <c:pt idx="21">
                  <c:v>35.54</c:v>
                </c:pt>
                <c:pt idx="22">
                  <c:v>37.04</c:v>
                </c:pt>
                <c:pt idx="23">
                  <c:v>37.01</c:v>
                </c:pt>
                <c:pt idx="24">
                  <c:v>37.47</c:v>
                </c:pt>
                <c:pt idx="25">
                  <c:v>37.479999999999997</c:v>
                </c:pt>
                <c:pt idx="26">
                  <c:v>38.28</c:v>
                </c:pt>
                <c:pt idx="27">
                  <c:v>37.36</c:v>
                </c:pt>
                <c:pt idx="28">
                  <c:v>37.83</c:v>
                </c:pt>
                <c:pt idx="29">
                  <c:v>37.32</c:v>
                </c:pt>
                <c:pt idx="30">
                  <c:v>42.03</c:v>
                </c:pt>
                <c:pt idx="31">
                  <c:v>42.72</c:v>
                </c:pt>
                <c:pt idx="32">
                  <c:v>43.18</c:v>
                </c:pt>
                <c:pt idx="33">
                  <c:v>43.16</c:v>
                </c:pt>
                <c:pt idx="34">
                  <c:v>43.17</c:v>
                </c:pt>
                <c:pt idx="35">
                  <c:v>42.4</c:v>
                </c:pt>
                <c:pt idx="36">
                  <c:v>42.84</c:v>
                </c:pt>
                <c:pt idx="37">
                  <c:v>41.04</c:v>
                </c:pt>
                <c:pt idx="38">
                  <c:v>40.54</c:v>
                </c:pt>
                <c:pt idx="39">
                  <c:v>39.85</c:v>
                </c:pt>
                <c:pt idx="40">
                  <c:v>39.130000000000003</c:v>
                </c:pt>
                <c:pt idx="41">
                  <c:v>39.21</c:v>
                </c:pt>
                <c:pt idx="42">
                  <c:v>39.6</c:v>
                </c:pt>
                <c:pt idx="43">
                  <c:v>39.21</c:v>
                </c:pt>
                <c:pt idx="44">
                  <c:v>38.89</c:v>
                </c:pt>
                <c:pt idx="45">
                  <c:v>37.43</c:v>
                </c:pt>
                <c:pt idx="46">
                  <c:v>36.76</c:v>
                </c:pt>
                <c:pt idx="47">
                  <c:v>38.31</c:v>
                </c:pt>
                <c:pt idx="48">
                  <c:v>39.590000000000003</c:v>
                </c:pt>
                <c:pt idx="49">
                  <c:v>40.26</c:v>
                </c:pt>
                <c:pt idx="50">
                  <c:v>40.520000000000003</c:v>
                </c:pt>
                <c:pt idx="51">
                  <c:v>40.020000000000003</c:v>
                </c:pt>
                <c:pt idx="52">
                  <c:v>39.74</c:v>
                </c:pt>
                <c:pt idx="53">
                  <c:v>39.78</c:v>
                </c:pt>
                <c:pt idx="54">
                  <c:v>39.94</c:v>
                </c:pt>
                <c:pt idx="55">
                  <c:v>39.880000000000003</c:v>
                </c:pt>
                <c:pt idx="56">
                  <c:v>42.16</c:v>
                </c:pt>
                <c:pt idx="57">
                  <c:v>43.63</c:v>
                </c:pt>
                <c:pt idx="58">
                  <c:v>44.19</c:v>
                </c:pt>
                <c:pt idx="59">
                  <c:v>43.5</c:v>
                </c:pt>
                <c:pt idx="60">
                  <c:v>43.07</c:v>
                </c:pt>
                <c:pt idx="61">
                  <c:v>41.77</c:v>
                </c:pt>
                <c:pt idx="63">
                  <c:v>41.69</c:v>
                </c:pt>
                <c:pt idx="64">
                  <c:v>42.17</c:v>
                </c:pt>
                <c:pt idx="65">
                  <c:v>42.54</c:v>
                </c:pt>
                <c:pt idx="66">
                  <c:v>42.48</c:v>
                </c:pt>
                <c:pt idx="67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1680"/>
        <c:axId val="472162464"/>
      </c:lineChart>
      <c:dateAx>
        <c:axId val="47216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2464"/>
        <c:crosses val="autoZero"/>
        <c:auto val="1"/>
        <c:lblOffset val="100"/>
        <c:baseTimeUnit val="days"/>
      </c:dateAx>
      <c:valAx>
        <c:axId val="472162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54.89</c:v>
                </c:pt>
                <c:pt idx="1">
                  <c:v>55.04</c:v>
                </c:pt>
                <c:pt idx="2">
                  <c:v>55.31</c:v>
                </c:pt>
                <c:pt idx="3">
                  <c:v>54.56</c:v>
                </c:pt>
                <c:pt idx="4">
                  <c:v>53.98</c:v>
                </c:pt>
                <c:pt idx="5">
                  <c:v>53.6</c:v>
                </c:pt>
                <c:pt idx="6">
                  <c:v>52.98</c:v>
                </c:pt>
                <c:pt idx="7">
                  <c:v>52.95</c:v>
                </c:pt>
                <c:pt idx="8">
                  <c:v>52.35</c:v>
                </c:pt>
                <c:pt idx="9">
                  <c:v>52.34</c:v>
                </c:pt>
                <c:pt idx="10">
                  <c:v>52</c:v>
                </c:pt>
                <c:pt idx="11">
                  <c:v>52.05</c:v>
                </c:pt>
                <c:pt idx="12">
                  <c:v>51.97</c:v>
                </c:pt>
                <c:pt idx="13">
                  <c:v>51.41</c:v>
                </c:pt>
                <c:pt idx="14">
                  <c:v>52.02</c:v>
                </c:pt>
                <c:pt idx="15">
                  <c:v>50.22</c:v>
                </c:pt>
                <c:pt idx="16">
                  <c:v>50.21</c:v>
                </c:pt>
                <c:pt idx="17">
                  <c:v>50.66</c:v>
                </c:pt>
                <c:pt idx="18">
                  <c:v>49.43</c:v>
                </c:pt>
                <c:pt idx="19">
                  <c:v>49.44</c:v>
                </c:pt>
                <c:pt idx="20">
                  <c:v>49.96</c:v>
                </c:pt>
                <c:pt idx="21">
                  <c:v>50.6</c:v>
                </c:pt>
                <c:pt idx="22">
                  <c:v>50.53</c:v>
                </c:pt>
                <c:pt idx="23">
                  <c:v>50.69</c:v>
                </c:pt>
                <c:pt idx="24">
                  <c:v>50.51</c:v>
                </c:pt>
                <c:pt idx="25">
                  <c:v>58.09</c:v>
                </c:pt>
                <c:pt idx="26">
                  <c:v>57.9</c:v>
                </c:pt>
                <c:pt idx="27">
                  <c:v>57.89</c:v>
                </c:pt>
                <c:pt idx="28">
                  <c:v>57.2</c:v>
                </c:pt>
                <c:pt idx="29">
                  <c:v>57.83</c:v>
                </c:pt>
                <c:pt idx="30">
                  <c:v>57.45</c:v>
                </c:pt>
                <c:pt idx="31">
                  <c:v>57.47</c:v>
                </c:pt>
                <c:pt idx="32">
                  <c:v>57.25</c:v>
                </c:pt>
                <c:pt idx="33">
                  <c:v>57.43</c:v>
                </c:pt>
                <c:pt idx="34">
                  <c:v>56.86</c:v>
                </c:pt>
                <c:pt idx="35">
                  <c:v>56.16</c:v>
                </c:pt>
                <c:pt idx="36">
                  <c:v>56.24</c:v>
                </c:pt>
                <c:pt idx="37">
                  <c:v>56.38</c:v>
                </c:pt>
                <c:pt idx="38">
                  <c:v>54.94</c:v>
                </c:pt>
                <c:pt idx="39">
                  <c:v>54.96</c:v>
                </c:pt>
                <c:pt idx="40">
                  <c:v>54.25</c:v>
                </c:pt>
                <c:pt idx="41">
                  <c:v>55.5</c:v>
                </c:pt>
                <c:pt idx="42">
                  <c:v>55.93</c:v>
                </c:pt>
                <c:pt idx="43">
                  <c:v>54.56</c:v>
                </c:pt>
                <c:pt idx="44">
                  <c:v>53.05</c:v>
                </c:pt>
                <c:pt idx="45">
                  <c:v>51.16</c:v>
                </c:pt>
                <c:pt idx="46">
                  <c:v>53.35</c:v>
                </c:pt>
                <c:pt idx="47">
                  <c:v>57.17</c:v>
                </c:pt>
                <c:pt idx="48">
                  <c:v>54.7</c:v>
                </c:pt>
                <c:pt idx="49">
                  <c:v>54.7</c:v>
                </c:pt>
                <c:pt idx="50">
                  <c:v>54.14</c:v>
                </c:pt>
                <c:pt idx="51">
                  <c:v>53.19</c:v>
                </c:pt>
                <c:pt idx="52">
                  <c:v>53.71</c:v>
                </c:pt>
                <c:pt idx="53">
                  <c:v>53.27</c:v>
                </c:pt>
                <c:pt idx="54">
                  <c:v>52.66</c:v>
                </c:pt>
                <c:pt idx="55">
                  <c:v>52.21</c:v>
                </c:pt>
                <c:pt idx="56">
                  <c:v>52.73</c:v>
                </c:pt>
                <c:pt idx="57">
                  <c:v>55.44</c:v>
                </c:pt>
                <c:pt idx="58">
                  <c:v>54.92</c:v>
                </c:pt>
                <c:pt idx="59">
                  <c:v>54.85</c:v>
                </c:pt>
                <c:pt idx="60">
                  <c:v>54.53</c:v>
                </c:pt>
                <c:pt idx="61">
                  <c:v>53.55</c:v>
                </c:pt>
                <c:pt idx="62">
                  <c:v>54.9</c:v>
                </c:pt>
                <c:pt idx="63">
                  <c:v>54.42</c:v>
                </c:pt>
                <c:pt idx="64">
                  <c:v>54.58</c:v>
                </c:pt>
                <c:pt idx="65">
                  <c:v>54.2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0896"/>
        <c:axId val="472159328"/>
      </c:lineChart>
      <c:dateAx>
        <c:axId val="47216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59328"/>
        <c:crosses val="autoZero"/>
        <c:auto val="1"/>
        <c:lblOffset val="100"/>
        <c:baseTimeUnit val="days"/>
      </c:dateAx>
      <c:valAx>
        <c:axId val="472159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15.55</c:v>
                </c:pt>
                <c:pt idx="1">
                  <c:v>15.99</c:v>
                </c:pt>
                <c:pt idx="2">
                  <c:v>15.95</c:v>
                </c:pt>
                <c:pt idx="3">
                  <c:v>16.010000000000002</c:v>
                </c:pt>
                <c:pt idx="4">
                  <c:v>16.059999999999999</c:v>
                </c:pt>
                <c:pt idx="5">
                  <c:v>16.43</c:v>
                </c:pt>
                <c:pt idx="6">
                  <c:v>15.64</c:v>
                </c:pt>
                <c:pt idx="7">
                  <c:v>16.8</c:v>
                </c:pt>
                <c:pt idx="8">
                  <c:v>16.68</c:v>
                </c:pt>
                <c:pt idx="9">
                  <c:v>15.7</c:v>
                </c:pt>
                <c:pt idx="10">
                  <c:v>15.17</c:v>
                </c:pt>
                <c:pt idx="11">
                  <c:v>14.9</c:v>
                </c:pt>
                <c:pt idx="13">
                  <c:v>14.72</c:v>
                </c:pt>
                <c:pt idx="14">
                  <c:v>14.45</c:v>
                </c:pt>
                <c:pt idx="15">
                  <c:v>13.98</c:v>
                </c:pt>
                <c:pt idx="16">
                  <c:v>14.42</c:v>
                </c:pt>
                <c:pt idx="17">
                  <c:v>14.25</c:v>
                </c:pt>
                <c:pt idx="18">
                  <c:v>13.87</c:v>
                </c:pt>
                <c:pt idx="19">
                  <c:v>13.41</c:v>
                </c:pt>
                <c:pt idx="20">
                  <c:v>13.42</c:v>
                </c:pt>
                <c:pt idx="21">
                  <c:v>12.9</c:v>
                </c:pt>
                <c:pt idx="22">
                  <c:v>12.92</c:v>
                </c:pt>
                <c:pt idx="23">
                  <c:v>13.64</c:v>
                </c:pt>
                <c:pt idx="24">
                  <c:v>13.35</c:v>
                </c:pt>
                <c:pt idx="25">
                  <c:v>13.13</c:v>
                </c:pt>
                <c:pt idx="26">
                  <c:v>13.78</c:v>
                </c:pt>
                <c:pt idx="27">
                  <c:v>13.58</c:v>
                </c:pt>
                <c:pt idx="28">
                  <c:v>14.11</c:v>
                </c:pt>
                <c:pt idx="29">
                  <c:v>14.42</c:v>
                </c:pt>
                <c:pt idx="30">
                  <c:v>14.84</c:v>
                </c:pt>
                <c:pt idx="31">
                  <c:v>14.75</c:v>
                </c:pt>
                <c:pt idx="32">
                  <c:v>15.18</c:v>
                </c:pt>
                <c:pt idx="33">
                  <c:v>15.21</c:v>
                </c:pt>
                <c:pt idx="34">
                  <c:v>15.27</c:v>
                </c:pt>
                <c:pt idx="35">
                  <c:v>15.29</c:v>
                </c:pt>
                <c:pt idx="36">
                  <c:v>15.6</c:v>
                </c:pt>
                <c:pt idx="37">
                  <c:v>14.69</c:v>
                </c:pt>
                <c:pt idx="38">
                  <c:v>14.92</c:v>
                </c:pt>
                <c:pt idx="39">
                  <c:v>14.74</c:v>
                </c:pt>
                <c:pt idx="40">
                  <c:v>14.84</c:v>
                </c:pt>
                <c:pt idx="41">
                  <c:v>14.72</c:v>
                </c:pt>
                <c:pt idx="42">
                  <c:v>15.68</c:v>
                </c:pt>
                <c:pt idx="43">
                  <c:v>15.01</c:v>
                </c:pt>
                <c:pt idx="44">
                  <c:v>15.14</c:v>
                </c:pt>
                <c:pt idx="45">
                  <c:v>14.78</c:v>
                </c:pt>
                <c:pt idx="46">
                  <c:v>13.66</c:v>
                </c:pt>
                <c:pt idx="47">
                  <c:v>14.59</c:v>
                </c:pt>
                <c:pt idx="48">
                  <c:v>15.27</c:v>
                </c:pt>
                <c:pt idx="49">
                  <c:v>14.75</c:v>
                </c:pt>
                <c:pt idx="50">
                  <c:v>15.09</c:v>
                </c:pt>
                <c:pt idx="51">
                  <c:v>14.48</c:v>
                </c:pt>
                <c:pt idx="52">
                  <c:v>13.16</c:v>
                </c:pt>
                <c:pt idx="53">
                  <c:v>12.67</c:v>
                </c:pt>
                <c:pt idx="54">
                  <c:v>13.06</c:v>
                </c:pt>
                <c:pt idx="55">
                  <c:v>13.23</c:v>
                </c:pt>
                <c:pt idx="56">
                  <c:v>13.28</c:v>
                </c:pt>
                <c:pt idx="57">
                  <c:v>13.42</c:v>
                </c:pt>
                <c:pt idx="58">
                  <c:v>14.26</c:v>
                </c:pt>
                <c:pt idx="59">
                  <c:v>14.53</c:v>
                </c:pt>
                <c:pt idx="60">
                  <c:v>14.62</c:v>
                </c:pt>
                <c:pt idx="61">
                  <c:v>13.96</c:v>
                </c:pt>
                <c:pt idx="62">
                  <c:v>13.32</c:v>
                </c:pt>
                <c:pt idx="63">
                  <c:v>13.38</c:v>
                </c:pt>
                <c:pt idx="64">
                  <c:v>13.23</c:v>
                </c:pt>
                <c:pt idx="65">
                  <c:v>13.07</c:v>
                </c:pt>
                <c:pt idx="66">
                  <c:v>12.9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54232"/>
        <c:axId val="472154624"/>
      </c:lineChart>
      <c:dateAx>
        <c:axId val="4721542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54624"/>
        <c:crosses val="autoZero"/>
        <c:auto val="1"/>
        <c:lblOffset val="100"/>
        <c:baseTimeUnit val="days"/>
      </c:dateAx>
      <c:valAx>
        <c:axId val="4721546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5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32.159999999999997</c:v>
                </c:pt>
                <c:pt idx="1">
                  <c:v>32.33</c:v>
                </c:pt>
                <c:pt idx="2">
                  <c:v>32.68</c:v>
                </c:pt>
                <c:pt idx="3">
                  <c:v>32.76</c:v>
                </c:pt>
                <c:pt idx="4">
                  <c:v>32.99</c:v>
                </c:pt>
                <c:pt idx="5">
                  <c:v>32.25</c:v>
                </c:pt>
                <c:pt idx="6">
                  <c:v>32.86</c:v>
                </c:pt>
                <c:pt idx="7">
                  <c:v>32.61</c:v>
                </c:pt>
                <c:pt idx="8">
                  <c:v>32.46</c:v>
                </c:pt>
                <c:pt idx="9">
                  <c:v>31.88</c:v>
                </c:pt>
                <c:pt idx="10">
                  <c:v>32.1</c:v>
                </c:pt>
                <c:pt idx="11">
                  <c:v>32.729999999999997</c:v>
                </c:pt>
                <c:pt idx="12">
                  <c:v>32.58</c:v>
                </c:pt>
                <c:pt idx="13">
                  <c:v>32.299999999999997</c:v>
                </c:pt>
                <c:pt idx="15">
                  <c:v>32.5</c:v>
                </c:pt>
                <c:pt idx="16">
                  <c:v>32.29</c:v>
                </c:pt>
                <c:pt idx="17">
                  <c:v>32.31</c:v>
                </c:pt>
                <c:pt idx="18">
                  <c:v>32.619999999999997</c:v>
                </c:pt>
                <c:pt idx="19">
                  <c:v>32.549999999999997</c:v>
                </c:pt>
                <c:pt idx="20">
                  <c:v>33.200000000000003</c:v>
                </c:pt>
                <c:pt idx="21">
                  <c:v>32.61</c:v>
                </c:pt>
                <c:pt idx="22">
                  <c:v>34.01</c:v>
                </c:pt>
                <c:pt idx="23">
                  <c:v>34.19</c:v>
                </c:pt>
                <c:pt idx="24">
                  <c:v>34.4</c:v>
                </c:pt>
                <c:pt idx="25">
                  <c:v>35.57</c:v>
                </c:pt>
                <c:pt idx="26">
                  <c:v>36.42</c:v>
                </c:pt>
                <c:pt idx="27">
                  <c:v>35.79</c:v>
                </c:pt>
                <c:pt idx="28">
                  <c:v>35.979999999999997</c:v>
                </c:pt>
                <c:pt idx="29">
                  <c:v>35.96</c:v>
                </c:pt>
                <c:pt idx="30">
                  <c:v>36.4</c:v>
                </c:pt>
                <c:pt idx="31">
                  <c:v>36.21</c:v>
                </c:pt>
                <c:pt idx="32">
                  <c:v>36.340000000000003</c:v>
                </c:pt>
                <c:pt idx="33">
                  <c:v>36.71</c:v>
                </c:pt>
                <c:pt idx="34">
                  <c:v>37.299999999999997</c:v>
                </c:pt>
                <c:pt idx="35">
                  <c:v>37.479999999999997</c:v>
                </c:pt>
                <c:pt idx="36">
                  <c:v>37.39</c:v>
                </c:pt>
                <c:pt idx="37">
                  <c:v>37.54</c:v>
                </c:pt>
                <c:pt idx="38">
                  <c:v>37.86</c:v>
                </c:pt>
                <c:pt idx="39">
                  <c:v>37.32</c:v>
                </c:pt>
                <c:pt idx="40">
                  <c:v>37.58</c:v>
                </c:pt>
                <c:pt idx="41">
                  <c:v>37.33</c:v>
                </c:pt>
                <c:pt idx="42">
                  <c:v>36.549999999999997</c:v>
                </c:pt>
                <c:pt idx="43">
                  <c:v>36.79</c:v>
                </c:pt>
                <c:pt idx="44">
                  <c:v>36.450000000000003</c:v>
                </c:pt>
                <c:pt idx="45">
                  <c:v>36.049999999999997</c:v>
                </c:pt>
                <c:pt idx="46">
                  <c:v>36.619999999999997</c:v>
                </c:pt>
                <c:pt idx="47">
                  <c:v>35.14</c:v>
                </c:pt>
                <c:pt idx="48">
                  <c:v>34.67</c:v>
                </c:pt>
                <c:pt idx="49">
                  <c:v>34.22</c:v>
                </c:pt>
                <c:pt idx="50">
                  <c:v>34.47</c:v>
                </c:pt>
                <c:pt idx="51">
                  <c:v>34.71</c:v>
                </c:pt>
                <c:pt idx="52">
                  <c:v>35.18</c:v>
                </c:pt>
                <c:pt idx="53">
                  <c:v>35.47</c:v>
                </c:pt>
                <c:pt idx="54">
                  <c:v>35.71</c:v>
                </c:pt>
                <c:pt idx="55">
                  <c:v>35.76</c:v>
                </c:pt>
                <c:pt idx="56">
                  <c:v>36.14</c:v>
                </c:pt>
                <c:pt idx="57">
                  <c:v>36.81</c:v>
                </c:pt>
                <c:pt idx="58">
                  <c:v>36.58</c:v>
                </c:pt>
                <c:pt idx="59">
                  <c:v>36.520000000000003</c:v>
                </c:pt>
                <c:pt idx="60">
                  <c:v>36.29</c:v>
                </c:pt>
                <c:pt idx="61">
                  <c:v>36.020000000000003</c:v>
                </c:pt>
                <c:pt idx="62">
                  <c:v>36.25</c:v>
                </c:pt>
                <c:pt idx="63">
                  <c:v>36.44</c:v>
                </c:pt>
                <c:pt idx="64">
                  <c:v>36.42</c:v>
                </c:pt>
                <c:pt idx="65">
                  <c:v>35.76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2072"/>
        <c:axId val="472155408"/>
      </c:lineChart>
      <c:dateAx>
        <c:axId val="472162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55408"/>
        <c:crosses val="autoZero"/>
        <c:auto val="1"/>
        <c:lblOffset val="100"/>
        <c:baseTimeUnit val="days"/>
      </c:dateAx>
      <c:valAx>
        <c:axId val="47215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2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12.47</c:v>
                </c:pt>
                <c:pt idx="2">
                  <c:v>12.38</c:v>
                </c:pt>
                <c:pt idx="3">
                  <c:v>12.47</c:v>
                </c:pt>
                <c:pt idx="4">
                  <c:v>12.3</c:v>
                </c:pt>
                <c:pt idx="5">
                  <c:v>12.42</c:v>
                </c:pt>
                <c:pt idx="6">
                  <c:v>12.36</c:v>
                </c:pt>
                <c:pt idx="7">
                  <c:v>12.39</c:v>
                </c:pt>
                <c:pt idx="8">
                  <c:v>12.33</c:v>
                </c:pt>
                <c:pt idx="9">
                  <c:v>12.39</c:v>
                </c:pt>
                <c:pt idx="10">
                  <c:v>12.34</c:v>
                </c:pt>
                <c:pt idx="11">
                  <c:v>12.43</c:v>
                </c:pt>
                <c:pt idx="12">
                  <c:v>12.33</c:v>
                </c:pt>
                <c:pt idx="13">
                  <c:v>12.31</c:v>
                </c:pt>
                <c:pt idx="14">
                  <c:v>12.25</c:v>
                </c:pt>
                <c:pt idx="15">
                  <c:v>12.31</c:v>
                </c:pt>
                <c:pt idx="16">
                  <c:v>12.18</c:v>
                </c:pt>
                <c:pt idx="17">
                  <c:v>12.19</c:v>
                </c:pt>
                <c:pt idx="18">
                  <c:v>12.08</c:v>
                </c:pt>
                <c:pt idx="19">
                  <c:v>12.13</c:v>
                </c:pt>
                <c:pt idx="20">
                  <c:v>11.94</c:v>
                </c:pt>
                <c:pt idx="21">
                  <c:v>12.48</c:v>
                </c:pt>
                <c:pt idx="22">
                  <c:v>12.66</c:v>
                </c:pt>
                <c:pt idx="23">
                  <c:v>12.71</c:v>
                </c:pt>
                <c:pt idx="24">
                  <c:v>13.84</c:v>
                </c:pt>
                <c:pt idx="25">
                  <c:v>13.86</c:v>
                </c:pt>
                <c:pt idx="27">
                  <c:v>13.83</c:v>
                </c:pt>
                <c:pt idx="28">
                  <c:v>13.84</c:v>
                </c:pt>
                <c:pt idx="29">
                  <c:v>13.92</c:v>
                </c:pt>
                <c:pt idx="30">
                  <c:v>13.74</c:v>
                </c:pt>
                <c:pt idx="31">
                  <c:v>13.65</c:v>
                </c:pt>
                <c:pt idx="32">
                  <c:v>13.65</c:v>
                </c:pt>
                <c:pt idx="33">
                  <c:v>13.57</c:v>
                </c:pt>
                <c:pt idx="34">
                  <c:v>13.59</c:v>
                </c:pt>
                <c:pt idx="35">
                  <c:v>13.48</c:v>
                </c:pt>
                <c:pt idx="36">
                  <c:v>13.45</c:v>
                </c:pt>
                <c:pt idx="37">
                  <c:v>13.27</c:v>
                </c:pt>
                <c:pt idx="38">
                  <c:v>13.09</c:v>
                </c:pt>
                <c:pt idx="39">
                  <c:v>12.75</c:v>
                </c:pt>
                <c:pt idx="40">
                  <c:v>12.57</c:v>
                </c:pt>
                <c:pt idx="41">
                  <c:v>12.4</c:v>
                </c:pt>
                <c:pt idx="42">
                  <c:v>12.72</c:v>
                </c:pt>
                <c:pt idx="43">
                  <c:v>12.57</c:v>
                </c:pt>
                <c:pt idx="44">
                  <c:v>12.55</c:v>
                </c:pt>
                <c:pt idx="45">
                  <c:v>12.39</c:v>
                </c:pt>
                <c:pt idx="46">
                  <c:v>12.16</c:v>
                </c:pt>
                <c:pt idx="47">
                  <c:v>12.52</c:v>
                </c:pt>
                <c:pt idx="48">
                  <c:v>13.4</c:v>
                </c:pt>
                <c:pt idx="49">
                  <c:v>13.18</c:v>
                </c:pt>
                <c:pt idx="50">
                  <c:v>13.22</c:v>
                </c:pt>
                <c:pt idx="51">
                  <c:v>13.42</c:v>
                </c:pt>
                <c:pt idx="52">
                  <c:v>13.26</c:v>
                </c:pt>
                <c:pt idx="53">
                  <c:v>13.12</c:v>
                </c:pt>
                <c:pt idx="54">
                  <c:v>13.01</c:v>
                </c:pt>
                <c:pt idx="55">
                  <c:v>12.84</c:v>
                </c:pt>
                <c:pt idx="56">
                  <c:v>12.98</c:v>
                </c:pt>
                <c:pt idx="57">
                  <c:v>13.1</c:v>
                </c:pt>
                <c:pt idx="58">
                  <c:v>13.26</c:v>
                </c:pt>
                <c:pt idx="59">
                  <c:v>13.36</c:v>
                </c:pt>
                <c:pt idx="60">
                  <c:v>13.38</c:v>
                </c:pt>
                <c:pt idx="61">
                  <c:v>13.18</c:v>
                </c:pt>
                <c:pt idx="62">
                  <c:v>13.04</c:v>
                </c:pt>
                <c:pt idx="63">
                  <c:v>13.21</c:v>
                </c:pt>
                <c:pt idx="64">
                  <c:v>13.11</c:v>
                </c:pt>
                <c:pt idx="65">
                  <c:v>13.49</c:v>
                </c:pt>
                <c:pt idx="66">
                  <c:v>13.45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56976"/>
        <c:axId val="472165208"/>
      </c:lineChart>
      <c:dateAx>
        <c:axId val="47215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65208"/>
        <c:crosses val="autoZero"/>
        <c:auto val="1"/>
        <c:lblOffset val="100"/>
        <c:baseTimeUnit val="days"/>
      </c:dateAx>
      <c:valAx>
        <c:axId val="4721652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15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12.41</c:v>
                </c:pt>
                <c:pt idx="1">
                  <c:v>12.59</c:v>
                </c:pt>
                <c:pt idx="2">
                  <c:v>12.46</c:v>
                </c:pt>
                <c:pt idx="3">
                  <c:v>12.42</c:v>
                </c:pt>
                <c:pt idx="4">
                  <c:v>12.46</c:v>
                </c:pt>
                <c:pt idx="5">
                  <c:v>12.57</c:v>
                </c:pt>
                <c:pt idx="6">
                  <c:v>12.24</c:v>
                </c:pt>
                <c:pt idx="7">
                  <c:v>12.26</c:v>
                </c:pt>
                <c:pt idx="8">
                  <c:v>12.57</c:v>
                </c:pt>
                <c:pt idx="9">
                  <c:v>12.61</c:v>
                </c:pt>
                <c:pt idx="10">
                  <c:v>12.77</c:v>
                </c:pt>
                <c:pt idx="11">
                  <c:v>12.66</c:v>
                </c:pt>
                <c:pt idx="12">
                  <c:v>12.73</c:v>
                </c:pt>
                <c:pt idx="13">
                  <c:v>12.63</c:v>
                </c:pt>
                <c:pt idx="14">
                  <c:v>12.51</c:v>
                </c:pt>
                <c:pt idx="15">
                  <c:v>12.67</c:v>
                </c:pt>
                <c:pt idx="16">
                  <c:v>13.09</c:v>
                </c:pt>
                <c:pt idx="17">
                  <c:v>13.01</c:v>
                </c:pt>
                <c:pt idx="18">
                  <c:v>12.97</c:v>
                </c:pt>
                <c:pt idx="19">
                  <c:v>13.52</c:v>
                </c:pt>
                <c:pt idx="20">
                  <c:v>13.45</c:v>
                </c:pt>
                <c:pt idx="21">
                  <c:v>13.43</c:v>
                </c:pt>
                <c:pt idx="22">
                  <c:v>13.74</c:v>
                </c:pt>
                <c:pt idx="23">
                  <c:v>14.23</c:v>
                </c:pt>
                <c:pt idx="24">
                  <c:v>14.06</c:v>
                </c:pt>
                <c:pt idx="25">
                  <c:v>14.75</c:v>
                </c:pt>
                <c:pt idx="26">
                  <c:v>14.69</c:v>
                </c:pt>
                <c:pt idx="27">
                  <c:v>14.76</c:v>
                </c:pt>
                <c:pt idx="28">
                  <c:v>14.63</c:v>
                </c:pt>
                <c:pt idx="29">
                  <c:v>14.43</c:v>
                </c:pt>
                <c:pt idx="30">
                  <c:v>14.49</c:v>
                </c:pt>
                <c:pt idx="31">
                  <c:v>14.95</c:v>
                </c:pt>
                <c:pt idx="32">
                  <c:v>14.92</c:v>
                </c:pt>
                <c:pt idx="33">
                  <c:v>15</c:v>
                </c:pt>
                <c:pt idx="34">
                  <c:v>15.02</c:v>
                </c:pt>
                <c:pt idx="35">
                  <c:v>14.98</c:v>
                </c:pt>
                <c:pt idx="36">
                  <c:v>14.73</c:v>
                </c:pt>
                <c:pt idx="37">
                  <c:v>14.51</c:v>
                </c:pt>
                <c:pt idx="38">
                  <c:v>14.23</c:v>
                </c:pt>
                <c:pt idx="39">
                  <c:v>14.33</c:v>
                </c:pt>
                <c:pt idx="40">
                  <c:v>14.31</c:v>
                </c:pt>
                <c:pt idx="41">
                  <c:v>14.71</c:v>
                </c:pt>
                <c:pt idx="42">
                  <c:v>14.75</c:v>
                </c:pt>
                <c:pt idx="43">
                  <c:v>14.58</c:v>
                </c:pt>
                <c:pt idx="44">
                  <c:v>14.22</c:v>
                </c:pt>
                <c:pt idx="45">
                  <c:v>13.41</c:v>
                </c:pt>
                <c:pt idx="46">
                  <c:v>13.7</c:v>
                </c:pt>
                <c:pt idx="47">
                  <c:v>14.18</c:v>
                </c:pt>
                <c:pt idx="48">
                  <c:v>13.79</c:v>
                </c:pt>
                <c:pt idx="49">
                  <c:v>14.11</c:v>
                </c:pt>
                <c:pt idx="50">
                  <c:v>14.14</c:v>
                </c:pt>
                <c:pt idx="51">
                  <c:v>14.24</c:v>
                </c:pt>
                <c:pt idx="52">
                  <c:v>13.75</c:v>
                </c:pt>
                <c:pt idx="53">
                  <c:v>13.56</c:v>
                </c:pt>
                <c:pt idx="54">
                  <c:v>13.88</c:v>
                </c:pt>
                <c:pt idx="55">
                  <c:v>14.25</c:v>
                </c:pt>
                <c:pt idx="56">
                  <c:v>14.51</c:v>
                </c:pt>
                <c:pt idx="57">
                  <c:v>15.6</c:v>
                </c:pt>
                <c:pt idx="58">
                  <c:v>15.85</c:v>
                </c:pt>
                <c:pt idx="59">
                  <c:v>15.86</c:v>
                </c:pt>
                <c:pt idx="60">
                  <c:v>16</c:v>
                </c:pt>
                <c:pt idx="61">
                  <c:v>15.3</c:v>
                </c:pt>
                <c:pt idx="62">
                  <c:v>15.19</c:v>
                </c:pt>
                <c:pt idx="63">
                  <c:v>15.08</c:v>
                </c:pt>
                <c:pt idx="64">
                  <c:v>14.8</c:v>
                </c:pt>
                <c:pt idx="65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17280"/>
        <c:axId val="598321200"/>
      </c:lineChart>
      <c:dateAx>
        <c:axId val="598317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1200"/>
        <c:crosses val="autoZero"/>
        <c:auto val="1"/>
        <c:lblOffset val="100"/>
        <c:baseTimeUnit val="days"/>
      </c:dateAx>
      <c:valAx>
        <c:axId val="5983212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</c:v>
                </c:pt>
                <c:pt idx="1">
                  <c:v>58.63</c:v>
                </c:pt>
                <c:pt idx="2">
                  <c:v>59</c:v>
                </c:pt>
                <c:pt idx="3">
                  <c:v>59.24</c:v>
                </c:pt>
                <c:pt idx="4">
                  <c:v>60.22</c:v>
                </c:pt>
                <c:pt idx="5">
                  <c:v>59.62</c:v>
                </c:pt>
                <c:pt idx="6">
                  <c:v>58.66</c:v>
                </c:pt>
                <c:pt idx="7">
                  <c:v>58.9</c:v>
                </c:pt>
                <c:pt idx="8">
                  <c:v>57.21</c:v>
                </c:pt>
                <c:pt idx="9">
                  <c:v>56.86</c:v>
                </c:pt>
                <c:pt idx="10">
                  <c:v>56.88</c:v>
                </c:pt>
                <c:pt idx="11">
                  <c:v>56.77</c:v>
                </c:pt>
                <c:pt idx="12">
                  <c:v>56.45</c:v>
                </c:pt>
                <c:pt idx="13">
                  <c:v>56.73</c:v>
                </c:pt>
                <c:pt idx="14">
                  <c:v>55.13</c:v>
                </c:pt>
                <c:pt idx="15">
                  <c:v>55.77</c:v>
                </c:pt>
                <c:pt idx="16">
                  <c:v>55.98</c:v>
                </c:pt>
                <c:pt idx="17">
                  <c:v>55.85</c:v>
                </c:pt>
                <c:pt idx="18">
                  <c:v>54.79</c:v>
                </c:pt>
                <c:pt idx="19">
                  <c:v>54.75</c:v>
                </c:pt>
                <c:pt idx="20">
                  <c:v>54.92</c:v>
                </c:pt>
                <c:pt idx="21">
                  <c:v>55.41</c:v>
                </c:pt>
                <c:pt idx="22">
                  <c:v>55.5</c:v>
                </c:pt>
                <c:pt idx="23">
                  <c:v>55.45</c:v>
                </c:pt>
                <c:pt idx="24">
                  <c:v>55.79</c:v>
                </c:pt>
                <c:pt idx="25">
                  <c:v>56.37</c:v>
                </c:pt>
                <c:pt idx="26">
                  <c:v>57.14</c:v>
                </c:pt>
                <c:pt idx="27">
                  <c:v>56.73</c:v>
                </c:pt>
                <c:pt idx="28">
                  <c:v>56.99</c:v>
                </c:pt>
                <c:pt idx="29">
                  <c:v>57.76</c:v>
                </c:pt>
                <c:pt idx="30">
                  <c:v>57.76</c:v>
                </c:pt>
                <c:pt idx="31">
                  <c:v>57.74</c:v>
                </c:pt>
                <c:pt idx="32">
                  <c:v>57.87</c:v>
                </c:pt>
                <c:pt idx="33">
                  <c:v>58.49</c:v>
                </c:pt>
                <c:pt idx="34">
                  <c:v>57.99</c:v>
                </c:pt>
                <c:pt idx="35">
                  <c:v>58.06</c:v>
                </c:pt>
                <c:pt idx="36">
                  <c:v>56.83</c:v>
                </c:pt>
                <c:pt idx="37">
                  <c:v>56.72</c:v>
                </c:pt>
                <c:pt idx="38">
                  <c:v>55.92</c:v>
                </c:pt>
                <c:pt idx="39">
                  <c:v>55.8</c:v>
                </c:pt>
                <c:pt idx="40">
                  <c:v>55.2</c:v>
                </c:pt>
                <c:pt idx="41">
                  <c:v>55.61</c:v>
                </c:pt>
                <c:pt idx="42">
                  <c:v>55.2</c:v>
                </c:pt>
                <c:pt idx="43">
                  <c:v>55.13</c:v>
                </c:pt>
                <c:pt idx="44">
                  <c:v>53.09</c:v>
                </c:pt>
                <c:pt idx="45">
                  <c:v>51.89</c:v>
                </c:pt>
                <c:pt idx="46">
                  <c:v>52.59</c:v>
                </c:pt>
                <c:pt idx="47">
                  <c:v>54.12</c:v>
                </c:pt>
                <c:pt idx="48">
                  <c:v>54.57</c:v>
                </c:pt>
                <c:pt idx="49">
                  <c:v>54.77</c:v>
                </c:pt>
                <c:pt idx="50">
                  <c:v>54.36</c:v>
                </c:pt>
                <c:pt idx="51">
                  <c:v>53.71</c:v>
                </c:pt>
                <c:pt idx="52">
                  <c:v>53.47</c:v>
                </c:pt>
                <c:pt idx="53">
                  <c:v>54.31</c:v>
                </c:pt>
                <c:pt idx="54">
                  <c:v>54.12</c:v>
                </c:pt>
                <c:pt idx="55">
                  <c:v>54.91</c:v>
                </c:pt>
                <c:pt idx="56">
                  <c:v>55.11</c:v>
                </c:pt>
                <c:pt idx="57">
                  <c:v>54.94</c:v>
                </c:pt>
                <c:pt idx="58">
                  <c:v>54.12</c:v>
                </c:pt>
                <c:pt idx="59">
                  <c:v>53.55</c:v>
                </c:pt>
                <c:pt idx="60">
                  <c:v>54.3</c:v>
                </c:pt>
                <c:pt idx="61">
                  <c:v>53.45</c:v>
                </c:pt>
                <c:pt idx="62">
                  <c:v>54.53</c:v>
                </c:pt>
                <c:pt idx="64">
                  <c:v>54.93</c:v>
                </c:pt>
                <c:pt idx="65">
                  <c:v>55.22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21592"/>
        <c:axId val="598317672"/>
      </c:lineChart>
      <c:dateAx>
        <c:axId val="59832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7672"/>
        <c:crosses val="autoZero"/>
        <c:auto val="1"/>
        <c:lblOffset val="100"/>
        <c:baseTimeUnit val="days"/>
      </c:dateAx>
      <c:valAx>
        <c:axId val="5983176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42521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30.45</c:v>
                </c:pt>
                <c:pt idx="1">
                  <c:v>27.95</c:v>
                </c:pt>
                <c:pt idx="2">
                  <c:v>27.6</c:v>
                </c:pt>
                <c:pt idx="3">
                  <c:v>28.5</c:v>
                </c:pt>
                <c:pt idx="4">
                  <c:v>28.44</c:v>
                </c:pt>
                <c:pt idx="5">
                  <c:v>29.27</c:v>
                </c:pt>
                <c:pt idx="6">
                  <c:v>28.39</c:v>
                </c:pt>
                <c:pt idx="7">
                  <c:v>28.07</c:v>
                </c:pt>
                <c:pt idx="8">
                  <c:v>27.96</c:v>
                </c:pt>
                <c:pt idx="9">
                  <c:v>27.8</c:v>
                </c:pt>
                <c:pt idx="10">
                  <c:v>28.07</c:v>
                </c:pt>
                <c:pt idx="11">
                  <c:v>28.43</c:v>
                </c:pt>
                <c:pt idx="12">
                  <c:v>27.18</c:v>
                </c:pt>
                <c:pt idx="13">
                  <c:v>28.11</c:v>
                </c:pt>
                <c:pt idx="14">
                  <c:v>27.88</c:v>
                </c:pt>
                <c:pt idx="15">
                  <c:v>28.21</c:v>
                </c:pt>
                <c:pt idx="16">
                  <c:v>28.32</c:v>
                </c:pt>
                <c:pt idx="17">
                  <c:v>27.27</c:v>
                </c:pt>
                <c:pt idx="18">
                  <c:v>26.44</c:v>
                </c:pt>
                <c:pt idx="19">
                  <c:v>27.3</c:v>
                </c:pt>
                <c:pt idx="20">
                  <c:v>27.26</c:v>
                </c:pt>
                <c:pt idx="21">
                  <c:v>26.63</c:v>
                </c:pt>
                <c:pt idx="22">
                  <c:v>27</c:v>
                </c:pt>
                <c:pt idx="23">
                  <c:v>27.65</c:v>
                </c:pt>
                <c:pt idx="24">
                  <c:v>28.88</c:v>
                </c:pt>
                <c:pt idx="25">
                  <c:v>29.34</c:v>
                </c:pt>
                <c:pt idx="26">
                  <c:v>28.63</c:v>
                </c:pt>
                <c:pt idx="27">
                  <c:v>28.28</c:v>
                </c:pt>
                <c:pt idx="28">
                  <c:v>28.89</c:v>
                </c:pt>
                <c:pt idx="29">
                  <c:v>29.01</c:v>
                </c:pt>
                <c:pt idx="30">
                  <c:v>28.68</c:v>
                </c:pt>
                <c:pt idx="31">
                  <c:v>29.28</c:v>
                </c:pt>
                <c:pt idx="32">
                  <c:v>28.69</c:v>
                </c:pt>
                <c:pt idx="33">
                  <c:v>28.18</c:v>
                </c:pt>
                <c:pt idx="34">
                  <c:v>27.41</c:v>
                </c:pt>
                <c:pt idx="35">
                  <c:v>26.48</c:v>
                </c:pt>
                <c:pt idx="36">
                  <c:v>25.69</c:v>
                </c:pt>
                <c:pt idx="37">
                  <c:v>25.48</c:v>
                </c:pt>
                <c:pt idx="38">
                  <c:v>24.99</c:v>
                </c:pt>
                <c:pt idx="39">
                  <c:v>25.23</c:v>
                </c:pt>
                <c:pt idx="40">
                  <c:v>25.47</c:v>
                </c:pt>
                <c:pt idx="41">
                  <c:v>26.57</c:v>
                </c:pt>
                <c:pt idx="42">
                  <c:v>26.18</c:v>
                </c:pt>
                <c:pt idx="43">
                  <c:v>25.62</c:v>
                </c:pt>
                <c:pt idx="44">
                  <c:v>25.26</c:v>
                </c:pt>
                <c:pt idx="45">
                  <c:v>24.69</c:v>
                </c:pt>
                <c:pt idx="46">
                  <c:v>26.91</c:v>
                </c:pt>
                <c:pt idx="47">
                  <c:v>28</c:v>
                </c:pt>
                <c:pt idx="48">
                  <c:v>26.74</c:v>
                </c:pt>
                <c:pt idx="49">
                  <c:v>26.97</c:v>
                </c:pt>
                <c:pt idx="50">
                  <c:v>26.88</c:v>
                </c:pt>
                <c:pt idx="51">
                  <c:v>26.74</c:v>
                </c:pt>
                <c:pt idx="52">
                  <c:v>25.9</c:v>
                </c:pt>
                <c:pt idx="53">
                  <c:v>26.3</c:v>
                </c:pt>
                <c:pt idx="54">
                  <c:v>26.29</c:v>
                </c:pt>
                <c:pt idx="55">
                  <c:v>26.91</c:v>
                </c:pt>
                <c:pt idx="56">
                  <c:v>26.97</c:v>
                </c:pt>
                <c:pt idx="57">
                  <c:v>27.53</c:v>
                </c:pt>
                <c:pt idx="58">
                  <c:v>28.02</c:v>
                </c:pt>
                <c:pt idx="59">
                  <c:v>29.03</c:v>
                </c:pt>
                <c:pt idx="60">
                  <c:v>28.36</c:v>
                </c:pt>
                <c:pt idx="61">
                  <c:v>26.7</c:v>
                </c:pt>
                <c:pt idx="62">
                  <c:v>25.65</c:v>
                </c:pt>
                <c:pt idx="63">
                  <c:v>25.23</c:v>
                </c:pt>
                <c:pt idx="64">
                  <c:v>25.23</c:v>
                </c:pt>
                <c:pt idx="66">
                  <c:v>25.69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24728"/>
        <c:axId val="598326688"/>
      </c:lineChart>
      <c:dateAx>
        <c:axId val="59832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6688"/>
        <c:crosses val="autoZero"/>
        <c:auto val="1"/>
        <c:lblOffset val="100"/>
        <c:baseTimeUnit val="days"/>
      </c:dateAx>
      <c:valAx>
        <c:axId val="598326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48.71</c:v>
                </c:pt>
                <c:pt idx="1">
                  <c:v>48.83</c:v>
                </c:pt>
                <c:pt idx="2">
                  <c:v>48.6</c:v>
                </c:pt>
                <c:pt idx="3">
                  <c:v>48.87</c:v>
                </c:pt>
                <c:pt idx="4">
                  <c:v>49.08</c:v>
                </c:pt>
                <c:pt idx="5">
                  <c:v>49.22</c:v>
                </c:pt>
                <c:pt idx="6">
                  <c:v>48.99</c:v>
                </c:pt>
                <c:pt idx="7">
                  <c:v>48.95</c:v>
                </c:pt>
                <c:pt idx="8">
                  <c:v>49.38</c:v>
                </c:pt>
                <c:pt idx="9">
                  <c:v>48.99</c:v>
                </c:pt>
                <c:pt idx="10">
                  <c:v>49.07</c:v>
                </c:pt>
                <c:pt idx="11">
                  <c:v>49.09</c:v>
                </c:pt>
                <c:pt idx="12">
                  <c:v>48.94</c:v>
                </c:pt>
                <c:pt idx="13">
                  <c:v>49</c:v>
                </c:pt>
                <c:pt idx="14">
                  <c:v>48.62</c:v>
                </c:pt>
                <c:pt idx="15">
                  <c:v>48.41</c:v>
                </c:pt>
                <c:pt idx="16">
                  <c:v>47.93</c:v>
                </c:pt>
                <c:pt idx="17">
                  <c:v>47.89</c:v>
                </c:pt>
                <c:pt idx="18">
                  <c:v>47.71</c:v>
                </c:pt>
                <c:pt idx="19">
                  <c:v>47.49</c:v>
                </c:pt>
                <c:pt idx="20">
                  <c:v>47.73</c:v>
                </c:pt>
                <c:pt idx="21">
                  <c:v>47.76</c:v>
                </c:pt>
                <c:pt idx="22">
                  <c:v>48.28</c:v>
                </c:pt>
                <c:pt idx="23">
                  <c:v>47.84</c:v>
                </c:pt>
                <c:pt idx="24">
                  <c:v>47.83</c:v>
                </c:pt>
                <c:pt idx="25">
                  <c:v>47.5</c:v>
                </c:pt>
                <c:pt idx="26">
                  <c:v>47.34</c:v>
                </c:pt>
                <c:pt idx="27">
                  <c:v>47.29</c:v>
                </c:pt>
                <c:pt idx="28">
                  <c:v>47.26</c:v>
                </c:pt>
                <c:pt idx="29">
                  <c:v>47.4</c:v>
                </c:pt>
                <c:pt idx="30">
                  <c:v>46.95</c:v>
                </c:pt>
                <c:pt idx="31">
                  <c:v>47.31</c:v>
                </c:pt>
                <c:pt idx="32">
                  <c:v>47.22</c:v>
                </c:pt>
                <c:pt idx="33">
                  <c:v>47.51</c:v>
                </c:pt>
                <c:pt idx="34">
                  <c:v>47.02</c:v>
                </c:pt>
                <c:pt idx="35">
                  <c:v>47.02</c:v>
                </c:pt>
                <c:pt idx="36">
                  <c:v>46.34</c:v>
                </c:pt>
                <c:pt idx="37">
                  <c:v>45.66</c:v>
                </c:pt>
                <c:pt idx="38">
                  <c:v>44.92</c:v>
                </c:pt>
                <c:pt idx="39">
                  <c:v>45.11</c:v>
                </c:pt>
                <c:pt idx="40">
                  <c:v>45.25</c:v>
                </c:pt>
                <c:pt idx="41">
                  <c:v>46.72</c:v>
                </c:pt>
                <c:pt idx="42">
                  <c:v>46.66</c:v>
                </c:pt>
                <c:pt idx="43">
                  <c:v>45.65</c:v>
                </c:pt>
                <c:pt idx="44">
                  <c:v>44.74</c:v>
                </c:pt>
                <c:pt idx="45">
                  <c:v>43.32</c:v>
                </c:pt>
                <c:pt idx="46">
                  <c:v>44.48</c:v>
                </c:pt>
                <c:pt idx="47">
                  <c:v>50.14</c:v>
                </c:pt>
                <c:pt idx="48">
                  <c:v>48.62</c:v>
                </c:pt>
                <c:pt idx="49">
                  <c:v>48.6</c:v>
                </c:pt>
                <c:pt idx="50">
                  <c:v>48.14</c:v>
                </c:pt>
                <c:pt idx="51">
                  <c:v>46.87</c:v>
                </c:pt>
                <c:pt idx="52">
                  <c:v>46.08</c:v>
                </c:pt>
                <c:pt idx="53">
                  <c:v>45.86</c:v>
                </c:pt>
                <c:pt idx="54">
                  <c:v>45.57</c:v>
                </c:pt>
                <c:pt idx="56">
                  <c:v>47.36</c:v>
                </c:pt>
                <c:pt idx="57">
                  <c:v>48.14</c:v>
                </c:pt>
                <c:pt idx="58">
                  <c:v>49.83</c:v>
                </c:pt>
                <c:pt idx="59">
                  <c:v>50.56</c:v>
                </c:pt>
                <c:pt idx="60">
                  <c:v>50.49</c:v>
                </c:pt>
                <c:pt idx="61">
                  <c:v>50.14</c:v>
                </c:pt>
                <c:pt idx="62">
                  <c:v>50.01</c:v>
                </c:pt>
                <c:pt idx="63">
                  <c:v>49.68</c:v>
                </c:pt>
                <c:pt idx="64">
                  <c:v>49.54</c:v>
                </c:pt>
                <c:pt idx="65">
                  <c:v>49.61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23944"/>
        <c:axId val="598324336"/>
      </c:lineChart>
      <c:catAx>
        <c:axId val="598323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4336"/>
        <c:crosses val="autoZero"/>
        <c:auto val="1"/>
        <c:lblAlgn val="ctr"/>
        <c:lblOffset val="100"/>
        <c:noMultiLvlLbl val="0"/>
      </c:catAx>
      <c:valAx>
        <c:axId val="598324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16.739999999999998</c:v>
                </c:pt>
                <c:pt idx="1">
                  <c:v>16.91</c:v>
                </c:pt>
                <c:pt idx="2">
                  <c:v>16.510000000000002</c:v>
                </c:pt>
                <c:pt idx="3">
                  <c:v>16.2</c:v>
                </c:pt>
                <c:pt idx="4">
                  <c:v>15.51</c:v>
                </c:pt>
                <c:pt idx="5">
                  <c:v>16.18</c:v>
                </c:pt>
                <c:pt idx="6">
                  <c:v>16.190000000000001</c:v>
                </c:pt>
                <c:pt idx="7">
                  <c:v>16.25</c:v>
                </c:pt>
                <c:pt idx="8">
                  <c:v>15.77</c:v>
                </c:pt>
                <c:pt idx="9">
                  <c:v>15.52</c:v>
                </c:pt>
                <c:pt idx="10">
                  <c:v>15.49</c:v>
                </c:pt>
                <c:pt idx="11">
                  <c:v>15.53</c:v>
                </c:pt>
                <c:pt idx="12">
                  <c:v>14.93</c:v>
                </c:pt>
                <c:pt idx="13">
                  <c:v>14.43</c:v>
                </c:pt>
                <c:pt idx="14">
                  <c:v>14.2</c:v>
                </c:pt>
                <c:pt idx="15">
                  <c:v>14.48</c:v>
                </c:pt>
                <c:pt idx="16">
                  <c:v>14.42</c:v>
                </c:pt>
                <c:pt idx="17">
                  <c:v>14.52</c:v>
                </c:pt>
                <c:pt idx="18">
                  <c:v>14.03</c:v>
                </c:pt>
                <c:pt idx="19">
                  <c:v>13.51</c:v>
                </c:pt>
                <c:pt idx="20">
                  <c:v>13.4</c:v>
                </c:pt>
                <c:pt idx="21">
                  <c:v>13.56</c:v>
                </c:pt>
                <c:pt idx="22">
                  <c:v>13.74</c:v>
                </c:pt>
                <c:pt idx="23">
                  <c:v>13.81</c:v>
                </c:pt>
                <c:pt idx="24">
                  <c:v>14.19</c:v>
                </c:pt>
                <c:pt idx="25">
                  <c:v>14.67</c:v>
                </c:pt>
                <c:pt idx="26">
                  <c:v>13.92</c:v>
                </c:pt>
                <c:pt idx="27">
                  <c:v>13.13</c:v>
                </c:pt>
                <c:pt idx="28">
                  <c:v>13.18</c:v>
                </c:pt>
                <c:pt idx="29">
                  <c:v>13.59</c:v>
                </c:pt>
                <c:pt idx="30">
                  <c:v>13.22</c:v>
                </c:pt>
                <c:pt idx="31">
                  <c:v>13.34</c:v>
                </c:pt>
                <c:pt idx="32">
                  <c:v>13.13</c:v>
                </c:pt>
                <c:pt idx="33">
                  <c:v>13.29</c:v>
                </c:pt>
                <c:pt idx="34">
                  <c:v>13.29</c:v>
                </c:pt>
                <c:pt idx="35">
                  <c:v>13.23</c:v>
                </c:pt>
                <c:pt idx="36">
                  <c:v>12.64</c:v>
                </c:pt>
                <c:pt idx="37">
                  <c:v>12.62</c:v>
                </c:pt>
                <c:pt idx="38">
                  <c:v>12.2</c:v>
                </c:pt>
                <c:pt idx="39">
                  <c:v>11.73</c:v>
                </c:pt>
                <c:pt idx="40">
                  <c:v>11.91</c:v>
                </c:pt>
                <c:pt idx="41">
                  <c:v>12.5</c:v>
                </c:pt>
                <c:pt idx="42">
                  <c:v>13.76</c:v>
                </c:pt>
                <c:pt idx="43">
                  <c:v>13.19</c:v>
                </c:pt>
                <c:pt idx="44">
                  <c:v>12.99</c:v>
                </c:pt>
                <c:pt idx="45">
                  <c:v>12.23</c:v>
                </c:pt>
                <c:pt idx="46">
                  <c:v>13.21</c:v>
                </c:pt>
                <c:pt idx="47">
                  <c:v>14.05</c:v>
                </c:pt>
                <c:pt idx="48">
                  <c:v>12.72</c:v>
                </c:pt>
                <c:pt idx="49">
                  <c:v>12.75</c:v>
                </c:pt>
                <c:pt idx="50">
                  <c:v>12.32</c:v>
                </c:pt>
                <c:pt idx="51">
                  <c:v>12.2</c:v>
                </c:pt>
                <c:pt idx="52">
                  <c:v>11.95</c:v>
                </c:pt>
                <c:pt idx="53">
                  <c:v>12.02</c:v>
                </c:pt>
                <c:pt idx="54">
                  <c:v>11.92</c:v>
                </c:pt>
                <c:pt idx="55">
                  <c:v>12.05</c:v>
                </c:pt>
                <c:pt idx="56">
                  <c:v>12.14</c:v>
                </c:pt>
                <c:pt idx="57">
                  <c:v>12.51</c:v>
                </c:pt>
                <c:pt idx="58">
                  <c:v>12.58</c:v>
                </c:pt>
                <c:pt idx="59">
                  <c:v>13</c:v>
                </c:pt>
                <c:pt idx="60">
                  <c:v>12.77</c:v>
                </c:pt>
                <c:pt idx="61">
                  <c:v>12.86</c:v>
                </c:pt>
                <c:pt idx="62">
                  <c:v>13.11</c:v>
                </c:pt>
                <c:pt idx="63">
                  <c:v>13.09</c:v>
                </c:pt>
                <c:pt idx="64">
                  <c:v>12.72</c:v>
                </c:pt>
                <c:pt idx="65">
                  <c:v>12.31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16104"/>
        <c:axId val="598322768"/>
      </c:lineChart>
      <c:dateAx>
        <c:axId val="598316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2768"/>
        <c:crosses val="autoZero"/>
        <c:auto val="1"/>
        <c:lblOffset val="100"/>
        <c:baseTimeUnit val="days"/>
      </c:dateAx>
      <c:valAx>
        <c:axId val="5983227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48.99</c:v>
                </c:pt>
                <c:pt idx="1">
                  <c:v>48.9</c:v>
                </c:pt>
                <c:pt idx="2">
                  <c:v>48.89</c:v>
                </c:pt>
                <c:pt idx="3">
                  <c:v>48.39</c:v>
                </c:pt>
                <c:pt idx="4">
                  <c:v>46.56</c:v>
                </c:pt>
                <c:pt idx="5">
                  <c:v>46.96</c:v>
                </c:pt>
                <c:pt idx="6">
                  <c:v>46.56</c:v>
                </c:pt>
                <c:pt idx="7">
                  <c:v>47.46</c:v>
                </c:pt>
                <c:pt idx="8">
                  <c:v>47.61</c:v>
                </c:pt>
                <c:pt idx="9">
                  <c:v>47.31</c:v>
                </c:pt>
                <c:pt idx="10">
                  <c:v>46.66</c:v>
                </c:pt>
                <c:pt idx="11">
                  <c:v>46.32</c:v>
                </c:pt>
                <c:pt idx="12">
                  <c:v>46.5</c:v>
                </c:pt>
                <c:pt idx="13">
                  <c:v>46.93</c:v>
                </c:pt>
                <c:pt idx="15">
                  <c:v>46.79</c:v>
                </c:pt>
                <c:pt idx="16">
                  <c:v>46.06</c:v>
                </c:pt>
                <c:pt idx="17">
                  <c:v>46.18</c:v>
                </c:pt>
                <c:pt idx="18">
                  <c:v>45.98</c:v>
                </c:pt>
                <c:pt idx="19">
                  <c:v>45.82</c:v>
                </c:pt>
                <c:pt idx="20">
                  <c:v>45.74</c:v>
                </c:pt>
                <c:pt idx="21">
                  <c:v>45.39</c:v>
                </c:pt>
                <c:pt idx="22">
                  <c:v>45.5</c:v>
                </c:pt>
                <c:pt idx="23">
                  <c:v>45.81</c:v>
                </c:pt>
                <c:pt idx="24">
                  <c:v>45.73</c:v>
                </c:pt>
                <c:pt idx="25">
                  <c:v>45.59</c:v>
                </c:pt>
                <c:pt idx="26">
                  <c:v>45.68</c:v>
                </c:pt>
                <c:pt idx="27">
                  <c:v>45.12</c:v>
                </c:pt>
                <c:pt idx="28">
                  <c:v>45.12</c:v>
                </c:pt>
                <c:pt idx="29">
                  <c:v>44.88</c:v>
                </c:pt>
                <c:pt idx="30">
                  <c:v>45.01</c:v>
                </c:pt>
                <c:pt idx="31">
                  <c:v>44.97</c:v>
                </c:pt>
                <c:pt idx="32">
                  <c:v>45.53</c:v>
                </c:pt>
                <c:pt idx="33">
                  <c:v>45.47</c:v>
                </c:pt>
                <c:pt idx="34">
                  <c:v>44.05</c:v>
                </c:pt>
                <c:pt idx="35">
                  <c:v>44.24</c:v>
                </c:pt>
                <c:pt idx="36">
                  <c:v>44.17</c:v>
                </c:pt>
                <c:pt idx="37">
                  <c:v>43.03</c:v>
                </c:pt>
                <c:pt idx="38">
                  <c:v>42.75</c:v>
                </c:pt>
                <c:pt idx="39">
                  <c:v>41.9</c:v>
                </c:pt>
                <c:pt idx="40">
                  <c:v>41.96</c:v>
                </c:pt>
                <c:pt idx="41">
                  <c:v>41.76</c:v>
                </c:pt>
                <c:pt idx="42">
                  <c:v>42.71</c:v>
                </c:pt>
                <c:pt idx="43">
                  <c:v>42.38</c:v>
                </c:pt>
                <c:pt idx="44">
                  <c:v>41.17</c:v>
                </c:pt>
                <c:pt idx="45">
                  <c:v>40.26</c:v>
                </c:pt>
                <c:pt idx="46">
                  <c:v>39.64</c:v>
                </c:pt>
                <c:pt idx="47">
                  <c:v>41.37</c:v>
                </c:pt>
                <c:pt idx="48">
                  <c:v>43.29</c:v>
                </c:pt>
                <c:pt idx="49">
                  <c:v>42.37</c:v>
                </c:pt>
                <c:pt idx="50">
                  <c:v>42.45</c:v>
                </c:pt>
                <c:pt idx="51">
                  <c:v>42.68</c:v>
                </c:pt>
                <c:pt idx="52">
                  <c:v>41.96</c:v>
                </c:pt>
                <c:pt idx="53">
                  <c:v>41.73</c:v>
                </c:pt>
                <c:pt idx="54">
                  <c:v>41.59</c:v>
                </c:pt>
                <c:pt idx="55">
                  <c:v>41.73</c:v>
                </c:pt>
                <c:pt idx="56">
                  <c:v>41.98</c:v>
                </c:pt>
                <c:pt idx="57">
                  <c:v>43.18</c:v>
                </c:pt>
                <c:pt idx="58">
                  <c:v>43.59</c:v>
                </c:pt>
                <c:pt idx="59">
                  <c:v>44.11</c:v>
                </c:pt>
                <c:pt idx="60">
                  <c:v>43.91</c:v>
                </c:pt>
                <c:pt idx="61">
                  <c:v>43.12</c:v>
                </c:pt>
                <c:pt idx="62">
                  <c:v>42.93</c:v>
                </c:pt>
                <c:pt idx="63">
                  <c:v>42.9</c:v>
                </c:pt>
                <c:pt idx="64">
                  <c:v>42.11</c:v>
                </c:pt>
                <c:pt idx="65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25904"/>
        <c:axId val="598327472"/>
      </c:lineChart>
      <c:dateAx>
        <c:axId val="598325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7472"/>
        <c:crosses val="autoZero"/>
        <c:auto val="1"/>
        <c:lblOffset val="100"/>
        <c:baseTimeUnit val="days"/>
      </c:dateAx>
      <c:valAx>
        <c:axId val="598327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35.700000000000003</c:v>
                </c:pt>
                <c:pt idx="1">
                  <c:v>35.549999999999997</c:v>
                </c:pt>
                <c:pt idx="2">
                  <c:v>35.26</c:v>
                </c:pt>
                <c:pt idx="3">
                  <c:v>35.090000000000003</c:v>
                </c:pt>
                <c:pt idx="4">
                  <c:v>35.15</c:v>
                </c:pt>
                <c:pt idx="5">
                  <c:v>35.4</c:v>
                </c:pt>
                <c:pt idx="6">
                  <c:v>35.36</c:v>
                </c:pt>
                <c:pt idx="7">
                  <c:v>35.24</c:v>
                </c:pt>
                <c:pt idx="8">
                  <c:v>34.97</c:v>
                </c:pt>
                <c:pt idx="9">
                  <c:v>35.020000000000003</c:v>
                </c:pt>
                <c:pt idx="10">
                  <c:v>35.21</c:v>
                </c:pt>
                <c:pt idx="11">
                  <c:v>34.909999999999997</c:v>
                </c:pt>
                <c:pt idx="12">
                  <c:v>34.57</c:v>
                </c:pt>
                <c:pt idx="13">
                  <c:v>34.68</c:v>
                </c:pt>
                <c:pt idx="14">
                  <c:v>34.53</c:v>
                </c:pt>
                <c:pt idx="15">
                  <c:v>34.92</c:v>
                </c:pt>
                <c:pt idx="16">
                  <c:v>35.04</c:v>
                </c:pt>
                <c:pt idx="17">
                  <c:v>34.979999999999997</c:v>
                </c:pt>
                <c:pt idx="18">
                  <c:v>34.58</c:v>
                </c:pt>
                <c:pt idx="19">
                  <c:v>34.25</c:v>
                </c:pt>
                <c:pt idx="21">
                  <c:v>34.56</c:v>
                </c:pt>
                <c:pt idx="22">
                  <c:v>34.85</c:v>
                </c:pt>
                <c:pt idx="23">
                  <c:v>34.86</c:v>
                </c:pt>
                <c:pt idx="24">
                  <c:v>34.770000000000003</c:v>
                </c:pt>
                <c:pt idx="25">
                  <c:v>34.83</c:v>
                </c:pt>
                <c:pt idx="26">
                  <c:v>35.090000000000003</c:v>
                </c:pt>
                <c:pt idx="27">
                  <c:v>34.69</c:v>
                </c:pt>
                <c:pt idx="28">
                  <c:v>34.659999999999997</c:v>
                </c:pt>
                <c:pt idx="29">
                  <c:v>34.270000000000003</c:v>
                </c:pt>
                <c:pt idx="30">
                  <c:v>35.69</c:v>
                </c:pt>
                <c:pt idx="31">
                  <c:v>35.15</c:v>
                </c:pt>
                <c:pt idx="32">
                  <c:v>35.049999999999997</c:v>
                </c:pt>
                <c:pt idx="33">
                  <c:v>35.07</c:v>
                </c:pt>
                <c:pt idx="34">
                  <c:v>35.200000000000003</c:v>
                </c:pt>
                <c:pt idx="35">
                  <c:v>35.01</c:v>
                </c:pt>
                <c:pt idx="36">
                  <c:v>34.94</c:v>
                </c:pt>
                <c:pt idx="37">
                  <c:v>34.380000000000003</c:v>
                </c:pt>
                <c:pt idx="38">
                  <c:v>34</c:v>
                </c:pt>
                <c:pt idx="39">
                  <c:v>33.200000000000003</c:v>
                </c:pt>
                <c:pt idx="40">
                  <c:v>32.97</c:v>
                </c:pt>
                <c:pt idx="41">
                  <c:v>32.68</c:v>
                </c:pt>
                <c:pt idx="42">
                  <c:v>32.75</c:v>
                </c:pt>
                <c:pt idx="43">
                  <c:v>32.799999999999997</c:v>
                </c:pt>
                <c:pt idx="44">
                  <c:v>31.93</c:v>
                </c:pt>
                <c:pt idx="45">
                  <c:v>31.19</c:v>
                </c:pt>
                <c:pt idx="46">
                  <c:v>30.72</c:v>
                </c:pt>
                <c:pt idx="47">
                  <c:v>31.55</c:v>
                </c:pt>
                <c:pt idx="48">
                  <c:v>32.99</c:v>
                </c:pt>
                <c:pt idx="49">
                  <c:v>32.29</c:v>
                </c:pt>
                <c:pt idx="50">
                  <c:v>32.32</c:v>
                </c:pt>
                <c:pt idx="51">
                  <c:v>32.17</c:v>
                </c:pt>
                <c:pt idx="52">
                  <c:v>31.76</c:v>
                </c:pt>
                <c:pt idx="53">
                  <c:v>31.69</c:v>
                </c:pt>
                <c:pt idx="54">
                  <c:v>31.61</c:v>
                </c:pt>
                <c:pt idx="55">
                  <c:v>32.14</c:v>
                </c:pt>
                <c:pt idx="56">
                  <c:v>32.17</c:v>
                </c:pt>
                <c:pt idx="57">
                  <c:v>32.04</c:v>
                </c:pt>
                <c:pt idx="58">
                  <c:v>31.94</c:v>
                </c:pt>
                <c:pt idx="59">
                  <c:v>31.89</c:v>
                </c:pt>
                <c:pt idx="60">
                  <c:v>31.88</c:v>
                </c:pt>
                <c:pt idx="61">
                  <c:v>31.68</c:v>
                </c:pt>
                <c:pt idx="62">
                  <c:v>31.62</c:v>
                </c:pt>
                <c:pt idx="63">
                  <c:v>31.76</c:v>
                </c:pt>
                <c:pt idx="64">
                  <c:v>31.66</c:v>
                </c:pt>
                <c:pt idx="65">
                  <c:v>31.59</c:v>
                </c:pt>
                <c:pt idx="66">
                  <c:v>31.57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30216"/>
        <c:axId val="598327864"/>
      </c:lineChart>
      <c:catAx>
        <c:axId val="598330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7864"/>
        <c:crosses val="autoZero"/>
        <c:auto val="1"/>
        <c:lblAlgn val="ctr"/>
        <c:lblOffset val="100"/>
        <c:noMultiLvlLbl val="0"/>
      </c:catAx>
      <c:valAx>
        <c:axId val="598327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3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56.08</c:v>
                </c:pt>
                <c:pt idx="1">
                  <c:v>56.42</c:v>
                </c:pt>
                <c:pt idx="2">
                  <c:v>56.67</c:v>
                </c:pt>
                <c:pt idx="3">
                  <c:v>56.81</c:v>
                </c:pt>
                <c:pt idx="4">
                  <c:v>56.35</c:v>
                </c:pt>
                <c:pt idx="5">
                  <c:v>56.42</c:v>
                </c:pt>
                <c:pt idx="6">
                  <c:v>56.2</c:v>
                </c:pt>
                <c:pt idx="7">
                  <c:v>57.23</c:v>
                </c:pt>
                <c:pt idx="8">
                  <c:v>57.62</c:v>
                </c:pt>
                <c:pt idx="9">
                  <c:v>56.7</c:v>
                </c:pt>
                <c:pt idx="10">
                  <c:v>56.67</c:v>
                </c:pt>
                <c:pt idx="11">
                  <c:v>56.65</c:v>
                </c:pt>
                <c:pt idx="12">
                  <c:v>56.28</c:v>
                </c:pt>
                <c:pt idx="13">
                  <c:v>56.54</c:v>
                </c:pt>
                <c:pt idx="14">
                  <c:v>54.72</c:v>
                </c:pt>
                <c:pt idx="15">
                  <c:v>55.42</c:v>
                </c:pt>
                <c:pt idx="16">
                  <c:v>55.92</c:v>
                </c:pt>
                <c:pt idx="17">
                  <c:v>54.64</c:v>
                </c:pt>
                <c:pt idx="18">
                  <c:v>53.87</c:v>
                </c:pt>
                <c:pt idx="19">
                  <c:v>53.39</c:v>
                </c:pt>
                <c:pt idx="20">
                  <c:v>51.75</c:v>
                </c:pt>
                <c:pt idx="21">
                  <c:v>51.23</c:v>
                </c:pt>
                <c:pt idx="22">
                  <c:v>53.65</c:v>
                </c:pt>
                <c:pt idx="23">
                  <c:v>52.17</c:v>
                </c:pt>
                <c:pt idx="24">
                  <c:v>51.6</c:v>
                </c:pt>
                <c:pt idx="25">
                  <c:v>53.68</c:v>
                </c:pt>
                <c:pt idx="26">
                  <c:v>52.81</c:v>
                </c:pt>
                <c:pt idx="27">
                  <c:v>54.12</c:v>
                </c:pt>
                <c:pt idx="28">
                  <c:v>54.91</c:v>
                </c:pt>
                <c:pt idx="29">
                  <c:v>56.36</c:v>
                </c:pt>
                <c:pt idx="30">
                  <c:v>56.11</c:v>
                </c:pt>
                <c:pt idx="31">
                  <c:v>57.6</c:v>
                </c:pt>
                <c:pt idx="32">
                  <c:v>56.93</c:v>
                </c:pt>
                <c:pt idx="33">
                  <c:v>58.01</c:v>
                </c:pt>
                <c:pt idx="34">
                  <c:v>58.02</c:v>
                </c:pt>
                <c:pt idx="35">
                  <c:v>60.13</c:v>
                </c:pt>
                <c:pt idx="36">
                  <c:v>56.07</c:v>
                </c:pt>
                <c:pt idx="37">
                  <c:v>56.81</c:v>
                </c:pt>
                <c:pt idx="38">
                  <c:v>56.48</c:v>
                </c:pt>
                <c:pt idx="39">
                  <c:v>56.88</c:v>
                </c:pt>
                <c:pt idx="40">
                  <c:v>56.96</c:v>
                </c:pt>
                <c:pt idx="41">
                  <c:v>60.15</c:v>
                </c:pt>
                <c:pt idx="42">
                  <c:v>60.1</c:v>
                </c:pt>
                <c:pt idx="43">
                  <c:v>57.77</c:v>
                </c:pt>
                <c:pt idx="44">
                  <c:v>55.14</c:v>
                </c:pt>
                <c:pt idx="45">
                  <c:v>52.63</c:v>
                </c:pt>
                <c:pt idx="46">
                  <c:v>55.83</c:v>
                </c:pt>
                <c:pt idx="47">
                  <c:v>59.77</c:v>
                </c:pt>
                <c:pt idx="48">
                  <c:v>58.02</c:v>
                </c:pt>
                <c:pt idx="49">
                  <c:v>58.7</c:v>
                </c:pt>
                <c:pt idx="50">
                  <c:v>58.32</c:v>
                </c:pt>
                <c:pt idx="51">
                  <c:v>56.96</c:v>
                </c:pt>
                <c:pt idx="52">
                  <c:v>56.1</c:v>
                </c:pt>
                <c:pt idx="53">
                  <c:v>57.15</c:v>
                </c:pt>
                <c:pt idx="54">
                  <c:v>57.82</c:v>
                </c:pt>
                <c:pt idx="56">
                  <c:v>57.49</c:v>
                </c:pt>
                <c:pt idx="57">
                  <c:v>57.7</c:v>
                </c:pt>
                <c:pt idx="58">
                  <c:v>60.38</c:v>
                </c:pt>
                <c:pt idx="59">
                  <c:v>61.86</c:v>
                </c:pt>
                <c:pt idx="60">
                  <c:v>61.57</c:v>
                </c:pt>
                <c:pt idx="61">
                  <c:v>60.31</c:v>
                </c:pt>
                <c:pt idx="62">
                  <c:v>58.36</c:v>
                </c:pt>
                <c:pt idx="63">
                  <c:v>59.23</c:v>
                </c:pt>
                <c:pt idx="64">
                  <c:v>58.92</c:v>
                </c:pt>
                <c:pt idx="65">
                  <c:v>59.93</c:v>
                </c:pt>
                <c:pt idx="66">
                  <c:v>60.23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34136"/>
        <c:axId val="598334528"/>
      </c:lineChart>
      <c:dateAx>
        <c:axId val="598334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34528"/>
        <c:crosses val="autoZero"/>
        <c:auto val="1"/>
        <c:lblOffset val="100"/>
        <c:baseTimeUnit val="days"/>
      </c:dateAx>
      <c:valAx>
        <c:axId val="5983345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34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42586.00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95.85</c:v>
                </c:pt>
                <c:pt idx="1">
                  <c:v>96.06</c:v>
                </c:pt>
                <c:pt idx="3">
                  <c:v>95.12</c:v>
                </c:pt>
                <c:pt idx="4">
                  <c:v>95.08</c:v>
                </c:pt>
                <c:pt idx="5">
                  <c:v>95.48</c:v>
                </c:pt>
                <c:pt idx="6">
                  <c:v>96.01</c:v>
                </c:pt>
                <c:pt idx="7">
                  <c:v>95.33</c:v>
                </c:pt>
                <c:pt idx="8">
                  <c:v>95.68</c:v>
                </c:pt>
                <c:pt idx="9">
                  <c:v>95.83</c:v>
                </c:pt>
                <c:pt idx="10">
                  <c:v>94.57</c:v>
                </c:pt>
                <c:pt idx="11">
                  <c:v>92.89</c:v>
                </c:pt>
                <c:pt idx="12">
                  <c:v>92.5</c:v>
                </c:pt>
                <c:pt idx="13">
                  <c:v>91.9</c:v>
                </c:pt>
                <c:pt idx="14">
                  <c:v>92.96</c:v>
                </c:pt>
                <c:pt idx="15">
                  <c:v>92.44</c:v>
                </c:pt>
                <c:pt idx="16">
                  <c:v>93.07</c:v>
                </c:pt>
                <c:pt idx="17">
                  <c:v>93.86</c:v>
                </c:pt>
                <c:pt idx="18">
                  <c:v>93.85</c:v>
                </c:pt>
                <c:pt idx="19">
                  <c:v>92.67</c:v>
                </c:pt>
                <c:pt idx="20">
                  <c:v>92.87</c:v>
                </c:pt>
                <c:pt idx="21">
                  <c:v>91.3</c:v>
                </c:pt>
                <c:pt idx="22">
                  <c:v>93.06</c:v>
                </c:pt>
                <c:pt idx="23">
                  <c:v>93.05</c:v>
                </c:pt>
                <c:pt idx="24">
                  <c:v>93.08</c:v>
                </c:pt>
                <c:pt idx="25">
                  <c:v>91.63</c:v>
                </c:pt>
                <c:pt idx="26">
                  <c:v>93.01</c:v>
                </c:pt>
                <c:pt idx="27">
                  <c:v>92.28</c:v>
                </c:pt>
                <c:pt idx="28">
                  <c:v>92.85</c:v>
                </c:pt>
                <c:pt idx="29">
                  <c:v>90.93</c:v>
                </c:pt>
                <c:pt idx="30">
                  <c:v>94.12</c:v>
                </c:pt>
                <c:pt idx="31">
                  <c:v>93.95</c:v>
                </c:pt>
                <c:pt idx="32">
                  <c:v>94.12</c:v>
                </c:pt>
                <c:pt idx="33">
                  <c:v>93.98</c:v>
                </c:pt>
                <c:pt idx="34">
                  <c:v>94.7</c:v>
                </c:pt>
                <c:pt idx="35">
                  <c:v>94.14</c:v>
                </c:pt>
                <c:pt idx="36">
                  <c:v>92.06</c:v>
                </c:pt>
                <c:pt idx="37">
                  <c:v>91.39</c:v>
                </c:pt>
                <c:pt idx="38">
                  <c:v>90.69</c:v>
                </c:pt>
                <c:pt idx="39">
                  <c:v>88.03</c:v>
                </c:pt>
                <c:pt idx="40">
                  <c:v>87.44</c:v>
                </c:pt>
                <c:pt idx="41">
                  <c:v>87.16</c:v>
                </c:pt>
                <c:pt idx="42">
                  <c:v>87.34</c:v>
                </c:pt>
                <c:pt idx="43">
                  <c:v>87.25</c:v>
                </c:pt>
                <c:pt idx="44">
                  <c:v>86.28</c:v>
                </c:pt>
                <c:pt idx="45">
                  <c:v>84.8</c:v>
                </c:pt>
                <c:pt idx="46">
                  <c:v>82.49</c:v>
                </c:pt>
                <c:pt idx="47">
                  <c:v>85.25</c:v>
                </c:pt>
                <c:pt idx="48">
                  <c:v>88.54</c:v>
                </c:pt>
                <c:pt idx="49">
                  <c:v>87.49</c:v>
                </c:pt>
                <c:pt idx="50">
                  <c:v>87.65</c:v>
                </c:pt>
                <c:pt idx="51">
                  <c:v>88.09</c:v>
                </c:pt>
                <c:pt idx="52">
                  <c:v>87.58</c:v>
                </c:pt>
                <c:pt idx="53">
                  <c:v>87.09</c:v>
                </c:pt>
                <c:pt idx="54">
                  <c:v>87.54</c:v>
                </c:pt>
                <c:pt idx="55">
                  <c:v>87.98</c:v>
                </c:pt>
                <c:pt idx="56">
                  <c:v>88.71</c:v>
                </c:pt>
                <c:pt idx="57">
                  <c:v>88.78</c:v>
                </c:pt>
                <c:pt idx="58">
                  <c:v>89.39</c:v>
                </c:pt>
                <c:pt idx="59">
                  <c:v>89.04</c:v>
                </c:pt>
                <c:pt idx="60">
                  <c:v>87.57</c:v>
                </c:pt>
                <c:pt idx="61">
                  <c:v>86.85</c:v>
                </c:pt>
                <c:pt idx="62">
                  <c:v>86.38</c:v>
                </c:pt>
                <c:pt idx="63">
                  <c:v>84.61</c:v>
                </c:pt>
                <c:pt idx="64">
                  <c:v>84.11</c:v>
                </c:pt>
                <c:pt idx="65">
                  <c:v>84.19</c:v>
                </c:pt>
                <c:pt idx="66">
                  <c:v>82.97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29040"/>
        <c:axId val="598328256"/>
      </c:lineChart>
      <c:catAx>
        <c:axId val="598329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8256"/>
        <c:crosses val="autoZero"/>
        <c:auto val="1"/>
        <c:lblAlgn val="ctr"/>
        <c:lblOffset val="100"/>
        <c:noMultiLvlLbl val="0"/>
      </c:catAx>
      <c:valAx>
        <c:axId val="59832825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2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</c:v>
                </c:pt>
                <c:pt idx="1">
                  <c:v>218.36</c:v>
                </c:pt>
                <c:pt idx="2">
                  <c:v>217.29</c:v>
                </c:pt>
                <c:pt idx="3">
                  <c:v>217.7</c:v>
                </c:pt>
                <c:pt idx="4">
                  <c:v>217.85</c:v>
                </c:pt>
                <c:pt idx="5">
                  <c:v>218.97</c:v>
                </c:pt>
                <c:pt idx="6">
                  <c:v>218.53</c:v>
                </c:pt>
                <c:pt idx="7">
                  <c:v>218.54</c:v>
                </c:pt>
                <c:pt idx="8">
                  <c:v>218.86</c:v>
                </c:pt>
                <c:pt idx="9">
                  <c:v>218.37</c:v>
                </c:pt>
                <c:pt idx="10">
                  <c:v>217.96</c:v>
                </c:pt>
                <c:pt idx="11">
                  <c:v>219.09</c:v>
                </c:pt>
                <c:pt idx="12">
                  <c:v>218.46</c:v>
                </c:pt>
                <c:pt idx="13">
                  <c:v>218.65</c:v>
                </c:pt>
                <c:pt idx="14">
                  <c:v>217.64</c:v>
                </c:pt>
                <c:pt idx="15">
                  <c:v>218.18</c:v>
                </c:pt>
                <c:pt idx="16">
                  <c:v>218.05</c:v>
                </c:pt>
                <c:pt idx="17">
                  <c:v>218.18</c:v>
                </c:pt>
                <c:pt idx="18">
                  <c:v>216.41</c:v>
                </c:pt>
                <c:pt idx="19">
                  <c:v>216.18</c:v>
                </c:pt>
                <c:pt idx="20">
                  <c:v>215.55</c:v>
                </c:pt>
                <c:pt idx="21">
                  <c:v>216.94</c:v>
                </c:pt>
                <c:pt idx="22">
                  <c:v>217.12</c:v>
                </c:pt>
                <c:pt idx="23">
                  <c:v>216.77</c:v>
                </c:pt>
                <c:pt idx="24">
                  <c:v>216.52</c:v>
                </c:pt>
                <c:pt idx="25">
                  <c:v>216.75</c:v>
                </c:pt>
                <c:pt idx="26">
                  <c:v>216.65</c:v>
                </c:pt>
                <c:pt idx="27">
                  <c:v>217.24</c:v>
                </c:pt>
                <c:pt idx="28">
                  <c:v>216.27</c:v>
                </c:pt>
                <c:pt idx="29">
                  <c:v>217.09</c:v>
                </c:pt>
                <c:pt idx="30">
                  <c:v>216.19</c:v>
                </c:pt>
                <c:pt idx="31">
                  <c:v>216.41</c:v>
                </c:pt>
                <c:pt idx="32">
                  <c:v>215.83</c:v>
                </c:pt>
                <c:pt idx="33">
                  <c:v>216.12</c:v>
                </c:pt>
                <c:pt idx="34">
                  <c:v>214.92</c:v>
                </c:pt>
                <c:pt idx="35">
                  <c:v>214.95</c:v>
                </c:pt>
                <c:pt idx="36">
                  <c:v>213.4</c:v>
                </c:pt>
                <c:pt idx="37">
                  <c:v>212.65</c:v>
                </c:pt>
                <c:pt idx="38">
                  <c:v>209.53</c:v>
                </c:pt>
                <c:pt idx="39">
                  <c:v>209.66</c:v>
                </c:pt>
                <c:pt idx="40">
                  <c:v>208.41</c:v>
                </c:pt>
                <c:pt idx="41">
                  <c:v>209.92</c:v>
                </c:pt>
                <c:pt idx="42">
                  <c:v>209.48</c:v>
                </c:pt>
                <c:pt idx="43">
                  <c:v>206.66</c:v>
                </c:pt>
                <c:pt idx="44">
                  <c:v>203.2</c:v>
                </c:pt>
                <c:pt idx="45">
                  <c:v>199.6</c:v>
                </c:pt>
                <c:pt idx="46">
                  <c:v>203.24</c:v>
                </c:pt>
                <c:pt idx="47">
                  <c:v>210.81</c:v>
                </c:pt>
                <c:pt idx="48">
                  <c:v>208.1</c:v>
                </c:pt>
                <c:pt idx="49">
                  <c:v>208.44</c:v>
                </c:pt>
                <c:pt idx="50">
                  <c:v>207.85</c:v>
                </c:pt>
                <c:pt idx="51">
                  <c:v>206.52</c:v>
                </c:pt>
                <c:pt idx="53">
                  <c:v>208.37</c:v>
                </c:pt>
                <c:pt idx="54">
                  <c:v>207.75</c:v>
                </c:pt>
                <c:pt idx="55">
                  <c:v>208.04</c:v>
                </c:pt>
                <c:pt idx="56">
                  <c:v>208.45</c:v>
                </c:pt>
                <c:pt idx="57">
                  <c:v>210.07</c:v>
                </c:pt>
                <c:pt idx="58">
                  <c:v>212.08</c:v>
                </c:pt>
                <c:pt idx="59">
                  <c:v>212.37</c:v>
                </c:pt>
                <c:pt idx="60">
                  <c:v>211.68</c:v>
                </c:pt>
                <c:pt idx="61">
                  <c:v>211.35</c:v>
                </c:pt>
                <c:pt idx="62">
                  <c:v>210.28</c:v>
                </c:pt>
                <c:pt idx="63">
                  <c:v>210.91</c:v>
                </c:pt>
                <c:pt idx="64">
                  <c:v>210.27</c:v>
                </c:pt>
                <c:pt idx="65">
                  <c:v>209.84</c:v>
                </c:pt>
                <c:pt idx="66" formatCode="General">
                  <c:v>210.24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05912"/>
        <c:axId val="598307088"/>
      </c:lineChart>
      <c:dateAx>
        <c:axId val="59830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7088"/>
        <c:crosses val="autoZero"/>
        <c:auto val="1"/>
        <c:lblOffset val="100"/>
        <c:baseTimeUnit val="days"/>
      </c:dateAx>
      <c:valAx>
        <c:axId val="5983070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74.2</c:v>
                </c:pt>
                <c:pt idx="1">
                  <c:v>75.22</c:v>
                </c:pt>
                <c:pt idx="2">
                  <c:v>74.84</c:v>
                </c:pt>
                <c:pt idx="3">
                  <c:v>74.33</c:v>
                </c:pt>
                <c:pt idx="4">
                  <c:v>73.290000000000006</c:v>
                </c:pt>
                <c:pt idx="5">
                  <c:v>73.78</c:v>
                </c:pt>
                <c:pt idx="6">
                  <c:v>72.62</c:v>
                </c:pt>
                <c:pt idx="7">
                  <c:v>72.290000000000006</c:v>
                </c:pt>
                <c:pt idx="8">
                  <c:v>71.8</c:v>
                </c:pt>
                <c:pt idx="9">
                  <c:v>70.19</c:v>
                </c:pt>
                <c:pt idx="10">
                  <c:v>69.599999999999994</c:v>
                </c:pt>
                <c:pt idx="11">
                  <c:v>69.5</c:v>
                </c:pt>
                <c:pt idx="12">
                  <c:v>67.53</c:v>
                </c:pt>
                <c:pt idx="13">
                  <c:v>67.41</c:v>
                </c:pt>
                <c:pt idx="14">
                  <c:v>66.41</c:v>
                </c:pt>
                <c:pt idx="15">
                  <c:v>67</c:v>
                </c:pt>
                <c:pt idx="16">
                  <c:v>65.94</c:v>
                </c:pt>
                <c:pt idx="17">
                  <c:v>66.55</c:v>
                </c:pt>
                <c:pt idx="18">
                  <c:v>65.16</c:v>
                </c:pt>
                <c:pt idx="19">
                  <c:v>64.39</c:v>
                </c:pt>
                <c:pt idx="20">
                  <c:v>65.040000000000006</c:v>
                </c:pt>
                <c:pt idx="22">
                  <c:v>66.14</c:v>
                </c:pt>
                <c:pt idx="23">
                  <c:v>66.02</c:v>
                </c:pt>
                <c:pt idx="24">
                  <c:v>66.47</c:v>
                </c:pt>
                <c:pt idx="25">
                  <c:v>66.47</c:v>
                </c:pt>
                <c:pt idx="26">
                  <c:v>65.87</c:v>
                </c:pt>
                <c:pt idx="27">
                  <c:v>64.94</c:v>
                </c:pt>
                <c:pt idx="28">
                  <c:v>64.81</c:v>
                </c:pt>
                <c:pt idx="29">
                  <c:v>70.92</c:v>
                </c:pt>
                <c:pt idx="30">
                  <c:v>69.489999999999995</c:v>
                </c:pt>
                <c:pt idx="31">
                  <c:v>68.33</c:v>
                </c:pt>
                <c:pt idx="32">
                  <c:v>68.7</c:v>
                </c:pt>
                <c:pt idx="33">
                  <c:v>67.39</c:v>
                </c:pt>
                <c:pt idx="34">
                  <c:v>67.39</c:v>
                </c:pt>
                <c:pt idx="35">
                  <c:v>65.349999999999994</c:v>
                </c:pt>
                <c:pt idx="36">
                  <c:v>65.8</c:v>
                </c:pt>
                <c:pt idx="37">
                  <c:v>64.64</c:v>
                </c:pt>
                <c:pt idx="38">
                  <c:v>62.91</c:v>
                </c:pt>
                <c:pt idx="39">
                  <c:v>60.89</c:v>
                </c:pt>
                <c:pt idx="40">
                  <c:v>59.16</c:v>
                </c:pt>
                <c:pt idx="41">
                  <c:v>58.82</c:v>
                </c:pt>
                <c:pt idx="42">
                  <c:v>62.6</c:v>
                </c:pt>
                <c:pt idx="43">
                  <c:v>63.28</c:v>
                </c:pt>
                <c:pt idx="44">
                  <c:v>61.73</c:v>
                </c:pt>
                <c:pt idx="45">
                  <c:v>60.26</c:v>
                </c:pt>
                <c:pt idx="46">
                  <c:v>58.01</c:v>
                </c:pt>
                <c:pt idx="47">
                  <c:v>61.61</c:v>
                </c:pt>
                <c:pt idx="48">
                  <c:v>67.209999999999994</c:v>
                </c:pt>
                <c:pt idx="49">
                  <c:v>65.349999999999994</c:v>
                </c:pt>
                <c:pt idx="50">
                  <c:v>65.459999999999994</c:v>
                </c:pt>
                <c:pt idx="51">
                  <c:v>65.95</c:v>
                </c:pt>
                <c:pt idx="52">
                  <c:v>63.97</c:v>
                </c:pt>
                <c:pt idx="53">
                  <c:v>64.78</c:v>
                </c:pt>
                <c:pt idx="54">
                  <c:v>64.989999999999995</c:v>
                </c:pt>
                <c:pt idx="55">
                  <c:v>65.010000000000005</c:v>
                </c:pt>
                <c:pt idx="56">
                  <c:v>64.959999999999994</c:v>
                </c:pt>
                <c:pt idx="57">
                  <c:v>65.55</c:v>
                </c:pt>
                <c:pt idx="58">
                  <c:v>67.97</c:v>
                </c:pt>
                <c:pt idx="59">
                  <c:v>68.38</c:v>
                </c:pt>
                <c:pt idx="60">
                  <c:v>68.67</c:v>
                </c:pt>
                <c:pt idx="61">
                  <c:v>66.11</c:v>
                </c:pt>
                <c:pt idx="62">
                  <c:v>66.94</c:v>
                </c:pt>
                <c:pt idx="63">
                  <c:v>66.58</c:v>
                </c:pt>
                <c:pt idx="64">
                  <c:v>67.27</c:v>
                </c:pt>
                <c:pt idx="65">
                  <c:v>66.760000000000005</c:v>
                </c:pt>
                <c:pt idx="66">
                  <c:v>66.5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12576"/>
        <c:axId val="598313360"/>
      </c:lineChart>
      <c:dateAx>
        <c:axId val="59831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3360"/>
        <c:crosses val="autoZero"/>
        <c:auto val="1"/>
        <c:lblOffset val="100"/>
        <c:baseTimeUnit val="days"/>
      </c:dateAx>
      <c:valAx>
        <c:axId val="5983133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64.930000000000007</c:v>
                </c:pt>
                <c:pt idx="1">
                  <c:v>65.38</c:v>
                </c:pt>
                <c:pt idx="2">
                  <c:v>65.099999999999994</c:v>
                </c:pt>
                <c:pt idx="3">
                  <c:v>64.959999999999994</c:v>
                </c:pt>
                <c:pt idx="4">
                  <c:v>64.959999999999994</c:v>
                </c:pt>
                <c:pt idx="5">
                  <c:v>65.16</c:v>
                </c:pt>
                <c:pt idx="6">
                  <c:v>64.92</c:v>
                </c:pt>
                <c:pt idx="7">
                  <c:v>64.81</c:v>
                </c:pt>
                <c:pt idx="8">
                  <c:v>64.739999999999995</c:v>
                </c:pt>
                <c:pt idx="9">
                  <c:v>64.239999999999995</c:v>
                </c:pt>
                <c:pt idx="10">
                  <c:v>63.44</c:v>
                </c:pt>
                <c:pt idx="11">
                  <c:v>63.36</c:v>
                </c:pt>
                <c:pt idx="12">
                  <c:v>63.09</c:v>
                </c:pt>
                <c:pt idx="13">
                  <c:v>63.53</c:v>
                </c:pt>
                <c:pt idx="14">
                  <c:v>62.7</c:v>
                </c:pt>
                <c:pt idx="15">
                  <c:v>62.74</c:v>
                </c:pt>
                <c:pt idx="16">
                  <c:v>62.29</c:v>
                </c:pt>
                <c:pt idx="17">
                  <c:v>61.95</c:v>
                </c:pt>
                <c:pt idx="18">
                  <c:v>61.8</c:v>
                </c:pt>
                <c:pt idx="19">
                  <c:v>62.26</c:v>
                </c:pt>
                <c:pt idx="20">
                  <c:v>61.82</c:v>
                </c:pt>
                <c:pt idx="21">
                  <c:v>62.71</c:v>
                </c:pt>
                <c:pt idx="22">
                  <c:v>63.21</c:v>
                </c:pt>
                <c:pt idx="23">
                  <c:v>63.56</c:v>
                </c:pt>
                <c:pt idx="24">
                  <c:v>63.65</c:v>
                </c:pt>
                <c:pt idx="25">
                  <c:v>63.33</c:v>
                </c:pt>
                <c:pt idx="26">
                  <c:v>63.47</c:v>
                </c:pt>
                <c:pt idx="27">
                  <c:v>63.33</c:v>
                </c:pt>
                <c:pt idx="28">
                  <c:v>62.96</c:v>
                </c:pt>
                <c:pt idx="29">
                  <c:v>63.63</c:v>
                </c:pt>
                <c:pt idx="30">
                  <c:v>62.58</c:v>
                </c:pt>
                <c:pt idx="31">
                  <c:v>62.72</c:v>
                </c:pt>
                <c:pt idx="32">
                  <c:v>62.29</c:v>
                </c:pt>
                <c:pt idx="33">
                  <c:v>62.43</c:v>
                </c:pt>
                <c:pt idx="34">
                  <c:v>61.73</c:v>
                </c:pt>
                <c:pt idx="35">
                  <c:v>61.19</c:v>
                </c:pt>
                <c:pt idx="36">
                  <c:v>59.53</c:v>
                </c:pt>
                <c:pt idx="37">
                  <c:v>59.91</c:v>
                </c:pt>
                <c:pt idx="38">
                  <c:v>59</c:v>
                </c:pt>
                <c:pt idx="39">
                  <c:v>59.38</c:v>
                </c:pt>
                <c:pt idx="40">
                  <c:v>59.2</c:v>
                </c:pt>
                <c:pt idx="41">
                  <c:v>59.24</c:v>
                </c:pt>
                <c:pt idx="42">
                  <c:v>59.06</c:v>
                </c:pt>
                <c:pt idx="43">
                  <c:v>58.52</c:v>
                </c:pt>
                <c:pt idx="44">
                  <c:v>57.51</c:v>
                </c:pt>
                <c:pt idx="45">
                  <c:v>56.4</c:v>
                </c:pt>
                <c:pt idx="46">
                  <c:v>57.01</c:v>
                </c:pt>
                <c:pt idx="47">
                  <c:v>59.58</c:v>
                </c:pt>
                <c:pt idx="48">
                  <c:v>59.02</c:v>
                </c:pt>
                <c:pt idx="49">
                  <c:v>58.4</c:v>
                </c:pt>
                <c:pt idx="50">
                  <c:v>58.91</c:v>
                </c:pt>
                <c:pt idx="51">
                  <c:v>58.39</c:v>
                </c:pt>
                <c:pt idx="52">
                  <c:v>57.99</c:v>
                </c:pt>
                <c:pt idx="53">
                  <c:v>58.09</c:v>
                </c:pt>
                <c:pt idx="54">
                  <c:v>58.37</c:v>
                </c:pt>
                <c:pt idx="55">
                  <c:v>58.52</c:v>
                </c:pt>
                <c:pt idx="56">
                  <c:v>59.19</c:v>
                </c:pt>
                <c:pt idx="57">
                  <c:v>60.21</c:v>
                </c:pt>
                <c:pt idx="58">
                  <c:v>60.72</c:v>
                </c:pt>
                <c:pt idx="59">
                  <c:v>60.6</c:v>
                </c:pt>
                <c:pt idx="61">
                  <c:v>60.42</c:v>
                </c:pt>
                <c:pt idx="62">
                  <c:v>59.97</c:v>
                </c:pt>
                <c:pt idx="63">
                  <c:v>58.84</c:v>
                </c:pt>
                <c:pt idx="64">
                  <c:v>59.08</c:v>
                </c:pt>
                <c:pt idx="65">
                  <c:v>59.29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14928"/>
        <c:axId val="598305128"/>
      </c:lineChart>
      <c:dateAx>
        <c:axId val="598314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28"/>
        <c:crosses val="autoZero"/>
        <c:auto val="1"/>
        <c:lblOffset val="100"/>
        <c:baseTimeUnit val="days"/>
      </c:dateAx>
      <c:valAx>
        <c:axId val="598305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4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50.62</c:v>
                </c:pt>
                <c:pt idx="1">
                  <c:v>49.56</c:v>
                </c:pt>
                <c:pt idx="2">
                  <c:v>48.51</c:v>
                </c:pt>
                <c:pt idx="3">
                  <c:v>48.38</c:v>
                </c:pt>
                <c:pt idx="4">
                  <c:v>48.63</c:v>
                </c:pt>
                <c:pt idx="5">
                  <c:v>48.41</c:v>
                </c:pt>
                <c:pt idx="6">
                  <c:v>48.63</c:v>
                </c:pt>
                <c:pt idx="7">
                  <c:v>48.65</c:v>
                </c:pt>
                <c:pt idx="8">
                  <c:v>48.53</c:v>
                </c:pt>
                <c:pt idx="9">
                  <c:v>48.61</c:v>
                </c:pt>
                <c:pt idx="10">
                  <c:v>48.44</c:v>
                </c:pt>
                <c:pt idx="11">
                  <c:v>48.27</c:v>
                </c:pt>
                <c:pt idx="12">
                  <c:v>47.9</c:v>
                </c:pt>
                <c:pt idx="13">
                  <c:v>48.24</c:v>
                </c:pt>
                <c:pt idx="14">
                  <c:v>48.18</c:v>
                </c:pt>
                <c:pt idx="15">
                  <c:v>48.93</c:v>
                </c:pt>
                <c:pt idx="16">
                  <c:v>48.91</c:v>
                </c:pt>
                <c:pt idx="17">
                  <c:v>48.68</c:v>
                </c:pt>
                <c:pt idx="18">
                  <c:v>47.84</c:v>
                </c:pt>
                <c:pt idx="19">
                  <c:v>47.57</c:v>
                </c:pt>
                <c:pt idx="21">
                  <c:v>47.7</c:v>
                </c:pt>
                <c:pt idx="22">
                  <c:v>47.81</c:v>
                </c:pt>
                <c:pt idx="23">
                  <c:v>47.97</c:v>
                </c:pt>
                <c:pt idx="24">
                  <c:v>48.13</c:v>
                </c:pt>
                <c:pt idx="25">
                  <c:v>48</c:v>
                </c:pt>
                <c:pt idx="26">
                  <c:v>47.97</c:v>
                </c:pt>
                <c:pt idx="27">
                  <c:v>48.12</c:v>
                </c:pt>
                <c:pt idx="28">
                  <c:v>48.32</c:v>
                </c:pt>
                <c:pt idx="29">
                  <c:v>48.3</c:v>
                </c:pt>
                <c:pt idx="30">
                  <c:v>48.61</c:v>
                </c:pt>
                <c:pt idx="31">
                  <c:v>48.37</c:v>
                </c:pt>
                <c:pt idx="32">
                  <c:v>48.28</c:v>
                </c:pt>
                <c:pt idx="33">
                  <c:v>47.71</c:v>
                </c:pt>
                <c:pt idx="34">
                  <c:v>48.94</c:v>
                </c:pt>
                <c:pt idx="35">
                  <c:v>48.27</c:v>
                </c:pt>
                <c:pt idx="36">
                  <c:v>48.35</c:v>
                </c:pt>
                <c:pt idx="37">
                  <c:v>48.08</c:v>
                </c:pt>
                <c:pt idx="38">
                  <c:v>47.79</c:v>
                </c:pt>
                <c:pt idx="39">
                  <c:v>46.8</c:v>
                </c:pt>
                <c:pt idx="40">
                  <c:v>46.65</c:v>
                </c:pt>
                <c:pt idx="41">
                  <c:v>46.21</c:v>
                </c:pt>
                <c:pt idx="42">
                  <c:v>47.03</c:v>
                </c:pt>
                <c:pt idx="43">
                  <c:v>47.33</c:v>
                </c:pt>
                <c:pt idx="44">
                  <c:v>46.97</c:v>
                </c:pt>
                <c:pt idx="45">
                  <c:v>46.1</c:v>
                </c:pt>
                <c:pt idx="46">
                  <c:v>45.01</c:v>
                </c:pt>
                <c:pt idx="47">
                  <c:v>45.71</c:v>
                </c:pt>
                <c:pt idx="48">
                  <c:v>47.91</c:v>
                </c:pt>
                <c:pt idx="49">
                  <c:v>46.97</c:v>
                </c:pt>
                <c:pt idx="50">
                  <c:v>47.23</c:v>
                </c:pt>
                <c:pt idx="51">
                  <c:v>46.93</c:v>
                </c:pt>
                <c:pt idx="52">
                  <c:v>46.6</c:v>
                </c:pt>
                <c:pt idx="53">
                  <c:v>46.85</c:v>
                </c:pt>
                <c:pt idx="54">
                  <c:v>46.78</c:v>
                </c:pt>
                <c:pt idx="55">
                  <c:v>46.88</c:v>
                </c:pt>
                <c:pt idx="56">
                  <c:v>47.97</c:v>
                </c:pt>
                <c:pt idx="57">
                  <c:v>48.34</c:v>
                </c:pt>
                <c:pt idx="58">
                  <c:v>49.14</c:v>
                </c:pt>
                <c:pt idx="59">
                  <c:v>50</c:v>
                </c:pt>
                <c:pt idx="60">
                  <c:v>50.27</c:v>
                </c:pt>
                <c:pt idx="61">
                  <c:v>50.49</c:v>
                </c:pt>
                <c:pt idx="62">
                  <c:v>50.19</c:v>
                </c:pt>
                <c:pt idx="63">
                  <c:v>51.11</c:v>
                </c:pt>
                <c:pt idx="64">
                  <c:v>51</c:v>
                </c:pt>
                <c:pt idx="65">
                  <c:v>50.72</c:v>
                </c:pt>
                <c:pt idx="66">
                  <c:v>50.85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03168"/>
        <c:axId val="598303560"/>
      </c:lineChart>
      <c:dateAx>
        <c:axId val="59830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3560"/>
        <c:crosses val="autoZero"/>
        <c:auto val="1"/>
        <c:lblOffset val="100"/>
        <c:baseTimeUnit val="days"/>
      </c:dateAx>
      <c:valAx>
        <c:axId val="5983035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10.17</c:v>
                </c:pt>
                <c:pt idx="1">
                  <c:v>10.26</c:v>
                </c:pt>
                <c:pt idx="2">
                  <c:v>10</c:v>
                </c:pt>
                <c:pt idx="3">
                  <c:v>10.08</c:v>
                </c:pt>
                <c:pt idx="4">
                  <c:v>10.039999999999999</c:v>
                </c:pt>
                <c:pt idx="5">
                  <c:v>10.5</c:v>
                </c:pt>
                <c:pt idx="6">
                  <c:v>10.32</c:v>
                </c:pt>
                <c:pt idx="7">
                  <c:v>10.27</c:v>
                </c:pt>
                <c:pt idx="8">
                  <c:v>10.45</c:v>
                </c:pt>
                <c:pt idx="9">
                  <c:v>10.36</c:v>
                </c:pt>
                <c:pt idx="10">
                  <c:v>10.29</c:v>
                </c:pt>
                <c:pt idx="11">
                  <c:v>10.52</c:v>
                </c:pt>
                <c:pt idx="12">
                  <c:v>10.17</c:v>
                </c:pt>
                <c:pt idx="13">
                  <c:v>10.42</c:v>
                </c:pt>
                <c:pt idx="14">
                  <c:v>10.33</c:v>
                </c:pt>
                <c:pt idx="15">
                  <c:v>10.35</c:v>
                </c:pt>
                <c:pt idx="16">
                  <c:v>10.45</c:v>
                </c:pt>
                <c:pt idx="17">
                  <c:v>10.5</c:v>
                </c:pt>
                <c:pt idx="18">
                  <c:v>10.4</c:v>
                </c:pt>
                <c:pt idx="19">
                  <c:v>10.41</c:v>
                </c:pt>
                <c:pt idx="21">
                  <c:v>10.32</c:v>
                </c:pt>
                <c:pt idx="22">
                  <c:v>10.47</c:v>
                </c:pt>
                <c:pt idx="23">
                  <c:v>10.62</c:v>
                </c:pt>
                <c:pt idx="24">
                  <c:v>10.68</c:v>
                </c:pt>
                <c:pt idx="25">
                  <c:v>10.74</c:v>
                </c:pt>
                <c:pt idx="26">
                  <c:v>10.67</c:v>
                </c:pt>
                <c:pt idx="27">
                  <c:v>10.49</c:v>
                </c:pt>
                <c:pt idx="28">
                  <c:v>10.57</c:v>
                </c:pt>
                <c:pt idx="29">
                  <c:v>10.6</c:v>
                </c:pt>
                <c:pt idx="30">
                  <c:v>10.61</c:v>
                </c:pt>
                <c:pt idx="31">
                  <c:v>10.63</c:v>
                </c:pt>
                <c:pt idx="32">
                  <c:v>10.92</c:v>
                </c:pt>
                <c:pt idx="33">
                  <c:v>10.92</c:v>
                </c:pt>
                <c:pt idx="34">
                  <c:v>10.71</c:v>
                </c:pt>
                <c:pt idx="35">
                  <c:v>10.71</c:v>
                </c:pt>
                <c:pt idx="36">
                  <c:v>10.69</c:v>
                </c:pt>
                <c:pt idx="37">
                  <c:v>10.14</c:v>
                </c:pt>
                <c:pt idx="38">
                  <c:v>9.82</c:v>
                </c:pt>
                <c:pt idx="39">
                  <c:v>9.34</c:v>
                </c:pt>
                <c:pt idx="40">
                  <c:v>9.19</c:v>
                </c:pt>
                <c:pt idx="41">
                  <c:v>9.26</c:v>
                </c:pt>
                <c:pt idx="42">
                  <c:v>9.5500000000000007</c:v>
                </c:pt>
                <c:pt idx="43">
                  <c:v>9.27</c:v>
                </c:pt>
                <c:pt idx="44">
                  <c:v>9.1</c:v>
                </c:pt>
                <c:pt idx="45">
                  <c:v>9.33</c:v>
                </c:pt>
                <c:pt idx="46">
                  <c:v>9.1</c:v>
                </c:pt>
                <c:pt idx="47">
                  <c:v>9.3800000000000008</c:v>
                </c:pt>
                <c:pt idx="48">
                  <c:v>10.15</c:v>
                </c:pt>
                <c:pt idx="49">
                  <c:v>9.89</c:v>
                </c:pt>
                <c:pt idx="50">
                  <c:v>9.86</c:v>
                </c:pt>
                <c:pt idx="51">
                  <c:v>9.76</c:v>
                </c:pt>
                <c:pt idx="52">
                  <c:v>9.58</c:v>
                </c:pt>
                <c:pt idx="53">
                  <c:v>9.39</c:v>
                </c:pt>
                <c:pt idx="54">
                  <c:v>9.4499999999999993</c:v>
                </c:pt>
                <c:pt idx="55">
                  <c:v>9.1</c:v>
                </c:pt>
                <c:pt idx="56">
                  <c:v>9.32</c:v>
                </c:pt>
                <c:pt idx="57">
                  <c:v>9.49</c:v>
                </c:pt>
                <c:pt idx="58">
                  <c:v>9.84</c:v>
                </c:pt>
                <c:pt idx="59">
                  <c:v>9.89</c:v>
                </c:pt>
                <c:pt idx="60">
                  <c:v>9.7899999999999991</c:v>
                </c:pt>
                <c:pt idx="61">
                  <c:v>9.84</c:v>
                </c:pt>
                <c:pt idx="62">
                  <c:v>9.52</c:v>
                </c:pt>
                <c:pt idx="63">
                  <c:v>9.33</c:v>
                </c:pt>
                <c:pt idx="64">
                  <c:v>9.3000000000000007</c:v>
                </c:pt>
                <c:pt idx="65">
                  <c:v>9.27</c:v>
                </c:pt>
                <c:pt idx="66">
                  <c:v>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309832"/>
        <c:axId val="598310224"/>
      </c:lineChart>
      <c:dateAx>
        <c:axId val="59830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10224"/>
        <c:crosses val="autoZero"/>
        <c:auto val="1"/>
        <c:lblOffset val="100"/>
        <c:baseTimeUnit val="days"/>
      </c:dateAx>
      <c:valAx>
        <c:axId val="5983102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</c:v>
                </c:pt>
                <c:pt idx="1">
                  <c:v>19.079999999999998</c:v>
                </c:pt>
                <c:pt idx="2">
                  <c:v>19.04</c:v>
                </c:pt>
                <c:pt idx="3">
                  <c:v>19.350000000000001</c:v>
                </c:pt>
                <c:pt idx="4">
                  <c:v>19.37</c:v>
                </c:pt>
                <c:pt idx="5">
                  <c:v>19.78</c:v>
                </c:pt>
                <c:pt idx="6">
                  <c:v>19.18</c:v>
                </c:pt>
                <c:pt idx="7">
                  <c:v>19.47</c:v>
                </c:pt>
                <c:pt idx="8">
                  <c:v>19.23</c:v>
                </c:pt>
                <c:pt idx="9">
                  <c:v>18.48</c:v>
                </c:pt>
                <c:pt idx="10">
                  <c:v>18.78</c:v>
                </c:pt>
                <c:pt idx="11">
                  <c:v>18.89</c:v>
                </c:pt>
                <c:pt idx="12">
                  <c:v>18.95</c:v>
                </c:pt>
                <c:pt idx="13">
                  <c:v>18.61</c:v>
                </c:pt>
                <c:pt idx="14">
                  <c:v>17.190000000000001</c:v>
                </c:pt>
                <c:pt idx="15">
                  <c:v>17.309999999999999</c:v>
                </c:pt>
                <c:pt idx="16">
                  <c:v>17.46</c:v>
                </c:pt>
                <c:pt idx="17">
                  <c:v>17.55</c:v>
                </c:pt>
                <c:pt idx="18">
                  <c:v>16.8</c:v>
                </c:pt>
                <c:pt idx="19">
                  <c:v>16.47</c:v>
                </c:pt>
                <c:pt idx="20">
                  <c:v>20.14</c:v>
                </c:pt>
                <c:pt idx="21">
                  <c:v>21.5</c:v>
                </c:pt>
                <c:pt idx="22">
                  <c:v>21.69</c:v>
                </c:pt>
                <c:pt idx="23">
                  <c:v>21.84</c:v>
                </c:pt>
                <c:pt idx="24">
                  <c:v>21.66</c:v>
                </c:pt>
                <c:pt idx="25">
                  <c:v>21.75</c:v>
                </c:pt>
                <c:pt idx="26">
                  <c:v>21.58</c:v>
                </c:pt>
                <c:pt idx="27">
                  <c:v>21.48</c:v>
                </c:pt>
                <c:pt idx="28">
                  <c:v>21.26</c:v>
                </c:pt>
                <c:pt idx="29">
                  <c:v>21.54</c:v>
                </c:pt>
                <c:pt idx="30">
                  <c:v>20.81</c:v>
                </c:pt>
                <c:pt idx="31">
                  <c:v>20.94</c:v>
                </c:pt>
                <c:pt idx="32">
                  <c:v>21.06</c:v>
                </c:pt>
                <c:pt idx="33">
                  <c:v>21.02</c:v>
                </c:pt>
                <c:pt idx="34">
                  <c:v>20.99</c:v>
                </c:pt>
                <c:pt idx="35">
                  <c:v>21.59</c:v>
                </c:pt>
                <c:pt idx="36">
                  <c:v>21.33</c:v>
                </c:pt>
                <c:pt idx="37">
                  <c:v>21.43</c:v>
                </c:pt>
                <c:pt idx="38">
                  <c:v>20.71</c:v>
                </c:pt>
                <c:pt idx="39">
                  <c:v>20.059999999999999</c:v>
                </c:pt>
                <c:pt idx="40">
                  <c:v>19.899999999999999</c:v>
                </c:pt>
                <c:pt idx="41">
                  <c:v>21.04</c:v>
                </c:pt>
                <c:pt idx="42">
                  <c:v>20.61</c:v>
                </c:pt>
                <c:pt idx="43">
                  <c:v>20.67</c:v>
                </c:pt>
                <c:pt idx="44">
                  <c:v>19.63</c:v>
                </c:pt>
                <c:pt idx="45">
                  <c:v>18.850000000000001</c:v>
                </c:pt>
                <c:pt idx="46">
                  <c:v>20.010000000000002</c:v>
                </c:pt>
                <c:pt idx="47">
                  <c:v>21.45</c:v>
                </c:pt>
                <c:pt idx="48">
                  <c:v>21.07</c:v>
                </c:pt>
                <c:pt idx="49">
                  <c:v>21.36</c:v>
                </c:pt>
                <c:pt idx="50">
                  <c:v>21.17</c:v>
                </c:pt>
                <c:pt idx="51">
                  <c:v>20.69</c:v>
                </c:pt>
                <c:pt idx="52">
                  <c:v>20.16</c:v>
                </c:pt>
                <c:pt idx="53">
                  <c:v>20.27</c:v>
                </c:pt>
                <c:pt idx="54">
                  <c:v>19.55</c:v>
                </c:pt>
                <c:pt idx="55">
                  <c:v>19.86</c:v>
                </c:pt>
                <c:pt idx="56">
                  <c:v>20.3</c:v>
                </c:pt>
                <c:pt idx="57">
                  <c:v>21.43</c:v>
                </c:pt>
                <c:pt idx="58">
                  <c:v>21.54</c:v>
                </c:pt>
                <c:pt idx="59">
                  <c:v>21.78</c:v>
                </c:pt>
                <c:pt idx="60">
                  <c:v>21.2</c:v>
                </c:pt>
                <c:pt idx="61">
                  <c:v>21.08</c:v>
                </c:pt>
                <c:pt idx="62">
                  <c:v>21.63</c:v>
                </c:pt>
                <c:pt idx="63">
                  <c:v>22.66</c:v>
                </c:pt>
                <c:pt idx="64">
                  <c:v>21.86</c:v>
                </c:pt>
                <c:pt idx="65">
                  <c:v>22.19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3592"/>
        <c:axId val="645911240"/>
      </c:lineChart>
      <c:dateAx>
        <c:axId val="645913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1240"/>
        <c:crosses val="autoZero"/>
        <c:auto val="1"/>
        <c:lblOffset val="100"/>
        <c:baseTimeUnit val="days"/>
      </c:dateAx>
      <c:valAx>
        <c:axId val="6459112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42611</c:v>
                </c:pt>
                <c:pt idx="3">
                  <c:v>42608</c:v>
                </c:pt>
                <c:pt idx="4">
                  <c:v>42607</c:v>
                </c:pt>
                <c:pt idx="5">
                  <c:v>42606</c:v>
                </c:pt>
                <c:pt idx="6">
                  <c:v>42605</c:v>
                </c:pt>
                <c:pt idx="7">
                  <c:v>42604</c:v>
                </c:pt>
                <c:pt idx="8">
                  <c:v>42601</c:v>
                </c:pt>
                <c:pt idx="9">
                  <c:v>42600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53.55</c:v>
                </c:pt>
                <c:pt idx="1">
                  <c:v>53.91</c:v>
                </c:pt>
                <c:pt idx="3">
                  <c:v>53.87</c:v>
                </c:pt>
                <c:pt idx="4">
                  <c:v>53.7</c:v>
                </c:pt>
                <c:pt idx="5">
                  <c:v>53.84</c:v>
                </c:pt>
                <c:pt idx="6">
                  <c:v>54.46</c:v>
                </c:pt>
                <c:pt idx="7">
                  <c:v>53.85</c:v>
                </c:pt>
                <c:pt idx="8">
                  <c:v>53.8</c:v>
                </c:pt>
                <c:pt idx="9">
                  <c:v>54</c:v>
                </c:pt>
                <c:pt idx="10">
                  <c:v>53.95</c:v>
                </c:pt>
                <c:pt idx="11">
                  <c:v>54.39</c:v>
                </c:pt>
                <c:pt idx="12">
                  <c:v>54.89</c:v>
                </c:pt>
                <c:pt idx="13">
                  <c:v>54.89</c:v>
                </c:pt>
                <c:pt idx="14">
                  <c:v>54.47</c:v>
                </c:pt>
                <c:pt idx="15">
                  <c:v>54.19</c:v>
                </c:pt>
                <c:pt idx="16">
                  <c:v>54.15</c:v>
                </c:pt>
                <c:pt idx="17">
                  <c:v>54.16</c:v>
                </c:pt>
                <c:pt idx="18">
                  <c:v>53.75</c:v>
                </c:pt>
                <c:pt idx="19">
                  <c:v>53.28</c:v>
                </c:pt>
                <c:pt idx="20">
                  <c:v>53.51</c:v>
                </c:pt>
                <c:pt idx="21">
                  <c:v>53.82</c:v>
                </c:pt>
                <c:pt idx="22">
                  <c:v>53.97</c:v>
                </c:pt>
                <c:pt idx="23">
                  <c:v>52.46</c:v>
                </c:pt>
                <c:pt idx="24">
                  <c:v>49.39</c:v>
                </c:pt>
                <c:pt idx="25">
                  <c:v>49.16</c:v>
                </c:pt>
                <c:pt idx="26">
                  <c:v>49.56</c:v>
                </c:pt>
                <c:pt idx="27">
                  <c:v>48.97</c:v>
                </c:pt>
                <c:pt idx="28">
                  <c:v>48.98</c:v>
                </c:pt>
                <c:pt idx="29">
                  <c:v>48.62</c:v>
                </c:pt>
                <c:pt idx="30">
                  <c:v>48.83</c:v>
                </c:pt>
                <c:pt idx="31">
                  <c:v>48.04</c:v>
                </c:pt>
                <c:pt idx="32">
                  <c:v>48.31</c:v>
                </c:pt>
                <c:pt idx="33">
                  <c:v>48.69</c:v>
                </c:pt>
                <c:pt idx="34">
                  <c:v>48.72</c:v>
                </c:pt>
                <c:pt idx="35">
                  <c:v>48.97</c:v>
                </c:pt>
                <c:pt idx="36">
                  <c:v>49.29</c:v>
                </c:pt>
                <c:pt idx="37">
                  <c:v>48.59</c:v>
                </c:pt>
                <c:pt idx="38">
                  <c:v>48.86</c:v>
                </c:pt>
                <c:pt idx="39">
                  <c:v>48.11</c:v>
                </c:pt>
                <c:pt idx="40">
                  <c:v>48.17</c:v>
                </c:pt>
                <c:pt idx="41">
                  <c:v>48.02</c:v>
                </c:pt>
                <c:pt idx="42">
                  <c:v>48.78</c:v>
                </c:pt>
                <c:pt idx="43">
                  <c:v>48.57</c:v>
                </c:pt>
                <c:pt idx="44">
                  <c:v>47.84</c:v>
                </c:pt>
                <c:pt idx="45">
                  <c:v>46.96</c:v>
                </c:pt>
                <c:pt idx="46">
                  <c:v>45.08</c:v>
                </c:pt>
                <c:pt idx="47">
                  <c:v>46.51</c:v>
                </c:pt>
                <c:pt idx="48">
                  <c:v>49.46</c:v>
                </c:pt>
                <c:pt idx="49">
                  <c:v>48.58</c:v>
                </c:pt>
                <c:pt idx="50">
                  <c:v>48.51</c:v>
                </c:pt>
                <c:pt idx="51">
                  <c:v>48.61</c:v>
                </c:pt>
                <c:pt idx="52">
                  <c:v>48.37</c:v>
                </c:pt>
                <c:pt idx="53">
                  <c:v>48.72</c:v>
                </c:pt>
                <c:pt idx="54">
                  <c:v>48.46</c:v>
                </c:pt>
                <c:pt idx="55">
                  <c:v>48.06</c:v>
                </c:pt>
                <c:pt idx="56">
                  <c:v>47.73</c:v>
                </c:pt>
                <c:pt idx="57">
                  <c:v>47.95</c:v>
                </c:pt>
                <c:pt idx="58">
                  <c:v>48.96</c:v>
                </c:pt>
                <c:pt idx="59">
                  <c:v>48.98</c:v>
                </c:pt>
                <c:pt idx="60">
                  <c:v>48.86</c:v>
                </c:pt>
                <c:pt idx="61">
                  <c:v>48.06</c:v>
                </c:pt>
                <c:pt idx="62">
                  <c:v>47.96</c:v>
                </c:pt>
                <c:pt idx="63">
                  <c:v>48</c:v>
                </c:pt>
                <c:pt idx="64">
                  <c:v>47.93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9472"/>
        <c:axId val="645923000"/>
      </c:lineChart>
      <c:dateAx>
        <c:axId val="645919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3000"/>
        <c:crosses val="autoZero"/>
        <c:auto val="1"/>
        <c:lblOffset val="100"/>
        <c:baseTimeUnit val="days"/>
      </c:dateAx>
      <c:valAx>
        <c:axId val="6459230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49.25</c:v>
                </c:pt>
                <c:pt idx="1">
                  <c:v>50.21</c:v>
                </c:pt>
                <c:pt idx="2">
                  <c:v>49.59</c:v>
                </c:pt>
                <c:pt idx="3">
                  <c:v>50.26</c:v>
                </c:pt>
                <c:pt idx="4">
                  <c:v>50.34</c:v>
                </c:pt>
                <c:pt idx="5">
                  <c:v>50.78</c:v>
                </c:pt>
                <c:pt idx="6">
                  <c:v>50.13</c:v>
                </c:pt>
                <c:pt idx="7">
                  <c:v>50.08</c:v>
                </c:pt>
                <c:pt idx="8">
                  <c:v>49.31</c:v>
                </c:pt>
                <c:pt idx="9">
                  <c:v>48.8</c:v>
                </c:pt>
                <c:pt idx="10">
                  <c:v>49.9</c:v>
                </c:pt>
                <c:pt idx="11">
                  <c:v>49.96</c:v>
                </c:pt>
                <c:pt idx="12">
                  <c:v>48.79</c:v>
                </c:pt>
                <c:pt idx="13">
                  <c:v>49.13</c:v>
                </c:pt>
                <c:pt idx="14">
                  <c:v>48.71</c:v>
                </c:pt>
                <c:pt idx="15">
                  <c:v>50.11</c:v>
                </c:pt>
                <c:pt idx="16">
                  <c:v>50.27</c:v>
                </c:pt>
                <c:pt idx="17">
                  <c:v>50.41</c:v>
                </c:pt>
                <c:pt idx="18">
                  <c:v>49.67</c:v>
                </c:pt>
                <c:pt idx="19">
                  <c:v>49.02</c:v>
                </c:pt>
                <c:pt idx="20">
                  <c:v>50.32</c:v>
                </c:pt>
                <c:pt idx="21">
                  <c:v>52.9</c:v>
                </c:pt>
                <c:pt idx="22">
                  <c:v>51.72</c:v>
                </c:pt>
                <c:pt idx="23">
                  <c:v>52.06</c:v>
                </c:pt>
                <c:pt idx="24">
                  <c:v>52.33</c:v>
                </c:pt>
                <c:pt idx="25">
                  <c:v>52.16</c:v>
                </c:pt>
                <c:pt idx="26">
                  <c:v>51.68</c:v>
                </c:pt>
                <c:pt idx="27">
                  <c:v>51.44</c:v>
                </c:pt>
                <c:pt idx="28">
                  <c:v>51.35</c:v>
                </c:pt>
                <c:pt idx="29">
                  <c:v>51.59</c:v>
                </c:pt>
                <c:pt idx="30">
                  <c:v>51.19</c:v>
                </c:pt>
                <c:pt idx="31">
                  <c:v>52</c:v>
                </c:pt>
                <c:pt idx="32">
                  <c:v>51.64</c:v>
                </c:pt>
                <c:pt idx="33">
                  <c:v>51.57</c:v>
                </c:pt>
                <c:pt idx="34">
                  <c:v>51.72</c:v>
                </c:pt>
                <c:pt idx="35">
                  <c:v>51.91</c:v>
                </c:pt>
                <c:pt idx="36">
                  <c:v>51.1</c:v>
                </c:pt>
                <c:pt idx="37">
                  <c:v>50.23</c:v>
                </c:pt>
                <c:pt idx="38">
                  <c:v>49.05</c:v>
                </c:pt>
                <c:pt idx="39">
                  <c:v>48.54</c:v>
                </c:pt>
                <c:pt idx="40">
                  <c:v>49.16</c:v>
                </c:pt>
                <c:pt idx="41">
                  <c:v>50.08</c:v>
                </c:pt>
                <c:pt idx="42">
                  <c:v>49.48</c:v>
                </c:pt>
                <c:pt idx="43">
                  <c:v>48.42</c:v>
                </c:pt>
                <c:pt idx="44">
                  <c:v>47.44</c:v>
                </c:pt>
                <c:pt idx="45">
                  <c:v>46.19</c:v>
                </c:pt>
                <c:pt idx="46">
                  <c:v>47.61</c:v>
                </c:pt>
                <c:pt idx="47">
                  <c:v>50.82</c:v>
                </c:pt>
                <c:pt idx="48">
                  <c:v>50.8</c:v>
                </c:pt>
                <c:pt idx="49">
                  <c:v>50.66</c:v>
                </c:pt>
                <c:pt idx="50">
                  <c:v>50.04</c:v>
                </c:pt>
                <c:pt idx="51">
                  <c:v>49.97</c:v>
                </c:pt>
                <c:pt idx="52">
                  <c:v>49.09</c:v>
                </c:pt>
                <c:pt idx="53">
                  <c:v>49.88</c:v>
                </c:pt>
                <c:pt idx="54">
                  <c:v>49.42</c:v>
                </c:pt>
                <c:pt idx="55">
                  <c:v>49.67</c:v>
                </c:pt>
                <c:pt idx="56">
                  <c:v>49.84</c:v>
                </c:pt>
                <c:pt idx="57">
                  <c:v>50.74</c:v>
                </c:pt>
                <c:pt idx="58">
                  <c:v>50.67</c:v>
                </c:pt>
                <c:pt idx="59">
                  <c:v>50.85</c:v>
                </c:pt>
                <c:pt idx="60">
                  <c:v>49.59</c:v>
                </c:pt>
                <c:pt idx="61">
                  <c:v>48.45</c:v>
                </c:pt>
                <c:pt idx="62">
                  <c:v>47.51</c:v>
                </c:pt>
                <c:pt idx="63">
                  <c:v>45.55</c:v>
                </c:pt>
                <c:pt idx="64">
                  <c:v>42.72</c:v>
                </c:pt>
                <c:pt idx="65">
                  <c:v>41.79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9080"/>
        <c:axId val="645915944"/>
      </c:lineChart>
      <c:dateAx>
        <c:axId val="645919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5944"/>
        <c:crosses val="autoZero"/>
        <c:auto val="1"/>
        <c:lblOffset val="100"/>
        <c:baseTimeUnit val="days"/>
      </c:dateAx>
      <c:valAx>
        <c:axId val="6459159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1-Jun-16</c:v>
                </c:pt>
                <c:pt idx="66">
                  <c:v>31-May-16</c:v>
                </c:pt>
                <c:pt idx="67">
                  <c:v>27-May-16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69.17</c:v>
                </c:pt>
                <c:pt idx="1">
                  <c:v>68.739999999999995</c:v>
                </c:pt>
                <c:pt idx="3">
                  <c:v>68.319999999999993</c:v>
                </c:pt>
                <c:pt idx="4">
                  <c:v>68.540000000000006</c:v>
                </c:pt>
                <c:pt idx="5">
                  <c:v>68.260000000000005</c:v>
                </c:pt>
                <c:pt idx="6">
                  <c:v>68.36</c:v>
                </c:pt>
                <c:pt idx="7">
                  <c:v>68.87</c:v>
                </c:pt>
                <c:pt idx="8">
                  <c:v>69.17</c:v>
                </c:pt>
                <c:pt idx="9">
                  <c:v>69.44</c:v>
                </c:pt>
                <c:pt idx="10">
                  <c:v>69.12</c:v>
                </c:pt>
                <c:pt idx="11">
                  <c:v>68.95</c:v>
                </c:pt>
                <c:pt idx="12">
                  <c:v>69.39</c:v>
                </c:pt>
                <c:pt idx="13">
                  <c:v>69.13</c:v>
                </c:pt>
                <c:pt idx="14">
                  <c:v>69.11</c:v>
                </c:pt>
                <c:pt idx="15">
                  <c:v>69.42</c:v>
                </c:pt>
                <c:pt idx="16">
                  <c:v>69.37</c:v>
                </c:pt>
                <c:pt idx="17">
                  <c:v>69.17</c:v>
                </c:pt>
                <c:pt idx="18">
                  <c:v>68.84</c:v>
                </c:pt>
                <c:pt idx="19">
                  <c:v>68.62</c:v>
                </c:pt>
                <c:pt idx="20">
                  <c:v>68.63</c:v>
                </c:pt>
                <c:pt idx="21">
                  <c:v>68.11</c:v>
                </c:pt>
                <c:pt idx="22">
                  <c:v>68.39</c:v>
                </c:pt>
                <c:pt idx="23">
                  <c:v>68.33</c:v>
                </c:pt>
                <c:pt idx="24">
                  <c:v>69.17</c:v>
                </c:pt>
                <c:pt idx="25">
                  <c:v>68.86</c:v>
                </c:pt>
                <c:pt idx="26">
                  <c:v>69.040000000000006</c:v>
                </c:pt>
                <c:pt idx="27">
                  <c:v>69.22</c:v>
                </c:pt>
                <c:pt idx="28">
                  <c:v>69.2</c:v>
                </c:pt>
                <c:pt idx="29">
                  <c:v>68.89</c:v>
                </c:pt>
                <c:pt idx="30">
                  <c:v>69.099999999999994</c:v>
                </c:pt>
                <c:pt idx="31">
                  <c:v>69.12</c:v>
                </c:pt>
                <c:pt idx="32">
                  <c:v>69.349999999999994</c:v>
                </c:pt>
                <c:pt idx="33">
                  <c:v>69.489999999999995</c:v>
                </c:pt>
                <c:pt idx="34">
                  <c:v>69.31</c:v>
                </c:pt>
                <c:pt idx="35">
                  <c:v>69.28</c:v>
                </c:pt>
                <c:pt idx="36">
                  <c:v>69.599999999999994</c:v>
                </c:pt>
                <c:pt idx="37">
                  <c:v>69.94</c:v>
                </c:pt>
                <c:pt idx="38">
                  <c:v>69.66</c:v>
                </c:pt>
                <c:pt idx="39">
                  <c:v>68.94</c:v>
                </c:pt>
                <c:pt idx="40">
                  <c:v>69.459999999999994</c:v>
                </c:pt>
                <c:pt idx="41">
                  <c:v>69.31</c:v>
                </c:pt>
                <c:pt idx="42">
                  <c:v>69.56</c:v>
                </c:pt>
                <c:pt idx="43">
                  <c:v>69.95</c:v>
                </c:pt>
                <c:pt idx="44">
                  <c:v>68.47</c:v>
                </c:pt>
                <c:pt idx="45">
                  <c:v>67.73</c:v>
                </c:pt>
                <c:pt idx="46">
                  <c:v>66.06</c:v>
                </c:pt>
                <c:pt idx="47">
                  <c:v>66.260000000000005</c:v>
                </c:pt>
                <c:pt idx="48">
                  <c:v>67.86</c:v>
                </c:pt>
                <c:pt idx="49">
                  <c:v>67.02</c:v>
                </c:pt>
                <c:pt idx="50">
                  <c:v>66.8</c:v>
                </c:pt>
                <c:pt idx="51">
                  <c:v>66.569999999999993</c:v>
                </c:pt>
                <c:pt idx="52">
                  <c:v>66.42</c:v>
                </c:pt>
                <c:pt idx="53">
                  <c:v>66.47</c:v>
                </c:pt>
                <c:pt idx="54">
                  <c:v>65.87</c:v>
                </c:pt>
                <c:pt idx="55">
                  <c:v>66.69</c:v>
                </c:pt>
                <c:pt idx="56">
                  <c:v>66.88</c:v>
                </c:pt>
                <c:pt idx="57">
                  <c:v>67.459999999999994</c:v>
                </c:pt>
                <c:pt idx="58">
                  <c:v>67.790000000000006</c:v>
                </c:pt>
                <c:pt idx="59">
                  <c:v>67.680000000000007</c:v>
                </c:pt>
                <c:pt idx="60">
                  <c:v>67.430000000000007</c:v>
                </c:pt>
                <c:pt idx="61">
                  <c:v>67.62</c:v>
                </c:pt>
                <c:pt idx="62">
                  <c:v>67.430000000000007</c:v>
                </c:pt>
                <c:pt idx="63">
                  <c:v>67.44</c:v>
                </c:pt>
                <c:pt idx="64">
                  <c:v>67.44</c:v>
                </c:pt>
                <c:pt idx="66">
                  <c:v>67.510000000000005</c:v>
                </c:pt>
                <c:pt idx="67">
                  <c:v>67.680000000000007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9864"/>
        <c:axId val="645915552"/>
      </c:lineChart>
      <c:catAx>
        <c:axId val="645919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5552"/>
        <c:crosses val="autoZero"/>
        <c:auto val="1"/>
        <c:lblAlgn val="ctr"/>
        <c:lblOffset val="100"/>
        <c:noMultiLvlLbl val="0"/>
      </c:catAx>
      <c:valAx>
        <c:axId val="64591555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8/30/2016</c:v>
                </c:pt>
                <c:pt idx="1">
                  <c:v>8/29/2016</c:v>
                </c:pt>
                <c:pt idx="2">
                  <c:v>8/26/2016</c:v>
                </c:pt>
                <c:pt idx="3">
                  <c:v>8/25/2016</c:v>
                </c:pt>
                <c:pt idx="4">
                  <c:v>8/24/2016</c:v>
                </c:pt>
                <c:pt idx="5">
                  <c:v>8/23/2016</c:v>
                </c:pt>
                <c:pt idx="6">
                  <c:v>8/22/2016</c:v>
                </c:pt>
                <c:pt idx="7">
                  <c:v>8/19/2016</c:v>
                </c:pt>
                <c:pt idx="8">
                  <c:v>8/18/2016</c:v>
                </c:pt>
                <c:pt idx="9">
                  <c:v>8/17/2016</c:v>
                </c:pt>
                <c:pt idx="10">
                  <c:v>8/16/2016</c:v>
                </c:pt>
                <c:pt idx="11">
                  <c:v>8/15/2016</c:v>
                </c:pt>
                <c:pt idx="12">
                  <c:v>8/12/2016</c:v>
                </c:pt>
                <c:pt idx="13">
                  <c:v>8/11/2016</c:v>
                </c:pt>
                <c:pt idx="14">
                  <c:v>8/10/2016</c:v>
                </c:pt>
                <c:pt idx="15">
                  <c:v>8/9/2016</c:v>
                </c:pt>
                <c:pt idx="16">
                  <c:v>8/8/2016</c:v>
                </c:pt>
                <c:pt idx="17">
                  <c:v>8/5/2016</c:v>
                </c:pt>
                <c:pt idx="18">
                  <c:v>8/4/2016</c:v>
                </c:pt>
                <c:pt idx="19">
                  <c:v>8/4/2016</c:v>
                </c:pt>
                <c:pt idx="20">
                  <c:v>8/3/2016</c:v>
                </c:pt>
                <c:pt idx="21">
                  <c:v>8/2/2016</c:v>
                </c:pt>
                <c:pt idx="22">
                  <c:v>8/1/2016</c:v>
                </c:pt>
                <c:pt idx="23">
                  <c:v>7/29/2016</c:v>
                </c:pt>
                <c:pt idx="24">
                  <c:v>7/28/2016</c:v>
                </c:pt>
                <c:pt idx="25">
                  <c:v>7/27/2016</c:v>
                </c:pt>
                <c:pt idx="26">
                  <c:v>7/26/2016</c:v>
                </c:pt>
                <c:pt idx="27">
                  <c:v>7/25/2016</c:v>
                </c:pt>
                <c:pt idx="28">
                  <c:v>7/22/2016</c:v>
                </c:pt>
                <c:pt idx="29">
                  <c:v>7/21/2016</c:v>
                </c:pt>
                <c:pt idx="30">
                  <c:v>7/20/2016</c:v>
                </c:pt>
                <c:pt idx="31">
                  <c:v>7/19/2016</c:v>
                </c:pt>
                <c:pt idx="32">
                  <c:v>7/18/2016</c:v>
                </c:pt>
                <c:pt idx="33">
                  <c:v>7/15/2016</c:v>
                </c:pt>
                <c:pt idx="34">
                  <c:v>7/14/2016</c:v>
                </c:pt>
                <c:pt idx="35">
                  <c:v>7/13/2016</c:v>
                </c:pt>
                <c:pt idx="36">
                  <c:v>7/12/2016</c:v>
                </c:pt>
                <c:pt idx="37">
                  <c:v>7/11/2016</c:v>
                </c:pt>
                <c:pt idx="38">
                  <c:v>7/8/2016</c:v>
                </c:pt>
                <c:pt idx="39">
                  <c:v>7/7/2016</c:v>
                </c:pt>
                <c:pt idx="40">
                  <c:v>7/6/2016</c:v>
                </c:pt>
                <c:pt idx="41">
                  <c:v>7/5/2016</c:v>
                </c:pt>
                <c:pt idx="42">
                  <c:v>7/1/2016</c:v>
                </c:pt>
                <c:pt idx="43">
                  <c:v>6/30/2016</c:v>
                </c:pt>
                <c:pt idx="44">
                  <c:v>6/29/2016</c:v>
                </c:pt>
                <c:pt idx="45">
                  <c:v>6/28/2016</c:v>
                </c:pt>
                <c:pt idx="46">
                  <c:v>6/27/2016</c:v>
                </c:pt>
                <c:pt idx="47">
                  <c:v>6/24/2016</c:v>
                </c:pt>
                <c:pt idx="48">
                  <c:v>6/23/2016</c:v>
                </c:pt>
                <c:pt idx="49">
                  <c:v>6/22/2016</c:v>
                </c:pt>
                <c:pt idx="50">
                  <c:v>6/21/2016</c:v>
                </c:pt>
                <c:pt idx="51">
                  <c:v>6/20/2016</c:v>
                </c:pt>
                <c:pt idx="52">
                  <c:v>6/17/2016</c:v>
                </c:pt>
                <c:pt idx="53">
                  <c:v>6/16/2016</c:v>
                </c:pt>
                <c:pt idx="54">
                  <c:v>6/15/2016</c:v>
                </c:pt>
                <c:pt idx="55">
                  <c:v>6/14/2016</c:v>
                </c:pt>
                <c:pt idx="56">
                  <c:v>6/13/2016</c:v>
                </c:pt>
                <c:pt idx="57">
                  <c:v>6/10/2016</c:v>
                </c:pt>
                <c:pt idx="58">
                  <c:v>6/9/2016</c:v>
                </c:pt>
                <c:pt idx="59">
                  <c:v>6/8/2016</c:v>
                </c:pt>
                <c:pt idx="60">
                  <c:v>6/7/2016</c:v>
                </c:pt>
                <c:pt idx="61">
                  <c:v>6/6/2016</c:v>
                </c:pt>
                <c:pt idx="62">
                  <c:v>6/3/2016</c:v>
                </c:pt>
                <c:pt idx="63">
                  <c:v>6/2/2016</c:v>
                </c:pt>
                <c:pt idx="64">
                  <c:v>6/1/2016</c:v>
                </c:pt>
                <c:pt idx="65">
                  <c:v>5/31/2016</c:v>
                </c:pt>
                <c:pt idx="66">
                  <c:v>5/27/2016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94.37</c:v>
                </c:pt>
                <c:pt idx="1">
                  <c:v>94.01</c:v>
                </c:pt>
                <c:pt idx="2">
                  <c:v>92.27</c:v>
                </c:pt>
                <c:pt idx="3">
                  <c:v>92.08</c:v>
                </c:pt>
                <c:pt idx="4">
                  <c:v>92.1</c:v>
                </c:pt>
                <c:pt idx="5">
                  <c:v>92.03</c:v>
                </c:pt>
                <c:pt idx="6">
                  <c:v>91.36</c:v>
                </c:pt>
                <c:pt idx="7">
                  <c:v>91.58</c:v>
                </c:pt>
                <c:pt idx="8">
                  <c:v>91.67</c:v>
                </c:pt>
                <c:pt idx="9">
                  <c:v>89.82</c:v>
                </c:pt>
                <c:pt idx="10">
                  <c:v>89.12</c:v>
                </c:pt>
                <c:pt idx="11">
                  <c:v>88.92</c:v>
                </c:pt>
                <c:pt idx="12">
                  <c:v>88.36</c:v>
                </c:pt>
                <c:pt idx="13">
                  <c:v>89.48</c:v>
                </c:pt>
                <c:pt idx="14">
                  <c:v>88.57</c:v>
                </c:pt>
                <c:pt idx="15">
                  <c:v>89.25</c:v>
                </c:pt>
                <c:pt idx="16">
                  <c:v>89.52</c:v>
                </c:pt>
                <c:pt idx="17">
                  <c:v>88.88</c:v>
                </c:pt>
                <c:pt idx="18">
                  <c:v>87.61</c:v>
                </c:pt>
                <c:pt idx="20">
                  <c:v>88.33</c:v>
                </c:pt>
                <c:pt idx="21">
                  <c:v>87.17</c:v>
                </c:pt>
                <c:pt idx="22">
                  <c:v>88.55</c:v>
                </c:pt>
                <c:pt idx="23">
                  <c:v>89.78</c:v>
                </c:pt>
                <c:pt idx="24">
                  <c:v>90.02</c:v>
                </c:pt>
                <c:pt idx="25">
                  <c:v>90.14</c:v>
                </c:pt>
                <c:pt idx="26">
                  <c:v>92.75</c:v>
                </c:pt>
                <c:pt idx="27">
                  <c:v>91.96</c:v>
                </c:pt>
                <c:pt idx="28">
                  <c:v>92.01</c:v>
                </c:pt>
                <c:pt idx="29">
                  <c:v>91.56</c:v>
                </c:pt>
                <c:pt idx="30">
                  <c:v>91.75</c:v>
                </c:pt>
                <c:pt idx="31">
                  <c:v>91.4</c:v>
                </c:pt>
                <c:pt idx="32">
                  <c:v>91.61</c:v>
                </c:pt>
                <c:pt idx="33">
                  <c:v>91.49</c:v>
                </c:pt>
                <c:pt idx="34">
                  <c:v>91.79</c:v>
                </c:pt>
                <c:pt idx="35">
                  <c:v>90.77</c:v>
                </c:pt>
                <c:pt idx="36">
                  <c:v>88.42</c:v>
                </c:pt>
                <c:pt idx="37">
                  <c:v>86.95</c:v>
                </c:pt>
                <c:pt idx="38">
                  <c:v>86.42</c:v>
                </c:pt>
                <c:pt idx="39">
                  <c:v>84.04</c:v>
                </c:pt>
                <c:pt idx="40">
                  <c:v>84.95</c:v>
                </c:pt>
                <c:pt idx="41">
                  <c:v>83.9</c:v>
                </c:pt>
                <c:pt idx="42">
                  <c:v>85.2</c:v>
                </c:pt>
                <c:pt idx="43">
                  <c:v>85.13</c:v>
                </c:pt>
                <c:pt idx="44">
                  <c:v>83.75</c:v>
                </c:pt>
                <c:pt idx="45">
                  <c:v>82.23</c:v>
                </c:pt>
                <c:pt idx="46">
                  <c:v>79.680000000000007</c:v>
                </c:pt>
                <c:pt idx="47">
                  <c:v>82.64</c:v>
                </c:pt>
                <c:pt idx="48">
                  <c:v>87</c:v>
                </c:pt>
                <c:pt idx="49">
                  <c:v>86.05</c:v>
                </c:pt>
                <c:pt idx="50">
                  <c:v>85.01</c:v>
                </c:pt>
                <c:pt idx="51">
                  <c:v>85.65</c:v>
                </c:pt>
                <c:pt idx="52">
                  <c:v>85.19</c:v>
                </c:pt>
                <c:pt idx="53">
                  <c:v>84.19</c:v>
                </c:pt>
                <c:pt idx="54">
                  <c:v>83.5</c:v>
                </c:pt>
                <c:pt idx="55">
                  <c:v>82.8</c:v>
                </c:pt>
                <c:pt idx="56">
                  <c:v>83.23</c:v>
                </c:pt>
                <c:pt idx="57">
                  <c:v>84.09</c:v>
                </c:pt>
                <c:pt idx="58">
                  <c:v>85.6</c:v>
                </c:pt>
                <c:pt idx="59">
                  <c:v>85.95</c:v>
                </c:pt>
                <c:pt idx="60">
                  <c:v>83.74</c:v>
                </c:pt>
                <c:pt idx="61">
                  <c:v>83.27</c:v>
                </c:pt>
                <c:pt idx="62">
                  <c:v>83.11</c:v>
                </c:pt>
                <c:pt idx="63">
                  <c:v>83.17</c:v>
                </c:pt>
                <c:pt idx="64">
                  <c:v>83.01</c:v>
                </c:pt>
                <c:pt idx="65">
                  <c:v>84.06</c:v>
                </c:pt>
                <c:pt idx="66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1824"/>
        <c:axId val="645921040"/>
      </c:lineChart>
      <c:catAx>
        <c:axId val="645921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1040"/>
        <c:crosses val="autoZero"/>
        <c:auto val="1"/>
        <c:lblAlgn val="ctr"/>
        <c:lblOffset val="100"/>
        <c:noMultiLvlLbl val="0"/>
      </c:catAx>
      <c:valAx>
        <c:axId val="6459210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</c:v>
                </c:pt>
                <c:pt idx="1">
                  <c:v>177.4</c:v>
                </c:pt>
                <c:pt idx="2">
                  <c:v>177.16</c:v>
                </c:pt>
                <c:pt idx="3">
                  <c:v>176.04</c:v>
                </c:pt>
                <c:pt idx="4">
                  <c:v>175.3</c:v>
                </c:pt>
                <c:pt idx="5">
                  <c:v>177.34</c:v>
                </c:pt>
                <c:pt idx="6">
                  <c:v>175.93</c:v>
                </c:pt>
                <c:pt idx="7">
                  <c:v>174.93</c:v>
                </c:pt>
                <c:pt idx="8">
                  <c:v>173.93</c:v>
                </c:pt>
                <c:pt idx="9">
                  <c:v>173.03</c:v>
                </c:pt>
                <c:pt idx="10">
                  <c:v>172.4</c:v>
                </c:pt>
                <c:pt idx="11">
                  <c:v>175.54</c:v>
                </c:pt>
                <c:pt idx="12">
                  <c:v>172.47</c:v>
                </c:pt>
                <c:pt idx="13">
                  <c:v>172.09</c:v>
                </c:pt>
                <c:pt idx="14">
                  <c:v>171.85</c:v>
                </c:pt>
                <c:pt idx="15">
                  <c:v>171.17</c:v>
                </c:pt>
                <c:pt idx="16">
                  <c:v>168.35</c:v>
                </c:pt>
                <c:pt idx="17">
                  <c:v>170.12</c:v>
                </c:pt>
                <c:pt idx="18">
                  <c:v>166.99</c:v>
                </c:pt>
                <c:pt idx="19">
                  <c:v>164.11</c:v>
                </c:pt>
                <c:pt idx="20">
                  <c:v>162.88999999999999</c:v>
                </c:pt>
                <c:pt idx="21">
                  <c:v>163.51</c:v>
                </c:pt>
                <c:pt idx="22">
                  <c:v>161.97999999999999</c:v>
                </c:pt>
                <c:pt idx="23">
                  <c:v>164.23</c:v>
                </c:pt>
                <c:pt idx="24">
                  <c:v>165.66</c:v>
                </c:pt>
                <c:pt idx="25">
                  <c:v>163.44</c:v>
                </c:pt>
                <c:pt idx="26">
                  <c:v>159.78</c:v>
                </c:pt>
                <c:pt idx="27">
                  <c:v>159.66999999999999</c:v>
                </c:pt>
                <c:pt idx="28">
                  <c:v>160.41</c:v>
                </c:pt>
                <c:pt idx="29">
                  <c:v>162.66999999999999</c:v>
                </c:pt>
                <c:pt idx="30">
                  <c:v>160.53</c:v>
                </c:pt>
                <c:pt idx="31">
                  <c:v>162.33000000000001</c:v>
                </c:pt>
                <c:pt idx="32">
                  <c:v>161.16</c:v>
                </c:pt>
                <c:pt idx="33">
                  <c:v>160.79</c:v>
                </c:pt>
                <c:pt idx="34">
                  <c:v>157.41</c:v>
                </c:pt>
                <c:pt idx="35">
                  <c:v>158.59</c:v>
                </c:pt>
                <c:pt idx="36">
                  <c:v>157.36000000000001</c:v>
                </c:pt>
                <c:pt idx="37">
                  <c:v>155.13999999999999</c:v>
                </c:pt>
                <c:pt idx="38">
                  <c:v>150.99</c:v>
                </c:pt>
                <c:pt idx="39">
                  <c:v>150.63</c:v>
                </c:pt>
                <c:pt idx="40">
                  <c:v>150.76</c:v>
                </c:pt>
                <c:pt idx="41">
                  <c:v>154.22</c:v>
                </c:pt>
                <c:pt idx="42">
                  <c:v>155.4</c:v>
                </c:pt>
                <c:pt idx="43">
                  <c:v>155</c:v>
                </c:pt>
                <c:pt idx="44">
                  <c:v>149.77000000000001</c:v>
                </c:pt>
                <c:pt idx="45">
                  <c:v>143.63</c:v>
                </c:pt>
                <c:pt idx="46">
                  <c:v>148.72</c:v>
                </c:pt>
                <c:pt idx="47">
                  <c:v>158.62</c:v>
                </c:pt>
                <c:pt idx="48">
                  <c:v>155.13999999999999</c:v>
                </c:pt>
                <c:pt idx="49">
                  <c:v>155.81</c:v>
                </c:pt>
                <c:pt idx="50">
                  <c:v>156.93</c:v>
                </c:pt>
                <c:pt idx="51">
                  <c:v>156</c:v>
                </c:pt>
                <c:pt idx="52">
                  <c:v>158.63</c:v>
                </c:pt>
                <c:pt idx="53">
                  <c:v>158.4</c:v>
                </c:pt>
                <c:pt idx="55">
                  <c:v>158.99</c:v>
                </c:pt>
                <c:pt idx="56">
                  <c:v>160.01</c:v>
                </c:pt>
                <c:pt idx="57">
                  <c:v>160.82</c:v>
                </c:pt>
                <c:pt idx="58">
                  <c:v>164.14</c:v>
                </c:pt>
                <c:pt idx="59">
                  <c:v>163.69999999999999</c:v>
                </c:pt>
                <c:pt idx="60">
                  <c:v>164.84</c:v>
                </c:pt>
                <c:pt idx="61">
                  <c:v>162.84</c:v>
                </c:pt>
                <c:pt idx="62">
                  <c:v>162.56</c:v>
                </c:pt>
                <c:pt idx="63">
                  <c:v>154.91</c:v>
                </c:pt>
                <c:pt idx="64">
                  <c:v>154.77000000000001</c:v>
                </c:pt>
                <c:pt idx="65">
                  <c:v>154.36000000000001</c:v>
                </c:pt>
                <c:pt idx="66">
                  <c:v>153.30000000000001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2216"/>
        <c:axId val="645928488"/>
      </c:lineChart>
      <c:catAx>
        <c:axId val="645922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8488"/>
        <c:crosses val="autoZero"/>
        <c:auto val="1"/>
        <c:lblAlgn val="ctr"/>
        <c:lblOffset val="100"/>
        <c:noMultiLvlLbl val="0"/>
      </c:catAx>
      <c:valAx>
        <c:axId val="6459284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50.99</c:v>
                </c:pt>
                <c:pt idx="1">
                  <c:v>46.95</c:v>
                </c:pt>
                <c:pt idx="2">
                  <c:v>46.87</c:v>
                </c:pt>
                <c:pt idx="3">
                  <c:v>47.53</c:v>
                </c:pt>
                <c:pt idx="4">
                  <c:v>47.6</c:v>
                </c:pt>
                <c:pt idx="5">
                  <c:v>47.49</c:v>
                </c:pt>
                <c:pt idx="6">
                  <c:v>46.95</c:v>
                </c:pt>
                <c:pt idx="7">
                  <c:v>47.09</c:v>
                </c:pt>
                <c:pt idx="8">
                  <c:v>47.6</c:v>
                </c:pt>
                <c:pt idx="9">
                  <c:v>48.18</c:v>
                </c:pt>
                <c:pt idx="10">
                  <c:v>47.99</c:v>
                </c:pt>
                <c:pt idx="11">
                  <c:v>48.01</c:v>
                </c:pt>
                <c:pt idx="12">
                  <c:v>47.1</c:v>
                </c:pt>
                <c:pt idx="13">
                  <c:v>47.27</c:v>
                </c:pt>
                <c:pt idx="14">
                  <c:v>47.12</c:v>
                </c:pt>
                <c:pt idx="15">
                  <c:v>47.81</c:v>
                </c:pt>
                <c:pt idx="16">
                  <c:v>48.49</c:v>
                </c:pt>
                <c:pt idx="17">
                  <c:v>48.41</c:v>
                </c:pt>
                <c:pt idx="18">
                  <c:v>45.9</c:v>
                </c:pt>
                <c:pt idx="19">
                  <c:v>44.9</c:v>
                </c:pt>
                <c:pt idx="20">
                  <c:v>44.4</c:v>
                </c:pt>
                <c:pt idx="21">
                  <c:v>47.36</c:v>
                </c:pt>
                <c:pt idx="22">
                  <c:v>46.89</c:v>
                </c:pt>
                <c:pt idx="23">
                  <c:v>47.4</c:v>
                </c:pt>
                <c:pt idx="24">
                  <c:v>47.44</c:v>
                </c:pt>
                <c:pt idx="25">
                  <c:v>47.73</c:v>
                </c:pt>
                <c:pt idx="26">
                  <c:v>46.89</c:v>
                </c:pt>
                <c:pt idx="27">
                  <c:v>47.57</c:v>
                </c:pt>
                <c:pt idx="28">
                  <c:v>46.66</c:v>
                </c:pt>
                <c:pt idx="29">
                  <c:v>48.3</c:v>
                </c:pt>
                <c:pt idx="30">
                  <c:v>47.85</c:v>
                </c:pt>
                <c:pt idx="31">
                  <c:v>47.71</c:v>
                </c:pt>
                <c:pt idx="32">
                  <c:v>47.43</c:v>
                </c:pt>
                <c:pt idx="33">
                  <c:v>47.85</c:v>
                </c:pt>
                <c:pt idx="34">
                  <c:v>45.86</c:v>
                </c:pt>
                <c:pt idx="35">
                  <c:v>46.16</c:v>
                </c:pt>
                <c:pt idx="36">
                  <c:v>42.41</c:v>
                </c:pt>
                <c:pt idx="37">
                  <c:v>41.48</c:v>
                </c:pt>
                <c:pt idx="38">
                  <c:v>40.090000000000003</c:v>
                </c:pt>
                <c:pt idx="39">
                  <c:v>39.31</c:v>
                </c:pt>
                <c:pt idx="40">
                  <c:v>40.29</c:v>
                </c:pt>
                <c:pt idx="41">
                  <c:v>41.37</c:v>
                </c:pt>
                <c:pt idx="42">
                  <c:v>41.04</c:v>
                </c:pt>
                <c:pt idx="43">
                  <c:v>40.57</c:v>
                </c:pt>
                <c:pt idx="44">
                  <c:v>38.950000000000003</c:v>
                </c:pt>
                <c:pt idx="45">
                  <c:v>37.75</c:v>
                </c:pt>
                <c:pt idx="46">
                  <c:v>41.06</c:v>
                </c:pt>
                <c:pt idx="47">
                  <c:v>45.17</c:v>
                </c:pt>
                <c:pt idx="48">
                  <c:v>45.09</c:v>
                </c:pt>
                <c:pt idx="49">
                  <c:v>44.86</c:v>
                </c:pt>
                <c:pt idx="50">
                  <c:v>43.4</c:v>
                </c:pt>
                <c:pt idx="51">
                  <c:v>42.62</c:v>
                </c:pt>
                <c:pt idx="52">
                  <c:v>41.83</c:v>
                </c:pt>
                <c:pt idx="53">
                  <c:v>42.89</c:v>
                </c:pt>
                <c:pt idx="54">
                  <c:v>42.09</c:v>
                </c:pt>
                <c:pt idx="55">
                  <c:v>44.06</c:v>
                </c:pt>
                <c:pt idx="56">
                  <c:v>46.08</c:v>
                </c:pt>
                <c:pt idx="57">
                  <c:v>46.7</c:v>
                </c:pt>
                <c:pt idx="58">
                  <c:v>45.69</c:v>
                </c:pt>
                <c:pt idx="59">
                  <c:v>45.81</c:v>
                </c:pt>
                <c:pt idx="60">
                  <c:v>44.53</c:v>
                </c:pt>
                <c:pt idx="61">
                  <c:v>44.3</c:v>
                </c:pt>
                <c:pt idx="62">
                  <c:v>45.17</c:v>
                </c:pt>
                <c:pt idx="63">
                  <c:v>45.25</c:v>
                </c:pt>
                <c:pt idx="64">
                  <c:v>45.09</c:v>
                </c:pt>
                <c:pt idx="65">
                  <c:v>45.18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6136"/>
        <c:axId val="645926920"/>
      </c:lineChart>
      <c:dateAx>
        <c:axId val="64592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6920"/>
        <c:crosses val="autoZero"/>
        <c:auto val="1"/>
        <c:lblOffset val="100"/>
        <c:baseTimeUnit val="days"/>
      </c:dateAx>
      <c:valAx>
        <c:axId val="645926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79.72</c:v>
                </c:pt>
                <c:pt idx="1">
                  <c:v>79.77</c:v>
                </c:pt>
                <c:pt idx="2">
                  <c:v>79.349999999999994</c:v>
                </c:pt>
                <c:pt idx="3">
                  <c:v>79.36</c:v>
                </c:pt>
                <c:pt idx="4">
                  <c:v>81.08</c:v>
                </c:pt>
                <c:pt idx="5">
                  <c:v>82.02</c:v>
                </c:pt>
                <c:pt idx="6">
                  <c:v>82.15</c:v>
                </c:pt>
                <c:pt idx="7">
                  <c:v>81.72</c:v>
                </c:pt>
                <c:pt idx="8">
                  <c:v>82.42</c:v>
                </c:pt>
                <c:pt idx="9">
                  <c:v>82.78</c:v>
                </c:pt>
                <c:pt idx="10">
                  <c:v>82.68</c:v>
                </c:pt>
                <c:pt idx="11">
                  <c:v>83.19</c:v>
                </c:pt>
                <c:pt idx="12">
                  <c:v>83.6</c:v>
                </c:pt>
                <c:pt idx="13">
                  <c:v>83.61</c:v>
                </c:pt>
                <c:pt idx="14">
                  <c:v>83.55</c:v>
                </c:pt>
                <c:pt idx="15">
                  <c:v>83.8</c:v>
                </c:pt>
                <c:pt idx="16">
                  <c:v>83.78</c:v>
                </c:pt>
                <c:pt idx="17">
                  <c:v>84.36</c:v>
                </c:pt>
                <c:pt idx="18">
                  <c:v>83.58</c:v>
                </c:pt>
                <c:pt idx="19">
                  <c:v>84.64</c:v>
                </c:pt>
                <c:pt idx="20">
                  <c:v>84.92</c:v>
                </c:pt>
                <c:pt idx="21">
                  <c:v>82.41</c:v>
                </c:pt>
                <c:pt idx="22">
                  <c:v>83.6</c:v>
                </c:pt>
                <c:pt idx="23">
                  <c:v>82.56</c:v>
                </c:pt>
                <c:pt idx="24">
                  <c:v>83.34</c:v>
                </c:pt>
                <c:pt idx="25">
                  <c:v>83.64</c:v>
                </c:pt>
                <c:pt idx="26">
                  <c:v>82.86</c:v>
                </c:pt>
                <c:pt idx="27">
                  <c:v>82.99</c:v>
                </c:pt>
                <c:pt idx="28">
                  <c:v>82.61</c:v>
                </c:pt>
                <c:pt idx="29">
                  <c:v>83.29</c:v>
                </c:pt>
                <c:pt idx="30">
                  <c:v>82.82</c:v>
                </c:pt>
                <c:pt idx="31">
                  <c:v>83.21</c:v>
                </c:pt>
                <c:pt idx="32">
                  <c:v>82.36</c:v>
                </c:pt>
                <c:pt idx="33">
                  <c:v>82.97</c:v>
                </c:pt>
                <c:pt idx="34">
                  <c:v>82.28</c:v>
                </c:pt>
                <c:pt idx="35">
                  <c:v>81.77</c:v>
                </c:pt>
                <c:pt idx="36">
                  <c:v>81.06</c:v>
                </c:pt>
                <c:pt idx="37">
                  <c:v>80.38</c:v>
                </c:pt>
                <c:pt idx="38">
                  <c:v>79.44</c:v>
                </c:pt>
                <c:pt idx="39">
                  <c:v>79.989999999999995</c:v>
                </c:pt>
                <c:pt idx="40">
                  <c:v>78.23</c:v>
                </c:pt>
                <c:pt idx="41">
                  <c:v>78.290000000000006</c:v>
                </c:pt>
                <c:pt idx="42">
                  <c:v>78.010000000000005</c:v>
                </c:pt>
                <c:pt idx="43">
                  <c:v>77.290000000000006</c:v>
                </c:pt>
                <c:pt idx="45">
                  <c:v>75.430000000000007</c:v>
                </c:pt>
                <c:pt idx="46">
                  <c:v>73.69</c:v>
                </c:pt>
                <c:pt idx="47">
                  <c:v>75.23</c:v>
                </c:pt>
                <c:pt idx="48">
                  <c:v>78.12</c:v>
                </c:pt>
                <c:pt idx="49">
                  <c:v>77.040000000000006</c:v>
                </c:pt>
                <c:pt idx="50">
                  <c:v>76.89</c:v>
                </c:pt>
                <c:pt idx="51">
                  <c:v>76.48</c:v>
                </c:pt>
                <c:pt idx="52">
                  <c:v>75.510000000000005</c:v>
                </c:pt>
                <c:pt idx="53">
                  <c:v>76.540000000000006</c:v>
                </c:pt>
                <c:pt idx="54">
                  <c:v>76.680000000000007</c:v>
                </c:pt>
                <c:pt idx="55">
                  <c:v>77.930000000000007</c:v>
                </c:pt>
                <c:pt idx="56">
                  <c:v>78.2</c:v>
                </c:pt>
                <c:pt idx="57">
                  <c:v>78.53</c:v>
                </c:pt>
                <c:pt idx="58">
                  <c:v>79.290000000000006</c:v>
                </c:pt>
                <c:pt idx="59">
                  <c:v>79.66</c:v>
                </c:pt>
                <c:pt idx="60">
                  <c:v>80</c:v>
                </c:pt>
                <c:pt idx="61">
                  <c:v>80.42</c:v>
                </c:pt>
                <c:pt idx="62">
                  <c:v>79.790000000000006</c:v>
                </c:pt>
                <c:pt idx="63">
                  <c:v>79.89</c:v>
                </c:pt>
                <c:pt idx="64">
                  <c:v>78.72</c:v>
                </c:pt>
                <c:pt idx="65">
                  <c:v>78.95</c:v>
                </c:pt>
                <c:pt idx="66">
                  <c:v>78.150000000000006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3392"/>
        <c:axId val="645923784"/>
      </c:lineChart>
      <c:catAx>
        <c:axId val="645923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3784"/>
        <c:crosses val="autoZero"/>
        <c:auto val="1"/>
        <c:lblAlgn val="ctr"/>
        <c:lblOffset val="100"/>
        <c:noMultiLvlLbl val="0"/>
      </c:catAx>
      <c:valAx>
        <c:axId val="6459237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37.159999999999997</c:v>
                </c:pt>
                <c:pt idx="1">
                  <c:v>36.549999999999997</c:v>
                </c:pt>
                <c:pt idx="2">
                  <c:v>36.090000000000003</c:v>
                </c:pt>
                <c:pt idx="3">
                  <c:v>36.47</c:v>
                </c:pt>
                <c:pt idx="4">
                  <c:v>36.770000000000003</c:v>
                </c:pt>
                <c:pt idx="5">
                  <c:v>36.69</c:v>
                </c:pt>
                <c:pt idx="6">
                  <c:v>36.61</c:v>
                </c:pt>
                <c:pt idx="7">
                  <c:v>36.770000000000003</c:v>
                </c:pt>
                <c:pt idx="8">
                  <c:v>37.07</c:v>
                </c:pt>
                <c:pt idx="9">
                  <c:v>37.51</c:v>
                </c:pt>
                <c:pt idx="10">
                  <c:v>36.94</c:v>
                </c:pt>
                <c:pt idx="11">
                  <c:v>36.92</c:v>
                </c:pt>
                <c:pt idx="12">
                  <c:v>36.35</c:v>
                </c:pt>
                <c:pt idx="13">
                  <c:v>36.700000000000003</c:v>
                </c:pt>
                <c:pt idx="14">
                  <c:v>36.479999999999997</c:v>
                </c:pt>
                <c:pt idx="16">
                  <c:v>37.15</c:v>
                </c:pt>
                <c:pt idx="17">
                  <c:v>37.44</c:v>
                </c:pt>
                <c:pt idx="18">
                  <c:v>37.67</c:v>
                </c:pt>
                <c:pt idx="19">
                  <c:v>36.54</c:v>
                </c:pt>
                <c:pt idx="20">
                  <c:v>36.479999999999997</c:v>
                </c:pt>
                <c:pt idx="21">
                  <c:v>36.39</c:v>
                </c:pt>
                <c:pt idx="22">
                  <c:v>39.479999999999997</c:v>
                </c:pt>
                <c:pt idx="23">
                  <c:v>38.75</c:v>
                </c:pt>
                <c:pt idx="24">
                  <c:v>39.36</c:v>
                </c:pt>
                <c:pt idx="25">
                  <c:v>38.54</c:v>
                </c:pt>
                <c:pt idx="26">
                  <c:v>39.03</c:v>
                </c:pt>
                <c:pt idx="27">
                  <c:v>38.96</c:v>
                </c:pt>
                <c:pt idx="28">
                  <c:v>38.96</c:v>
                </c:pt>
                <c:pt idx="29">
                  <c:v>38.520000000000003</c:v>
                </c:pt>
                <c:pt idx="30">
                  <c:v>40.21</c:v>
                </c:pt>
                <c:pt idx="31">
                  <c:v>40.53</c:v>
                </c:pt>
                <c:pt idx="32">
                  <c:v>40.1</c:v>
                </c:pt>
                <c:pt idx="33">
                  <c:v>39.979999999999997</c:v>
                </c:pt>
                <c:pt idx="34">
                  <c:v>40.98</c:v>
                </c:pt>
                <c:pt idx="35">
                  <c:v>39.56</c:v>
                </c:pt>
                <c:pt idx="36">
                  <c:v>40.21</c:v>
                </c:pt>
                <c:pt idx="37">
                  <c:v>38.119999999999997</c:v>
                </c:pt>
                <c:pt idx="38">
                  <c:v>37.369999999999997</c:v>
                </c:pt>
                <c:pt idx="39">
                  <c:v>36.369999999999997</c:v>
                </c:pt>
                <c:pt idx="40">
                  <c:v>35.58</c:v>
                </c:pt>
                <c:pt idx="41">
                  <c:v>35.619999999999997</c:v>
                </c:pt>
                <c:pt idx="42">
                  <c:v>36.770000000000003</c:v>
                </c:pt>
                <c:pt idx="43">
                  <c:v>36.43</c:v>
                </c:pt>
                <c:pt idx="44">
                  <c:v>36.24</c:v>
                </c:pt>
                <c:pt idx="45">
                  <c:v>34.67</c:v>
                </c:pt>
                <c:pt idx="46">
                  <c:v>33.36</c:v>
                </c:pt>
                <c:pt idx="47">
                  <c:v>35.18</c:v>
                </c:pt>
                <c:pt idx="48">
                  <c:v>38.31</c:v>
                </c:pt>
                <c:pt idx="49">
                  <c:v>38.549999999999997</c:v>
                </c:pt>
                <c:pt idx="50">
                  <c:v>38.67</c:v>
                </c:pt>
                <c:pt idx="51">
                  <c:v>38.090000000000003</c:v>
                </c:pt>
                <c:pt idx="52">
                  <c:v>38.01</c:v>
                </c:pt>
                <c:pt idx="53">
                  <c:v>38.020000000000003</c:v>
                </c:pt>
                <c:pt idx="54">
                  <c:v>38.89</c:v>
                </c:pt>
                <c:pt idx="55">
                  <c:v>39.11</c:v>
                </c:pt>
                <c:pt idx="56">
                  <c:v>40.57</c:v>
                </c:pt>
                <c:pt idx="57">
                  <c:v>42.04</c:v>
                </c:pt>
                <c:pt idx="58">
                  <c:v>42.4</c:v>
                </c:pt>
                <c:pt idx="59">
                  <c:v>41.85</c:v>
                </c:pt>
                <c:pt idx="60">
                  <c:v>42.1</c:v>
                </c:pt>
                <c:pt idx="61">
                  <c:v>41.28</c:v>
                </c:pt>
                <c:pt idx="62">
                  <c:v>41.57</c:v>
                </c:pt>
                <c:pt idx="63">
                  <c:v>42.45</c:v>
                </c:pt>
                <c:pt idx="64">
                  <c:v>43.51</c:v>
                </c:pt>
                <c:pt idx="65">
                  <c:v>43.46</c:v>
                </c:pt>
                <c:pt idx="66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27704"/>
        <c:axId val="645925352"/>
      </c:lineChart>
      <c:dateAx>
        <c:axId val="64592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5352"/>
        <c:crosses val="autoZero"/>
        <c:auto val="1"/>
        <c:lblOffset val="100"/>
        <c:baseTimeUnit val="days"/>
      </c:dateAx>
      <c:valAx>
        <c:axId val="64592535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2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94.86</c:v>
                </c:pt>
                <c:pt idx="1">
                  <c:v>94.87</c:v>
                </c:pt>
                <c:pt idx="2">
                  <c:v>95.21</c:v>
                </c:pt>
                <c:pt idx="3">
                  <c:v>95.55</c:v>
                </c:pt>
                <c:pt idx="4">
                  <c:v>95.82</c:v>
                </c:pt>
                <c:pt idx="5">
                  <c:v>95.97</c:v>
                </c:pt>
                <c:pt idx="6">
                  <c:v>95.87</c:v>
                </c:pt>
                <c:pt idx="7">
                  <c:v>96.39</c:v>
                </c:pt>
                <c:pt idx="8">
                  <c:v>96.65</c:v>
                </c:pt>
                <c:pt idx="9">
                  <c:v>96.87</c:v>
                </c:pt>
                <c:pt idx="10">
                  <c:v>96.88</c:v>
                </c:pt>
                <c:pt idx="11">
                  <c:v>97.1</c:v>
                </c:pt>
                <c:pt idx="12">
                  <c:v>96.84</c:v>
                </c:pt>
                <c:pt idx="13">
                  <c:v>97.77</c:v>
                </c:pt>
                <c:pt idx="14">
                  <c:v>97.86</c:v>
                </c:pt>
                <c:pt idx="15">
                  <c:v>96.67</c:v>
                </c:pt>
                <c:pt idx="16">
                  <c:v>95.75</c:v>
                </c:pt>
                <c:pt idx="17">
                  <c:v>95.83</c:v>
                </c:pt>
                <c:pt idx="18">
                  <c:v>95.16</c:v>
                </c:pt>
                <c:pt idx="19">
                  <c:v>96.09</c:v>
                </c:pt>
                <c:pt idx="20">
                  <c:v>95.01</c:v>
                </c:pt>
                <c:pt idx="21">
                  <c:v>95.54</c:v>
                </c:pt>
                <c:pt idx="22">
                  <c:v>95.95</c:v>
                </c:pt>
                <c:pt idx="23">
                  <c:v>95.91</c:v>
                </c:pt>
                <c:pt idx="24">
                  <c:v>96.33</c:v>
                </c:pt>
                <c:pt idx="25">
                  <c:v>96.69</c:v>
                </c:pt>
                <c:pt idx="26">
                  <c:v>97.39</c:v>
                </c:pt>
                <c:pt idx="27">
                  <c:v>97.71</c:v>
                </c:pt>
                <c:pt idx="28">
                  <c:v>98.01</c:v>
                </c:pt>
                <c:pt idx="29">
                  <c:v>98.22</c:v>
                </c:pt>
                <c:pt idx="30">
                  <c:v>99.47</c:v>
                </c:pt>
                <c:pt idx="31">
                  <c:v>100.15</c:v>
                </c:pt>
                <c:pt idx="32">
                  <c:v>99.8</c:v>
                </c:pt>
                <c:pt idx="33">
                  <c:v>99.97</c:v>
                </c:pt>
                <c:pt idx="34">
                  <c:v>99.88</c:v>
                </c:pt>
                <c:pt idx="35">
                  <c:v>100.2</c:v>
                </c:pt>
                <c:pt idx="36">
                  <c:v>99.98</c:v>
                </c:pt>
                <c:pt idx="37">
                  <c:v>99.62</c:v>
                </c:pt>
                <c:pt idx="38">
                  <c:v>98.41</c:v>
                </c:pt>
                <c:pt idx="40">
                  <c:v>98.45</c:v>
                </c:pt>
                <c:pt idx="41">
                  <c:v>97.66</c:v>
                </c:pt>
                <c:pt idx="42">
                  <c:v>98.03</c:v>
                </c:pt>
                <c:pt idx="43">
                  <c:v>97.82</c:v>
                </c:pt>
                <c:pt idx="44">
                  <c:v>96.98</c:v>
                </c:pt>
                <c:pt idx="45">
                  <c:v>96.05</c:v>
                </c:pt>
                <c:pt idx="46">
                  <c:v>94.38</c:v>
                </c:pt>
                <c:pt idx="47">
                  <c:v>95.72</c:v>
                </c:pt>
                <c:pt idx="48">
                  <c:v>99.02</c:v>
                </c:pt>
                <c:pt idx="49">
                  <c:v>98.79</c:v>
                </c:pt>
                <c:pt idx="50">
                  <c:v>98.82</c:v>
                </c:pt>
                <c:pt idx="51">
                  <c:v>99.57</c:v>
                </c:pt>
                <c:pt idx="52">
                  <c:v>99</c:v>
                </c:pt>
                <c:pt idx="53">
                  <c:v>98.38</c:v>
                </c:pt>
                <c:pt idx="54">
                  <c:v>98.27</c:v>
                </c:pt>
                <c:pt idx="55">
                  <c:v>98.4</c:v>
                </c:pt>
                <c:pt idx="56">
                  <c:v>97.57</c:v>
                </c:pt>
                <c:pt idx="57">
                  <c:v>97.34</c:v>
                </c:pt>
                <c:pt idx="58">
                  <c:v>97.84</c:v>
                </c:pt>
                <c:pt idx="59">
                  <c:v>98.04</c:v>
                </c:pt>
                <c:pt idx="60">
                  <c:v>98.35</c:v>
                </c:pt>
                <c:pt idx="61">
                  <c:v>98.78</c:v>
                </c:pt>
                <c:pt idx="62">
                  <c:v>98.75</c:v>
                </c:pt>
                <c:pt idx="63">
                  <c:v>98.72</c:v>
                </c:pt>
                <c:pt idx="64">
                  <c:v>98.52</c:v>
                </c:pt>
                <c:pt idx="65">
                  <c:v>99.22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03400"/>
        <c:axId val="645907712"/>
      </c:lineChart>
      <c:dateAx>
        <c:axId val="645903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7712"/>
        <c:crosses val="autoZero"/>
        <c:auto val="1"/>
        <c:lblOffset val="100"/>
        <c:baseTimeUnit val="days"/>
      </c:dateAx>
      <c:valAx>
        <c:axId val="645907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</c:v>
                </c:pt>
                <c:pt idx="1">
                  <c:v>4.66</c:v>
                </c:pt>
                <c:pt idx="2">
                  <c:v>4.6100000000000003</c:v>
                </c:pt>
                <c:pt idx="3">
                  <c:v>4.62</c:v>
                </c:pt>
                <c:pt idx="4">
                  <c:v>4.66</c:v>
                </c:pt>
                <c:pt idx="5">
                  <c:v>4.6500000000000004</c:v>
                </c:pt>
                <c:pt idx="6">
                  <c:v>4.6399999999999997</c:v>
                </c:pt>
                <c:pt idx="7">
                  <c:v>4.6900000000000004</c:v>
                </c:pt>
                <c:pt idx="8">
                  <c:v>4.78</c:v>
                </c:pt>
                <c:pt idx="9">
                  <c:v>4.72</c:v>
                </c:pt>
                <c:pt idx="10">
                  <c:v>4.8499999999999996</c:v>
                </c:pt>
                <c:pt idx="11">
                  <c:v>4.9000000000000004</c:v>
                </c:pt>
                <c:pt idx="12">
                  <c:v>4.8499999999999996</c:v>
                </c:pt>
                <c:pt idx="13">
                  <c:v>4.8499999999999996</c:v>
                </c:pt>
                <c:pt idx="14">
                  <c:v>4.88</c:v>
                </c:pt>
                <c:pt idx="15">
                  <c:v>4.95</c:v>
                </c:pt>
                <c:pt idx="16">
                  <c:v>4.93</c:v>
                </c:pt>
                <c:pt idx="17">
                  <c:v>4.8600000000000003</c:v>
                </c:pt>
                <c:pt idx="18">
                  <c:v>4.93</c:v>
                </c:pt>
                <c:pt idx="19">
                  <c:v>4.82</c:v>
                </c:pt>
                <c:pt idx="20">
                  <c:v>4.8499999999999996</c:v>
                </c:pt>
                <c:pt idx="21">
                  <c:v>5.08</c:v>
                </c:pt>
                <c:pt idx="22">
                  <c:v>5.2</c:v>
                </c:pt>
                <c:pt idx="23">
                  <c:v>5.09</c:v>
                </c:pt>
                <c:pt idx="24">
                  <c:v>5.09</c:v>
                </c:pt>
                <c:pt idx="25">
                  <c:v>5.15</c:v>
                </c:pt>
                <c:pt idx="26">
                  <c:v>5.13</c:v>
                </c:pt>
                <c:pt idx="27">
                  <c:v>5.17</c:v>
                </c:pt>
                <c:pt idx="28">
                  <c:v>5.0999999999999996</c:v>
                </c:pt>
                <c:pt idx="29">
                  <c:v>5.04</c:v>
                </c:pt>
                <c:pt idx="30">
                  <c:v>5.0199999999999996</c:v>
                </c:pt>
                <c:pt idx="31">
                  <c:v>5.2</c:v>
                </c:pt>
                <c:pt idx="32">
                  <c:v>5.17</c:v>
                </c:pt>
                <c:pt idx="33">
                  <c:v>5.1100000000000003</c:v>
                </c:pt>
                <c:pt idx="34">
                  <c:v>5.0599999999999996</c:v>
                </c:pt>
                <c:pt idx="35">
                  <c:v>5.04</c:v>
                </c:pt>
                <c:pt idx="36">
                  <c:v>4.92</c:v>
                </c:pt>
                <c:pt idx="37">
                  <c:v>4.97</c:v>
                </c:pt>
                <c:pt idx="38">
                  <c:v>4.91</c:v>
                </c:pt>
                <c:pt idx="39">
                  <c:v>4.88</c:v>
                </c:pt>
                <c:pt idx="40">
                  <c:v>4.9800000000000004</c:v>
                </c:pt>
                <c:pt idx="41">
                  <c:v>4.96</c:v>
                </c:pt>
                <c:pt idx="42">
                  <c:v>4.9400000000000004</c:v>
                </c:pt>
                <c:pt idx="43">
                  <c:v>4.8499999999999996</c:v>
                </c:pt>
                <c:pt idx="44">
                  <c:v>4.74</c:v>
                </c:pt>
                <c:pt idx="45">
                  <c:v>4.5999999999999996</c:v>
                </c:pt>
                <c:pt idx="46">
                  <c:v>4.87</c:v>
                </c:pt>
                <c:pt idx="47">
                  <c:v>5.0999999999999996</c:v>
                </c:pt>
                <c:pt idx="48">
                  <c:v>5.09</c:v>
                </c:pt>
                <c:pt idx="49">
                  <c:v>5.21</c:v>
                </c:pt>
                <c:pt idx="50">
                  <c:v>5.17</c:v>
                </c:pt>
                <c:pt idx="51">
                  <c:v>5.1100000000000003</c:v>
                </c:pt>
                <c:pt idx="52">
                  <c:v>5.04</c:v>
                </c:pt>
                <c:pt idx="53">
                  <c:v>4.8600000000000003</c:v>
                </c:pt>
                <c:pt idx="54">
                  <c:v>4.83</c:v>
                </c:pt>
                <c:pt idx="55">
                  <c:v>4.87</c:v>
                </c:pt>
                <c:pt idx="57">
                  <c:v>5.1100000000000003</c:v>
                </c:pt>
                <c:pt idx="58">
                  <c:v>5.12</c:v>
                </c:pt>
                <c:pt idx="59">
                  <c:v>5.2</c:v>
                </c:pt>
                <c:pt idx="60">
                  <c:v>5.21</c:v>
                </c:pt>
                <c:pt idx="61">
                  <c:v>5.19</c:v>
                </c:pt>
                <c:pt idx="62">
                  <c:v>5.23</c:v>
                </c:pt>
                <c:pt idx="63">
                  <c:v>5.16</c:v>
                </c:pt>
                <c:pt idx="64">
                  <c:v>5.07</c:v>
                </c:pt>
                <c:pt idx="65">
                  <c:v>5.17</c:v>
                </c:pt>
                <c:pt idx="66">
                  <c:v>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03008"/>
        <c:axId val="645905360"/>
      </c:lineChart>
      <c:dateAx>
        <c:axId val="645903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5360"/>
        <c:crosses val="autoZero"/>
        <c:auto val="1"/>
        <c:lblOffset val="100"/>
        <c:baseTimeUnit val="days"/>
      </c:dateAx>
      <c:valAx>
        <c:axId val="6459053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77.92</c:v>
                </c:pt>
                <c:pt idx="1">
                  <c:v>78.17</c:v>
                </c:pt>
                <c:pt idx="2">
                  <c:v>79.77</c:v>
                </c:pt>
                <c:pt idx="3">
                  <c:v>80.08</c:v>
                </c:pt>
                <c:pt idx="4">
                  <c:v>80.5</c:v>
                </c:pt>
                <c:pt idx="5">
                  <c:v>81.47</c:v>
                </c:pt>
                <c:pt idx="6">
                  <c:v>80.92</c:v>
                </c:pt>
                <c:pt idx="7">
                  <c:v>81</c:v>
                </c:pt>
                <c:pt idx="8">
                  <c:v>80.59</c:v>
                </c:pt>
                <c:pt idx="9">
                  <c:v>80.7</c:v>
                </c:pt>
                <c:pt idx="10">
                  <c:v>79.25</c:v>
                </c:pt>
                <c:pt idx="11">
                  <c:v>79.650000000000006</c:v>
                </c:pt>
                <c:pt idx="12">
                  <c:v>79.66</c:v>
                </c:pt>
                <c:pt idx="13">
                  <c:v>79.569999999999993</c:v>
                </c:pt>
                <c:pt idx="14">
                  <c:v>78.900000000000006</c:v>
                </c:pt>
                <c:pt idx="15">
                  <c:v>79.33</c:v>
                </c:pt>
                <c:pt idx="16">
                  <c:v>79.739999999999995</c:v>
                </c:pt>
                <c:pt idx="17">
                  <c:v>80.41</c:v>
                </c:pt>
                <c:pt idx="18">
                  <c:v>79.77</c:v>
                </c:pt>
                <c:pt idx="19">
                  <c:v>80.09</c:v>
                </c:pt>
                <c:pt idx="20">
                  <c:v>79.569999999999993</c:v>
                </c:pt>
                <c:pt idx="21">
                  <c:v>80.459999999999994</c:v>
                </c:pt>
                <c:pt idx="22">
                  <c:v>79.47</c:v>
                </c:pt>
                <c:pt idx="23">
                  <c:v>81.239999999999995</c:v>
                </c:pt>
                <c:pt idx="24">
                  <c:v>81.790000000000006</c:v>
                </c:pt>
                <c:pt idx="25">
                  <c:v>81.05</c:v>
                </c:pt>
                <c:pt idx="26">
                  <c:v>88.55</c:v>
                </c:pt>
                <c:pt idx="27">
                  <c:v>86.55</c:v>
                </c:pt>
                <c:pt idx="28">
                  <c:v>87.24</c:v>
                </c:pt>
                <c:pt idx="29">
                  <c:v>86.66</c:v>
                </c:pt>
                <c:pt idx="30">
                  <c:v>85.44</c:v>
                </c:pt>
                <c:pt idx="31">
                  <c:v>86.93</c:v>
                </c:pt>
                <c:pt idx="32">
                  <c:v>86.67</c:v>
                </c:pt>
                <c:pt idx="33">
                  <c:v>85.54</c:v>
                </c:pt>
                <c:pt idx="34">
                  <c:v>85.75</c:v>
                </c:pt>
                <c:pt idx="35">
                  <c:v>86.63</c:v>
                </c:pt>
                <c:pt idx="36">
                  <c:v>86.25</c:v>
                </c:pt>
                <c:pt idx="37">
                  <c:v>86.55</c:v>
                </c:pt>
                <c:pt idx="38">
                  <c:v>85.47</c:v>
                </c:pt>
                <c:pt idx="39">
                  <c:v>85.73</c:v>
                </c:pt>
                <c:pt idx="40">
                  <c:v>83.89</c:v>
                </c:pt>
                <c:pt idx="41">
                  <c:v>84.86</c:v>
                </c:pt>
                <c:pt idx="42">
                  <c:v>83.42</c:v>
                </c:pt>
                <c:pt idx="43">
                  <c:v>82.27</c:v>
                </c:pt>
                <c:pt idx="44">
                  <c:v>82.31</c:v>
                </c:pt>
                <c:pt idx="45">
                  <c:v>78.25</c:v>
                </c:pt>
                <c:pt idx="46">
                  <c:v>80.47</c:v>
                </c:pt>
                <c:pt idx="47">
                  <c:v>83.37</c:v>
                </c:pt>
                <c:pt idx="48">
                  <c:v>82.45</c:v>
                </c:pt>
                <c:pt idx="49">
                  <c:v>81.790000000000006</c:v>
                </c:pt>
                <c:pt idx="50">
                  <c:v>82.99</c:v>
                </c:pt>
                <c:pt idx="51">
                  <c:v>82.65</c:v>
                </c:pt>
                <c:pt idx="52">
                  <c:v>83.51</c:v>
                </c:pt>
                <c:pt idx="53">
                  <c:v>83.04</c:v>
                </c:pt>
                <c:pt idx="54">
                  <c:v>83.57</c:v>
                </c:pt>
                <c:pt idx="56">
                  <c:v>83.98</c:v>
                </c:pt>
                <c:pt idx="57">
                  <c:v>84.45</c:v>
                </c:pt>
                <c:pt idx="58">
                  <c:v>85.77</c:v>
                </c:pt>
                <c:pt idx="59">
                  <c:v>87.42</c:v>
                </c:pt>
                <c:pt idx="60">
                  <c:v>87.5</c:v>
                </c:pt>
                <c:pt idx="61">
                  <c:v>87.6</c:v>
                </c:pt>
                <c:pt idx="62">
                  <c:v>86.15</c:v>
                </c:pt>
                <c:pt idx="63">
                  <c:v>86.72</c:v>
                </c:pt>
                <c:pt idx="64">
                  <c:v>86.58</c:v>
                </c:pt>
                <c:pt idx="65">
                  <c:v>87.06</c:v>
                </c:pt>
                <c:pt idx="66">
                  <c:v>85.82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10456"/>
        <c:axId val="645908104"/>
      </c:lineChart>
      <c:catAx>
        <c:axId val="645910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8104"/>
        <c:crosses val="autoZero"/>
        <c:auto val="1"/>
        <c:lblAlgn val="ctr"/>
        <c:lblOffset val="100"/>
        <c:noMultiLvlLbl val="0"/>
      </c:catAx>
      <c:valAx>
        <c:axId val="64590810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10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63.02</c:v>
                </c:pt>
                <c:pt idx="1">
                  <c:v>62.37</c:v>
                </c:pt>
                <c:pt idx="2">
                  <c:v>61.94</c:v>
                </c:pt>
                <c:pt idx="3">
                  <c:v>61.53</c:v>
                </c:pt>
                <c:pt idx="4">
                  <c:v>62.1</c:v>
                </c:pt>
                <c:pt idx="5">
                  <c:v>62.11</c:v>
                </c:pt>
                <c:pt idx="6">
                  <c:v>61.78</c:v>
                </c:pt>
                <c:pt idx="7">
                  <c:v>61.23</c:v>
                </c:pt>
                <c:pt idx="8">
                  <c:v>60.46</c:v>
                </c:pt>
                <c:pt idx="9">
                  <c:v>59.8</c:v>
                </c:pt>
                <c:pt idx="10">
                  <c:v>60.38</c:v>
                </c:pt>
                <c:pt idx="11">
                  <c:v>59.35</c:v>
                </c:pt>
                <c:pt idx="12">
                  <c:v>59.66</c:v>
                </c:pt>
                <c:pt idx="14">
                  <c:v>59.29</c:v>
                </c:pt>
                <c:pt idx="15">
                  <c:v>59.58</c:v>
                </c:pt>
                <c:pt idx="16">
                  <c:v>59.21</c:v>
                </c:pt>
                <c:pt idx="17">
                  <c:v>58.93</c:v>
                </c:pt>
                <c:pt idx="18">
                  <c:v>58.44</c:v>
                </c:pt>
                <c:pt idx="19">
                  <c:v>58.13</c:v>
                </c:pt>
                <c:pt idx="20">
                  <c:v>57.35</c:v>
                </c:pt>
                <c:pt idx="21">
                  <c:v>58.48</c:v>
                </c:pt>
                <c:pt idx="22">
                  <c:v>58.54</c:v>
                </c:pt>
                <c:pt idx="23">
                  <c:v>58.36</c:v>
                </c:pt>
                <c:pt idx="24">
                  <c:v>58.52</c:v>
                </c:pt>
                <c:pt idx="25">
                  <c:v>58.32</c:v>
                </c:pt>
                <c:pt idx="26">
                  <c:v>57.69</c:v>
                </c:pt>
                <c:pt idx="27">
                  <c:v>57.86</c:v>
                </c:pt>
                <c:pt idx="28">
                  <c:v>57.65</c:v>
                </c:pt>
                <c:pt idx="29">
                  <c:v>59.42</c:v>
                </c:pt>
                <c:pt idx="30">
                  <c:v>59.3</c:v>
                </c:pt>
                <c:pt idx="31">
                  <c:v>59.37</c:v>
                </c:pt>
                <c:pt idx="32">
                  <c:v>59.81</c:v>
                </c:pt>
                <c:pt idx="33">
                  <c:v>59.68</c:v>
                </c:pt>
                <c:pt idx="34">
                  <c:v>59.87</c:v>
                </c:pt>
                <c:pt idx="35">
                  <c:v>59.87</c:v>
                </c:pt>
                <c:pt idx="36">
                  <c:v>59.33</c:v>
                </c:pt>
                <c:pt idx="37">
                  <c:v>58.76</c:v>
                </c:pt>
                <c:pt idx="38">
                  <c:v>57.18</c:v>
                </c:pt>
                <c:pt idx="39">
                  <c:v>56.8</c:v>
                </c:pt>
                <c:pt idx="40">
                  <c:v>56.53</c:v>
                </c:pt>
                <c:pt idx="41">
                  <c:v>57.91</c:v>
                </c:pt>
                <c:pt idx="42">
                  <c:v>57.64</c:v>
                </c:pt>
                <c:pt idx="43">
                  <c:v>56.06</c:v>
                </c:pt>
                <c:pt idx="44">
                  <c:v>54.51</c:v>
                </c:pt>
                <c:pt idx="45">
                  <c:v>53.52</c:v>
                </c:pt>
                <c:pt idx="46">
                  <c:v>55.67</c:v>
                </c:pt>
                <c:pt idx="47">
                  <c:v>59.2</c:v>
                </c:pt>
                <c:pt idx="48">
                  <c:v>58.2</c:v>
                </c:pt>
                <c:pt idx="49">
                  <c:v>58.45</c:v>
                </c:pt>
                <c:pt idx="50">
                  <c:v>58.49</c:v>
                </c:pt>
                <c:pt idx="51">
                  <c:v>57.87</c:v>
                </c:pt>
                <c:pt idx="52">
                  <c:v>57.8</c:v>
                </c:pt>
                <c:pt idx="53">
                  <c:v>57.31</c:v>
                </c:pt>
                <c:pt idx="54">
                  <c:v>56.84</c:v>
                </c:pt>
                <c:pt idx="55">
                  <c:v>56.77</c:v>
                </c:pt>
                <c:pt idx="56">
                  <c:v>57.96</c:v>
                </c:pt>
                <c:pt idx="57">
                  <c:v>59.13</c:v>
                </c:pt>
                <c:pt idx="58">
                  <c:v>59.39</c:v>
                </c:pt>
                <c:pt idx="59">
                  <c:v>58.84</c:v>
                </c:pt>
                <c:pt idx="60">
                  <c:v>58.64</c:v>
                </c:pt>
                <c:pt idx="61">
                  <c:v>57.72</c:v>
                </c:pt>
                <c:pt idx="62">
                  <c:v>57.86</c:v>
                </c:pt>
                <c:pt idx="63">
                  <c:v>57.48</c:v>
                </c:pt>
                <c:pt idx="64">
                  <c:v>56.94</c:v>
                </c:pt>
                <c:pt idx="65">
                  <c:v>56.87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06928"/>
        <c:axId val="645907320"/>
      </c:lineChart>
      <c:dateAx>
        <c:axId val="645906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7320"/>
        <c:crosses val="autoZero"/>
        <c:auto val="1"/>
        <c:lblOffset val="100"/>
        <c:baseTimeUnit val="days"/>
      </c:dateAx>
      <c:valAx>
        <c:axId val="645907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70.510000000000005</c:v>
                </c:pt>
                <c:pt idx="1">
                  <c:v>71.42</c:v>
                </c:pt>
                <c:pt idx="2">
                  <c:v>70.87</c:v>
                </c:pt>
                <c:pt idx="3">
                  <c:v>71.39</c:v>
                </c:pt>
                <c:pt idx="4">
                  <c:v>71</c:v>
                </c:pt>
                <c:pt idx="5">
                  <c:v>71.099999999999994</c:v>
                </c:pt>
                <c:pt idx="6">
                  <c:v>71.56</c:v>
                </c:pt>
                <c:pt idx="7">
                  <c:v>71.45</c:v>
                </c:pt>
                <c:pt idx="8">
                  <c:v>71.27</c:v>
                </c:pt>
                <c:pt idx="9">
                  <c:v>70.56</c:v>
                </c:pt>
                <c:pt idx="10">
                  <c:v>70.5</c:v>
                </c:pt>
                <c:pt idx="11">
                  <c:v>71.040000000000006</c:v>
                </c:pt>
                <c:pt idx="12">
                  <c:v>71.17</c:v>
                </c:pt>
                <c:pt idx="13">
                  <c:v>71.069999999999993</c:v>
                </c:pt>
                <c:pt idx="14">
                  <c:v>71.06</c:v>
                </c:pt>
                <c:pt idx="15">
                  <c:v>70.930000000000007</c:v>
                </c:pt>
                <c:pt idx="16">
                  <c:v>70.63</c:v>
                </c:pt>
                <c:pt idx="17">
                  <c:v>70.55</c:v>
                </c:pt>
                <c:pt idx="18">
                  <c:v>70.489999999999995</c:v>
                </c:pt>
                <c:pt idx="19">
                  <c:v>69.78</c:v>
                </c:pt>
                <c:pt idx="20">
                  <c:v>70.97</c:v>
                </c:pt>
                <c:pt idx="21">
                  <c:v>71.63</c:v>
                </c:pt>
                <c:pt idx="22">
                  <c:v>71.89</c:v>
                </c:pt>
                <c:pt idx="23">
                  <c:v>71.34</c:v>
                </c:pt>
                <c:pt idx="24">
                  <c:v>70.55</c:v>
                </c:pt>
                <c:pt idx="25">
                  <c:v>71.28</c:v>
                </c:pt>
                <c:pt idx="26">
                  <c:v>71.69</c:v>
                </c:pt>
                <c:pt idx="27">
                  <c:v>71.22</c:v>
                </c:pt>
                <c:pt idx="28">
                  <c:v>71.209999999999994</c:v>
                </c:pt>
                <c:pt idx="29">
                  <c:v>71.7</c:v>
                </c:pt>
                <c:pt idx="30">
                  <c:v>72.64</c:v>
                </c:pt>
                <c:pt idx="31">
                  <c:v>72.28</c:v>
                </c:pt>
                <c:pt idx="32">
                  <c:v>72.02</c:v>
                </c:pt>
                <c:pt idx="33">
                  <c:v>72.09</c:v>
                </c:pt>
                <c:pt idx="34">
                  <c:v>71.94</c:v>
                </c:pt>
                <c:pt idx="35">
                  <c:v>71.42</c:v>
                </c:pt>
                <c:pt idx="36">
                  <c:v>71.81</c:v>
                </c:pt>
                <c:pt idx="37">
                  <c:v>72.459999999999994</c:v>
                </c:pt>
                <c:pt idx="38">
                  <c:v>72.02</c:v>
                </c:pt>
                <c:pt idx="40">
                  <c:v>72.56</c:v>
                </c:pt>
                <c:pt idx="41">
                  <c:v>72.11</c:v>
                </c:pt>
                <c:pt idx="42">
                  <c:v>71.94</c:v>
                </c:pt>
                <c:pt idx="43">
                  <c:v>71.319999999999993</c:v>
                </c:pt>
                <c:pt idx="44">
                  <c:v>67.86</c:v>
                </c:pt>
                <c:pt idx="45">
                  <c:v>65.760000000000005</c:v>
                </c:pt>
                <c:pt idx="46">
                  <c:v>66.19</c:v>
                </c:pt>
                <c:pt idx="47">
                  <c:v>66.14</c:v>
                </c:pt>
                <c:pt idx="48">
                  <c:v>66.77</c:v>
                </c:pt>
                <c:pt idx="49">
                  <c:v>66.400000000000006</c:v>
                </c:pt>
                <c:pt idx="50">
                  <c:v>66.52</c:v>
                </c:pt>
                <c:pt idx="51">
                  <c:v>65.88</c:v>
                </c:pt>
                <c:pt idx="52">
                  <c:v>65.81</c:v>
                </c:pt>
                <c:pt idx="53">
                  <c:v>65.78</c:v>
                </c:pt>
                <c:pt idx="54">
                  <c:v>64.89</c:v>
                </c:pt>
                <c:pt idx="55">
                  <c:v>65.040000000000006</c:v>
                </c:pt>
                <c:pt idx="56">
                  <c:v>64.849999999999994</c:v>
                </c:pt>
                <c:pt idx="57">
                  <c:v>65.41</c:v>
                </c:pt>
                <c:pt idx="58">
                  <c:v>65.34</c:v>
                </c:pt>
                <c:pt idx="59">
                  <c:v>64.42</c:v>
                </c:pt>
                <c:pt idx="60">
                  <c:v>64.02</c:v>
                </c:pt>
                <c:pt idx="61">
                  <c:v>63.58</c:v>
                </c:pt>
                <c:pt idx="62">
                  <c:v>63.69</c:v>
                </c:pt>
                <c:pt idx="63">
                  <c:v>63.23</c:v>
                </c:pt>
                <c:pt idx="64">
                  <c:v>63.17</c:v>
                </c:pt>
                <c:pt idx="65">
                  <c:v>62.78</c:v>
                </c:pt>
                <c:pt idx="66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00264"/>
        <c:axId val="645900656"/>
      </c:lineChart>
      <c:catAx>
        <c:axId val="645900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0656"/>
        <c:crosses val="autoZero"/>
        <c:auto val="1"/>
        <c:lblAlgn val="ctr"/>
        <c:lblOffset val="100"/>
        <c:noMultiLvlLbl val="0"/>
      </c:catAx>
      <c:valAx>
        <c:axId val="64590065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900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31.67</c:v>
                </c:pt>
                <c:pt idx="1">
                  <c:v>31.81</c:v>
                </c:pt>
                <c:pt idx="2">
                  <c:v>31.53</c:v>
                </c:pt>
                <c:pt idx="3">
                  <c:v>31.54</c:v>
                </c:pt>
                <c:pt idx="4">
                  <c:v>31.78</c:v>
                </c:pt>
                <c:pt idx="5">
                  <c:v>31.9</c:v>
                </c:pt>
                <c:pt idx="6">
                  <c:v>31.87</c:v>
                </c:pt>
                <c:pt idx="7">
                  <c:v>31.83</c:v>
                </c:pt>
                <c:pt idx="8">
                  <c:v>31.55</c:v>
                </c:pt>
                <c:pt idx="9">
                  <c:v>31.85</c:v>
                </c:pt>
                <c:pt idx="10">
                  <c:v>31.71</c:v>
                </c:pt>
                <c:pt idx="11">
                  <c:v>31.86</c:v>
                </c:pt>
                <c:pt idx="12">
                  <c:v>31.57</c:v>
                </c:pt>
                <c:pt idx="13">
                  <c:v>31.75</c:v>
                </c:pt>
                <c:pt idx="14">
                  <c:v>31.25</c:v>
                </c:pt>
                <c:pt idx="15">
                  <c:v>31.07</c:v>
                </c:pt>
                <c:pt idx="16">
                  <c:v>30.88</c:v>
                </c:pt>
                <c:pt idx="17">
                  <c:v>30.8</c:v>
                </c:pt>
                <c:pt idx="18">
                  <c:v>30.34</c:v>
                </c:pt>
                <c:pt idx="19">
                  <c:v>30.24</c:v>
                </c:pt>
                <c:pt idx="20">
                  <c:v>29.93</c:v>
                </c:pt>
                <c:pt idx="21">
                  <c:v>31.3</c:v>
                </c:pt>
                <c:pt idx="22">
                  <c:v>31.54</c:v>
                </c:pt>
                <c:pt idx="23">
                  <c:v>30.99</c:v>
                </c:pt>
                <c:pt idx="24">
                  <c:v>32.020000000000003</c:v>
                </c:pt>
                <c:pt idx="25">
                  <c:v>32.15</c:v>
                </c:pt>
                <c:pt idx="26">
                  <c:v>32.06</c:v>
                </c:pt>
                <c:pt idx="27">
                  <c:v>32.159999999999997</c:v>
                </c:pt>
                <c:pt idx="28">
                  <c:v>32.03</c:v>
                </c:pt>
                <c:pt idx="29">
                  <c:v>31.49</c:v>
                </c:pt>
                <c:pt idx="30">
                  <c:v>31.25</c:v>
                </c:pt>
                <c:pt idx="31">
                  <c:v>30.87</c:v>
                </c:pt>
                <c:pt idx="32">
                  <c:v>30.77</c:v>
                </c:pt>
                <c:pt idx="33">
                  <c:v>30.76</c:v>
                </c:pt>
                <c:pt idx="34">
                  <c:v>30.63</c:v>
                </c:pt>
                <c:pt idx="35">
                  <c:v>30.6</c:v>
                </c:pt>
                <c:pt idx="36">
                  <c:v>30.13</c:v>
                </c:pt>
                <c:pt idx="37">
                  <c:v>29.66</c:v>
                </c:pt>
                <c:pt idx="38">
                  <c:v>28.74</c:v>
                </c:pt>
                <c:pt idx="39">
                  <c:v>28.4</c:v>
                </c:pt>
                <c:pt idx="40">
                  <c:v>28.17</c:v>
                </c:pt>
                <c:pt idx="41">
                  <c:v>28.89</c:v>
                </c:pt>
                <c:pt idx="42">
                  <c:v>28.3</c:v>
                </c:pt>
                <c:pt idx="43">
                  <c:v>28.17</c:v>
                </c:pt>
                <c:pt idx="44">
                  <c:v>27.74</c:v>
                </c:pt>
                <c:pt idx="45">
                  <c:v>27.51</c:v>
                </c:pt>
                <c:pt idx="46">
                  <c:v>28.35</c:v>
                </c:pt>
                <c:pt idx="47">
                  <c:v>29.82</c:v>
                </c:pt>
                <c:pt idx="48">
                  <c:v>29.32</c:v>
                </c:pt>
                <c:pt idx="49">
                  <c:v>29.51</c:v>
                </c:pt>
                <c:pt idx="50">
                  <c:v>29.65</c:v>
                </c:pt>
                <c:pt idx="51">
                  <c:v>29.23</c:v>
                </c:pt>
                <c:pt idx="52">
                  <c:v>29.02</c:v>
                </c:pt>
                <c:pt idx="53">
                  <c:v>28.86</c:v>
                </c:pt>
                <c:pt idx="54">
                  <c:v>28.83</c:v>
                </c:pt>
                <c:pt idx="55">
                  <c:v>29.08</c:v>
                </c:pt>
                <c:pt idx="56">
                  <c:v>29.06</c:v>
                </c:pt>
                <c:pt idx="57">
                  <c:v>29.36</c:v>
                </c:pt>
                <c:pt idx="58">
                  <c:v>29.57</c:v>
                </c:pt>
                <c:pt idx="60">
                  <c:v>30.23</c:v>
                </c:pt>
                <c:pt idx="61">
                  <c:v>29.99</c:v>
                </c:pt>
                <c:pt idx="62">
                  <c:v>29.6</c:v>
                </c:pt>
                <c:pt idx="63">
                  <c:v>30.26</c:v>
                </c:pt>
                <c:pt idx="64">
                  <c:v>30.22</c:v>
                </c:pt>
                <c:pt idx="65">
                  <c:v>31.28</c:v>
                </c:pt>
                <c:pt idx="66">
                  <c:v>31.39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0752"/>
        <c:axId val="656362712"/>
      </c:lineChart>
      <c:catAx>
        <c:axId val="656360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2712"/>
        <c:crosses val="autoZero"/>
        <c:auto val="1"/>
        <c:lblAlgn val="ctr"/>
        <c:lblOffset val="100"/>
        <c:noMultiLvlLbl val="0"/>
      </c:catAx>
      <c:valAx>
        <c:axId val="6563627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153.16</c:v>
                </c:pt>
                <c:pt idx="1">
                  <c:v>153.51</c:v>
                </c:pt>
                <c:pt idx="2">
                  <c:v>152.36000000000001</c:v>
                </c:pt>
                <c:pt idx="3">
                  <c:v>151.35</c:v>
                </c:pt>
                <c:pt idx="4">
                  <c:v>151.26</c:v>
                </c:pt>
                <c:pt idx="5">
                  <c:v>154.55000000000001</c:v>
                </c:pt>
                <c:pt idx="6">
                  <c:v>153.99</c:v>
                </c:pt>
                <c:pt idx="7">
                  <c:v>153.58000000000001</c:v>
                </c:pt>
                <c:pt idx="8">
                  <c:v>153.35</c:v>
                </c:pt>
                <c:pt idx="9">
                  <c:v>154.66999999999999</c:v>
                </c:pt>
                <c:pt idx="10">
                  <c:v>154.97</c:v>
                </c:pt>
                <c:pt idx="11">
                  <c:v>155.97</c:v>
                </c:pt>
                <c:pt idx="12">
                  <c:v>155.49</c:v>
                </c:pt>
                <c:pt idx="13">
                  <c:v>157.46</c:v>
                </c:pt>
                <c:pt idx="14">
                  <c:v>156.01</c:v>
                </c:pt>
                <c:pt idx="15">
                  <c:v>156.68</c:v>
                </c:pt>
                <c:pt idx="16">
                  <c:v>156.52000000000001</c:v>
                </c:pt>
                <c:pt idx="17">
                  <c:v>157.51</c:v>
                </c:pt>
                <c:pt idx="18">
                  <c:v>156.41999999999999</c:v>
                </c:pt>
                <c:pt idx="19">
                  <c:v>156</c:v>
                </c:pt>
                <c:pt idx="20">
                  <c:v>156.44</c:v>
                </c:pt>
                <c:pt idx="21">
                  <c:v>159.56</c:v>
                </c:pt>
                <c:pt idx="22">
                  <c:v>158.84</c:v>
                </c:pt>
                <c:pt idx="23">
                  <c:v>158.82</c:v>
                </c:pt>
                <c:pt idx="24">
                  <c:v>158.9</c:v>
                </c:pt>
                <c:pt idx="25">
                  <c:v>158.88999999999999</c:v>
                </c:pt>
                <c:pt idx="26">
                  <c:v>156.97999999999999</c:v>
                </c:pt>
                <c:pt idx="27">
                  <c:v>156.88999999999999</c:v>
                </c:pt>
                <c:pt idx="28">
                  <c:v>156.19999999999999</c:v>
                </c:pt>
                <c:pt idx="29">
                  <c:v>157.69</c:v>
                </c:pt>
                <c:pt idx="30">
                  <c:v>156.63999999999999</c:v>
                </c:pt>
                <c:pt idx="31">
                  <c:v>157.05000000000001</c:v>
                </c:pt>
                <c:pt idx="32">
                  <c:v>157.04</c:v>
                </c:pt>
                <c:pt idx="33">
                  <c:v>157.72999999999999</c:v>
                </c:pt>
                <c:pt idx="34">
                  <c:v>154.80000000000001</c:v>
                </c:pt>
                <c:pt idx="35">
                  <c:v>154.38</c:v>
                </c:pt>
                <c:pt idx="36">
                  <c:v>152.34</c:v>
                </c:pt>
                <c:pt idx="37">
                  <c:v>152.69</c:v>
                </c:pt>
                <c:pt idx="38">
                  <c:v>149.06</c:v>
                </c:pt>
                <c:pt idx="39">
                  <c:v>149.11000000000001</c:v>
                </c:pt>
                <c:pt idx="40">
                  <c:v>147.25</c:v>
                </c:pt>
                <c:pt idx="41">
                  <c:v>149.22999999999999</c:v>
                </c:pt>
                <c:pt idx="42">
                  <c:v>147.76</c:v>
                </c:pt>
                <c:pt idx="43">
                  <c:v>145.16</c:v>
                </c:pt>
                <c:pt idx="44">
                  <c:v>143.15</c:v>
                </c:pt>
                <c:pt idx="45">
                  <c:v>140.93</c:v>
                </c:pt>
                <c:pt idx="46">
                  <c:v>145.35</c:v>
                </c:pt>
                <c:pt idx="47">
                  <c:v>152.13999999999999</c:v>
                </c:pt>
                <c:pt idx="48">
                  <c:v>149.85</c:v>
                </c:pt>
                <c:pt idx="49">
                  <c:v>148.91</c:v>
                </c:pt>
                <c:pt idx="50">
                  <c:v>148.37</c:v>
                </c:pt>
                <c:pt idx="51">
                  <c:v>146.24</c:v>
                </c:pt>
                <c:pt idx="52">
                  <c:v>147.22999999999999</c:v>
                </c:pt>
                <c:pt idx="53">
                  <c:v>147.41</c:v>
                </c:pt>
                <c:pt idx="54">
                  <c:v>147.97999999999999</c:v>
                </c:pt>
                <c:pt idx="55">
                  <c:v>150.52000000000001</c:v>
                </c:pt>
                <c:pt idx="57">
                  <c:v>151.80000000000001</c:v>
                </c:pt>
                <c:pt idx="58">
                  <c:v>154.15</c:v>
                </c:pt>
                <c:pt idx="59">
                  <c:v>154.13999999999999</c:v>
                </c:pt>
                <c:pt idx="60">
                  <c:v>152.69</c:v>
                </c:pt>
                <c:pt idx="61">
                  <c:v>153.19</c:v>
                </c:pt>
                <c:pt idx="62">
                  <c:v>152.87</c:v>
                </c:pt>
                <c:pt idx="63">
                  <c:v>153.55000000000001</c:v>
                </c:pt>
                <c:pt idx="64">
                  <c:v>153.06</c:v>
                </c:pt>
                <c:pt idx="65">
                  <c:v>151.77000000000001</c:v>
                </c:pt>
                <c:pt idx="66">
                  <c:v>152.13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7416"/>
        <c:axId val="656362320"/>
      </c:lineChart>
      <c:catAx>
        <c:axId val="656367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2320"/>
        <c:crosses val="autoZero"/>
        <c:auto val="1"/>
        <c:lblAlgn val="ctr"/>
        <c:lblOffset val="100"/>
        <c:noMultiLvlLbl val="0"/>
      </c:catAx>
      <c:valAx>
        <c:axId val="6563623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34.380000000000003</c:v>
                </c:pt>
                <c:pt idx="1">
                  <c:v>34.380000000000003</c:v>
                </c:pt>
                <c:pt idx="2">
                  <c:v>34.15</c:v>
                </c:pt>
                <c:pt idx="3">
                  <c:v>34.200000000000003</c:v>
                </c:pt>
                <c:pt idx="4">
                  <c:v>34.07</c:v>
                </c:pt>
                <c:pt idx="5">
                  <c:v>34.299999999999997</c:v>
                </c:pt>
                <c:pt idx="6">
                  <c:v>33.64</c:v>
                </c:pt>
                <c:pt idx="7">
                  <c:v>33.72</c:v>
                </c:pt>
                <c:pt idx="8">
                  <c:v>33.6</c:v>
                </c:pt>
                <c:pt idx="9">
                  <c:v>33.630000000000003</c:v>
                </c:pt>
                <c:pt idx="10">
                  <c:v>33.54</c:v>
                </c:pt>
                <c:pt idx="11">
                  <c:v>33.72</c:v>
                </c:pt>
                <c:pt idx="12">
                  <c:v>33.520000000000003</c:v>
                </c:pt>
                <c:pt idx="13">
                  <c:v>33.880000000000003</c:v>
                </c:pt>
                <c:pt idx="15">
                  <c:v>33.729999999999997</c:v>
                </c:pt>
                <c:pt idx="16">
                  <c:v>33.880000000000003</c:v>
                </c:pt>
                <c:pt idx="17">
                  <c:v>34.159999999999997</c:v>
                </c:pt>
                <c:pt idx="18">
                  <c:v>34.01</c:v>
                </c:pt>
                <c:pt idx="19">
                  <c:v>33.36</c:v>
                </c:pt>
                <c:pt idx="20">
                  <c:v>33.42</c:v>
                </c:pt>
                <c:pt idx="21">
                  <c:v>33.340000000000003</c:v>
                </c:pt>
                <c:pt idx="22">
                  <c:v>33.61</c:v>
                </c:pt>
                <c:pt idx="23">
                  <c:v>33.450000000000003</c:v>
                </c:pt>
                <c:pt idx="24">
                  <c:v>33.35</c:v>
                </c:pt>
                <c:pt idx="25">
                  <c:v>32.409999999999997</c:v>
                </c:pt>
                <c:pt idx="26">
                  <c:v>31.99</c:v>
                </c:pt>
                <c:pt idx="27">
                  <c:v>31.13</c:v>
                </c:pt>
                <c:pt idx="28">
                  <c:v>31.06</c:v>
                </c:pt>
                <c:pt idx="29">
                  <c:v>30.88</c:v>
                </c:pt>
                <c:pt idx="30">
                  <c:v>31.6</c:v>
                </c:pt>
                <c:pt idx="31">
                  <c:v>31.53</c:v>
                </c:pt>
                <c:pt idx="32">
                  <c:v>31.7</c:v>
                </c:pt>
                <c:pt idx="33">
                  <c:v>31.73</c:v>
                </c:pt>
                <c:pt idx="34">
                  <c:v>31.52</c:v>
                </c:pt>
                <c:pt idx="35">
                  <c:v>31.53</c:v>
                </c:pt>
                <c:pt idx="36">
                  <c:v>31.82</c:v>
                </c:pt>
                <c:pt idx="37">
                  <c:v>31.28</c:v>
                </c:pt>
                <c:pt idx="38">
                  <c:v>30.7</c:v>
                </c:pt>
                <c:pt idx="39">
                  <c:v>30</c:v>
                </c:pt>
                <c:pt idx="40">
                  <c:v>30.11</c:v>
                </c:pt>
                <c:pt idx="41">
                  <c:v>30.02</c:v>
                </c:pt>
                <c:pt idx="42">
                  <c:v>30.9</c:v>
                </c:pt>
                <c:pt idx="43">
                  <c:v>30.66</c:v>
                </c:pt>
                <c:pt idx="44">
                  <c:v>29.72</c:v>
                </c:pt>
                <c:pt idx="45">
                  <c:v>29.58</c:v>
                </c:pt>
                <c:pt idx="46">
                  <c:v>28.97</c:v>
                </c:pt>
                <c:pt idx="47">
                  <c:v>30.44</c:v>
                </c:pt>
                <c:pt idx="48">
                  <c:v>33.46</c:v>
                </c:pt>
                <c:pt idx="49">
                  <c:v>32.630000000000003</c:v>
                </c:pt>
                <c:pt idx="50">
                  <c:v>32.659999999999997</c:v>
                </c:pt>
                <c:pt idx="51">
                  <c:v>33.36</c:v>
                </c:pt>
                <c:pt idx="52">
                  <c:v>32.92</c:v>
                </c:pt>
                <c:pt idx="53">
                  <c:v>32.49</c:v>
                </c:pt>
                <c:pt idx="54">
                  <c:v>32.44</c:v>
                </c:pt>
                <c:pt idx="55">
                  <c:v>32.520000000000003</c:v>
                </c:pt>
                <c:pt idx="56">
                  <c:v>32.909999999999997</c:v>
                </c:pt>
                <c:pt idx="57">
                  <c:v>33.44</c:v>
                </c:pt>
                <c:pt idx="58">
                  <c:v>34.090000000000003</c:v>
                </c:pt>
                <c:pt idx="59">
                  <c:v>34.380000000000003</c:v>
                </c:pt>
                <c:pt idx="60">
                  <c:v>34.270000000000003</c:v>
                </c:pt>
                <c:pt idx="61">
                  <c:v>33.94</c:v>
                </c:pt>
                <c:pt idx="62">
                  <c:v>33.56</c:v>
                </c:pt>
                <c:pt idx="63">
                  <c:v>33.799999999999997</c:v>
                </c:pt>
                <c:pt idx="64">
                  <c:v>33.26</c:v>
                </c:pt>
                <c:pt idx="65">
                  <c:v>33.25</c:v>
                </c:pt>
                <c:pt idx="66">
                  <c:v>33.44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4672"/>
        <c:axId val="656364280"/>
      </c:lineChart>
      <c:catAx>
        <c:axId val="656364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4280"/>
        <c:crosses val="autoZero"/>
        <c:auto val="1"/>
        <c:lblAlgn val="ctr"/>
        <c:lblOffset val="100"/>
        <c:noMultiLvlLbl val="0"/>
      </c:catAx>
      <c:valAx>
        <c:axId val="6563642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107.35</c:v>
                </c:pt>
                <c:pt idx="1">
                  <c:v>107.97</c:v>
                </c:pt>
                <c:pt idx="2">
                  <c:v>107.31</c:v>
                </c:pt>
                <c:pt idx="3">
                  <c:v>107.72</c:v>
                </c:pt>
                <c:pt idx="4">
                  <c:v>107.96</c:v>
                </c:pt>
                <c:pt idx="5">
                  <c:v>108</c:v>
                </c:pt>
                <c:pt idx="6">
                  <c:v>108.5</c:v>
                </c:pt>
                <c:pt idx="7">
                  <c:v>109.14</c:v>
                </c:pt>
                <c:pt idx="8">
                  <c:v>109.33</c:v>
                </c:pt>
                <c:pt idx="9">
                  <c:v>108.94</c:v>
                </c:pt>
                <c:pt idx="11">
                  <c:v>109.16</c:v>
                </c:pt>
                <c:pt idx="12">
                  <c:v>109.69</c:v>
                </c:pt>
                <c:pt idx="13">
                  <c:v>108.87</c:v>
                </c:pt>
                <c:pt idx="14">
                  <c:v>109.18</c:v>
                </c:pt>
                <c:pt idx="15">
                  <c:v>108.12</c:v>
                </c:pt>
                <c:pt idx="16">
                  <c:v>108.34</c:v>
                </c:pt>
                <c:pt idx="17">
                  <c:v>107.79</c:v>
                </c:pt>
                <c:pt idx="18">
                  <c:v>107.74</c:v>
                </c:pt>
                <c:pt idx="19">
                  <c:v>106.36</c:v>
                </c:pt>
                <c:pt idx="20">
                  <c:v>106.29</c:v>
                </c:pt>
                <c:pt idx="21">
                  <c:v>106.27</c:v>
                </c:pt>
                <c:pt idx="22">
                  <c:v>106.94</c:v>
                </c:pt>
                <c:pt idx="23">
                  <c:v>107.65</c:v>
                </c:pt>
                <c:pt idx="24">
                  <c:v>107.58</c:v>
                </c:pt>
                <c:pt idx="25">
                  <c:v>107.69</c:v>
                </c:pt>
                <c:pt idx="26">
                  <c:v>107.89</c:v>
                </c:pt>
                <c:pt idx="27">
                  <c:v>104.65</c:v>
                </c:pt>
                <c:pt idx="28">
                  <c:v>105.13</c:v>
                </c:pt>
                <c:pt idx="29">
                  <c:v>105.85</c:v>
                </c:pt>
                <c:pt idx="30">
                  <c:v>106.04</c:v>
                </c:pt>
                <c:pt idx="31">
                  <c:v>105.62</c:v>
                </c:pt>
                <c:pt idx="32">
                  <c:v>105.49</c:v>
                </c:pt>
                <c:pt idx="33">
                  <c:v>105.5</c:v>
                </c:pt>
                <c:pt idx="34">
                  <c:v>105.14</c:v>
                </c:pt>
                <c:pt idx="35">
                  <c:v>105.09</c:v>
                </c:pt>
                <c:pt idx="36">
                  <c:v>104.5</c:v>
                </c:pt>
                <c:pt idx="37">
                  <c:v>103.96</c:v>
                </c:pt>
                <c:pt idx="38">
                  <c:v>103.66</c:v>
                </c:pt>
                <c:pt idx="39">
                  <c:v>101.97</c:v>
                </c:pt>
                <c:pt idx="40">
                  <c:v>101.38</c:v>
                </c:pt>
                <c:pt idx="41">
                  <c:v>100.62</c:v>
                </c:pt>
                <c:pt idx="42">
                  <c:v>102.73</c:v>
                </c:pt>
                <c:pt idx="43">
                  <c:v>102.55</c:v>
                </c:pt>
                <c:pt idx="44">
                  <c:v>100.47</c:v>
                </c:pt>
                <c:pt idx="45">
                  <c:v>99.03</c:v>
                </c:pt>
                <c:pt idx="46">
                  <c:v>97.21</c:v>
                </c:pt>
                <c:pt idx="47">
                  <c:v>98.89</c:v>
                </c:pt>
                <c:pt idx="48">
                  <c:v>102.33</c:v>
                </c:pt>
                <c:pt idx="49">
                  <c:v>101.35</c:v>
                </c:pt>
                <c:pt idx="50">
                  <c:v>101.57</c:v>
                </c:pt>
                <c:pt idx="51">
                  <c:v>101.7</c:v>
                </c:pt>
                <c:pt idx="52">
                  <c:v>101.2</c:v>
                </c:pt>
                <c:pt idx="53">
                  <c:v>101.12</c:v>
                </c:pt>
                <c:pt idx="54">
                  <c:v>100.54</c:v>
                </c:pt>
                <c:pt idx="55">
                  <c:v>101.19</c:v>
                </c:pt>
                <c:pt idx="56">
                  <c:v>101.21</c:v>
                </c:pt>
                <c:pt idx="57">
                  <c:v>102</c:v>
                </c:pt>
                <c:pt idx="58">
                  <c:v>102.32</c:v>
                </c:pt>
                <c:pt idx="59">
                  <c:v>102.07</c:v>
                </c:pt>
                <c:pt idx="60">
                  <c:v>101.45</c:v>
                </c:pt>
                <c:pt idx="61">
                  <c:v>101.36</c:v>
                </c:pt>
                <c:pt idx="62">
                  <c:v>100.43</c:v>
                </c:pt>
                <c:pt idx="63">
                  <c:v>100.79</c:v>
                </c:pt>
                <c:pt idx="64">
                  <c:v>100.35</c:v>
                </c:pt>
                <c:pt idx="65">
                  <c:v>100.58</c:v>
                </c:pt>
                <c:pt idx="66">
                  <c:v>100.76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66240"/>
        <c:axId val="656368592"/>
      </c:lineChart>
      <c:dateAx>
        <c:axId val="6563662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8592"/>
        <c:crosses val="autoZero"/>
        <c:auto val="1"/>
        <c:lblOffset val="100"/>
        <c:baseTimeUnit val="days"/>
      </c:dateAx>
      <c:valAx>
        <c:axId val="656368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6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136.87</c:v>
                </c:pt>
                <c:pt idx="1">
                  <c:v>137.27000000000001</c:v>
                </c:pt>
                <c:pt idx="2">
                  <c:v>136.62</c:v>
                </c:pt>
                <c:pt idx="3">
                  <c:v>137.30000000000001</c:v>
                </c:pt>
                <c:pt idx="4">
                  <c:v>139.87</c:v>
                </c:pt>
                <c:pt idx="5">
                  <c:v>142.01</c:v>
                </c:pt>
                <c:pt idx="6">
                  <c:v>142.09</c:v>
                </c:pt>
                <c:pt idx="7">
                  <c:v>142.04</c:v>
                </c:pt>
                <c:pt idx="8">
                  <c:v>142.16999999999999</c:v>
                </c:pt>
                <c:pt idx="9">
                  <c:v>141.71</c:v>
                </c:pt>
                <c:pt idx="10">
                  <c:v>141.08000000000001</c:v>
                </c:pt>
                <c:pt idx="11">
                  <c:v>141.62</c:v>
                </c:pt>
                <c:pt idx="12">
                  <c:v>142.88</c:v>
                </c:pt>
                <c:pt idx="13">
                  <c:v>142.63</c:v>
                </c:pt>
                <c:pt idx="14">
                  <c:v>142.19</c:v>
                </c:pt>
                <c:pt idx="15">
                  <c:v>141.82</c:v>
                </c:pt>
                <c:pt idx="16">
                  <c:v>142.13</c:v>
                </c:pt>
                <c:pt idx="17">
                  <c:v>142.99</c:v>
                </c:pt>
                <c:pt idx="18">
                  <c:v>142.71</c:v>
                </c:pt>
                <c:pt idx="19">
                  <c:v>142.88</c:v>
                </c:pt>
                <c:pt idx="20">
                  <c:v>143.16999999999999</c:v>
                </c:pt>
                <c:pt idx="21">
                  <c:v>143.51</c:v>
                </c:pt>
                <c:pt idx="22">
                  <c:v>143.19999999999999</c:v>
                </c:pt>
                <c:pt idx="23">
                  <c:v>142.76</c:v>
                </c:pt>
                <c:pt idx="24">
                  <c:v>141.68</c:v>
                </c:pt>
                <c:pt idx="25">
                  <c:v>141.69999999999999</c:v>
                </c:pt>
                <c:pt idx="26">
                  <c:v>141.72999999999999</c:v>
                </c:pt>
                <c:pt idx="27">
                  <c:v>143.69</c:v>
                </c:pt>
                <c:pt idx="28">
                  <c:v>142.87</c:v>
                </c:pt>
                <c:pt idx="29">
                  <c:v>143.02000000000001</c:v>
                </c:pt>
                <c:pt idx="30">
                  <c:v>142.59</c:v>
                </c:pt>
                <c:pt idx="31">
                  <c:v>140.75</c:v>
                </c:pt>
                <c:pt idx="32">
                  <c:v>141.33000000000001</c:v>
                </c:pt>
                <c:pt idx="33">
                  <c:v>140.84</c:v>
                </c:pt>
                <c:pt idx="34">
                  <c:v>141.47999999999999</c:v>
                </c:pt>
                <c:pt idx="35">
                  <c:v>139.86000000000001</c:v>
                </c:pt>
                <c:pt idx="36">
                  <c:v>140.32</c:v>
                </c:pt>
                <c:pt idx="37">
                  <c:v>141.27000000000001</c:v>
                </c:pt>
                <c:pt idx="38">
                  <c:v>140.80000000000001</c:v>
                </c:pt>
                <c:pt idx="39">
                  <c:v>142.38</c:v>
                </c:pt>
                <c:pt idx="40">
                  <c:v>141.56</c:v>
                </c:pt>
                <c:pt idx="41">
                  <c:v>140.86000000000001</c:v>
                </c:pt>
                <c:pt idx="42">
                  <c:v>141.19999999999999</c:v>
                </c:pt>
                <c:pt idx="43">
                  <c:v>140.52000000000001</c:v>
                </c:pt>
                <c:pt idx="44">
                  <c:v>138.71</c:v>
                </c:pt>
                <c:pt idx="45">
                  <c:v>137.11000000000001</c:v>
                </c:pt>
                <c:pt idx="46">
                  <c:v>137.29</c:v>
                </c:pt>
                <c:pt idx="47">
                  <c:v>139.19</c:v>
                </c:pt>
                <c:pt idx="48">
                  <c:v>137.9</c:v>
                </c:pt>
                <c:pt idx="49">
                  <c:v>138.19</c:v>
                </c:pt>
                <c:pt idx="50">
                  <c:v>138.52000000000001</c:v>
                </c:pt>
                <c:pt idx="51">
                  <c:v>137.69</c:v>
                </c:pt>
                <c:pt idx="52">
                  <c:v>138.66</c:v>
                </c:pt>
                <c:pt idx="53">
                  <c:v>137.26</c:v>
                </c:pt>
                <c:pt idx="55">
                  <c:v>137.87</c:v>
                </c:pt>
                <c:pt idx="56">
                  <c:v>138.09</c:v>
                </c:pt>
                <c:pt idx="57">
                  <c:v>139.24</c:v>
                </c:pt>
                <c:pt idx="58">
                  <c:v>140.68</c:v>
                </c:pt>
                <c:pt idx="59">
                  <c:v>140.4</c:v>
                </c:pt>
                <c:pt idx="60">
                  <c:v>136.94</c:v>
                </c:pt>
                <c:pt idx="61">
                  <c:v>138.15</c:v>
                </c:pt>
                <c:pt idx="62">
                  <c:v>136.84</c:v>
                </c:pt>
                <c:pt idx="63">
                  <c:v>136.04</c:v>
                </c:pt>
                <c:pt idx="64">
                  <c:v>134.53</c:v>
                </c:pt>
                <c:pt idx="65">
                  <c:v>133.66999999999999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357224"/>
        <c:axId val="656358792"/>
      </c:lineChart>
      <c:dateAx>
        <c:axId val="656357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58792"/>
        <c:crosses val="autoZero"/>
        <c:auto val="1"/>
        <c:lblOffset val="100"/>
        <c:baseTimeUnit val="days"/>
      </c:dateAx>
      <c:valAx>
        <c:axId val="656358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357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2"/>
  <sheetViews>
    <sheetView zoomScaleNormal="100" workbookViewId="0">
      <pane ySplit="1" topLeftCell="A247" activePane="bottomLeft" state="frozen"/>
      <selection pane="bottomLeft" activeCell="G268" sqref="G268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5703125" style="344" bestFit="1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2" t="s">
        <v>251</v>
      </c>
      <c r="V1" s="352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-20593.440000000002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</sheetData>
  <conditionalFormatting sqref="D3:D262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2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2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2">
    <cfRule type="colorScale" priority="2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3:L1048576">
    <cfRule type="colorScale" priority="4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1" activePane="bottomLeft" state="frozen"/>
      <selection activeCell="E5" sqref="E5"/>
      <selection pane="bottomLeft" activeCell="L254" sqref="L254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36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36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36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36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36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36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1006.4800000000001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-18480.441999999253</v>
      </c>
      <c r="Q245" s="521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-20593.411999999185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-20593.440000000002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-1.999999181862222E-3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319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431">
        <v>42608</v>
      </c>
      <c r="T255" s="430">
        <v>0.44</v>
      </c>
    </row>
    <row r="256" spans="1:21" ht="18" customHeight="1" x14ac:dyDescent="0.25">
      <c r="Q256" s="366"/>
      <c r="R256" s="467"/>
      <c r="S256" s="431"/>
      <c r="T256" s="430"/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1006.4800000000001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8" activePane="bottomLeft" state="frozen"/>
      <selection pane="bottomLeft" activeCell="M47" sqref="M4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273</v>
      </c>
      <c r="N1" s="58" t="s">
        <v>92</v>
      </c>
      <c r="O1" s="364" t="s">
        <v>221</v>
      </c>
    </row>
    <row r="2" spans="1:19" ht="21.95" customHeight="1" x14ac:dyDescent="0.25">
      <c r="A2" s="51"/>
      <c r="B2" s="51"/>
      <c r="C2" s="52"/>
      <c r="E2" s="23" t="s">
        <v>10</v>
      </c>
      <c r="F2" s="248">
        <v>10.17</v>
      </c>
      <c r="G2" s="248">
        <v>10.17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1.2E-2</v>
      </c>
      <c r="R2" s="49"/>
      <c r="S2" s="49"/>
    </row>
    <row r="3" spans="1:19" ht="21.95" customHeight="1" x14ac:dyDescent="0.25">
      <c r="A3" s="61"/>
      <c r="B3" s="62"/>
      <c r="C3" s="61"/>
      <c r="E3" s="23" t="s">
        <v>217</v>
      </c>
      <c r="F3" s="248">
        <v>106</v>
      </c>
      <c r="G3" s="248">
        <v>106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2.1299999999999999E-2</v>
      </c>
      <c r="R3" s="49"/>
    </row>
    <row r="4" spans="1:19" ht="21.95" customHeight="1" x14ac:dyDescent="0.25">
      <c r="A4" s="51"/>
      <c r="B4" s="51"/>
      <c r="C4" s="52"/>
      <c r="E4" s="23" t="s">
        <v>309</v>
      </c>
      <c r="F4" s="248">
        <v>54.89</v>
      </c>
      <c r="G4" s="248">
        <v>54.89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Q4" s="152"/>
      <c r="S4" s="49"/>
    </row>
    <row r="5" spans="1:19" ht="21.95" customHeight="1" x14ac:dyDescent="0.25">
      <c r="A5" s="51"/>
      <c r="B5" s="51"/>
      <c r="C5" s="52"/>
      <c r="E5" s="23" t="s">
        <v>45</v>
      </c>
      <c r="F5" s="248">
        <v>69.17</v>
      </c>
      <c r="G5" s="50">
        <v>69.17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R5" s="49"/>
    </row>
    <row r="6" spans="1:19" ht="21.95" customHeight="1" x14ac:dyDescent="0.25">
      <c r="A6" s="52"/>
      <c r="B6" s="159"/>
      <c r="C6" s="337"/>
      <c r="E6" s="23" t="s">
        <v>33</v>
      </c>
      <c r="F6" s="248">
        <v>177</v>
      </c>
      <c r="G6" s="248">
        <v>177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1.1299999999999999E-2</v>
      </c>
      <c r="Q6" s="152"/>
      <c r="R6" s="49"/>
    </row>
    <row r="7" spans="1:19" ht="21.95" customHeight="1" x14ac:dyDescent="0.25">
      <c r="A7" s="51"/>
      <c r="B7" s="51"/>
      <c r="C7" s="52"/>
      <c r="E7" s="23" t="s">
        <v>257</v>
      </c>
      <c r="F7" s="248">
        <v>65.45</v>
      </c>
      <c r="G7" s="248">
        <v>65.45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1.7899999999999999E-2</v>
      </c>
    </row>
    <row r="8" spans="1:19" ht="21.95" customHeight="1" x14ac:dyDescent="0.25">
      <c r="A8" s="159"/>
      <c r="B8" s="51"/>
      <c r="C8" s="52"/>
      <c r="E8" s="23" t="s">
        <v>62</v>
      </c>
      <c r="F8" s="248">
        <v>307.86</v>
      </c>
      <c r="G8" s="248">
        <v>307.86</v>
      </c>
      <c r="H8" s="50">
        <v>0</v>
      </c>
      <c r="I8" s="49">
        <v>0</v>
      </c>
      <c r="J8" s="379">
        <v>0</v>
      </c>
      <c r="K8" s="365">
        <v>0</v>
      </c>
      <c r="L8" s="49">
        <v>1659.3600000000079</v>
      </c>
      <c r="M8">
        <v>0</v>
      </c>
      <c r="N8" s="376" t="str">
        <f>HYPERLINK("http://finance.yahoo.com/q?s=" &amp; E8, "Link")</f>
        <v>Link</v>
      </c>
      <c r="O8" s="365">
        <v>0</v>
      </c>
      <c r="Q8" s="49"/>
      <c r="R8" s="49"/>
    </row>
    <row r="9" spans="1:19" ht="21.95" customHeight="1" x14ac:dyDescent="0.25">
      <c r="A9" s="52"/>
      <c r="B9" s="52"/>
      <c r="C9" s="52"/>
      <c r="E9" s="23" t="s">
        <v>52</v>
      </c>
      <c r="F9" s="248">
        <v>79.72</v>
      </c>
      <c r="G9" s="248">
        <v>79.02</v>
      </c>
      <c r="H9" s="336">
        <v>25</v>
      </c>
      <c r="I9" s="49">
        <v>1975.5</v>
      </c>
      <c r="J9" s="379">
        <v>17.5</v>
      </c>
      <c r="K9" s="365">
        <v>8.8585168311820159E-3</v>
      </c>
      <c r="L9" s="379">
        <v>508.44999999999891</v>
      </c>
      <c r="M9" s="30">
        <v>42639</v>
      </c>
      <c r="N9" s="376" t="str">
        <f>HYPERLINK("http://finance.yahoo.com/q?s=" &amp; E9, "Link")</f>
        <v>Link</v>
      </c>
      <c r="O9" s="375">
        <v>2.2599999999999999E-2</v>
      </c>
    </row>
    <row r="10" spans="1:19" ht="21.95" customHeight="1" x14ac:dyDescent="0.25">
      <c r="A10" s="51"/>
      <c r="B10" s="51"/>
      <c r="C10" s="52"/>
      <c r="E10" s="23" t="s">
        <v>254</v>
      </c>
      <c r="F10" s="248">
        <v>26.17</v>
      </c>
      <c r="G10" s="248">
        <v>22.554099999999998</v>
      </c>
      <c r="H10" s="336">
        <v>200</v>
      </c>
      <c r="I10" s="49">
        <v>4510.82</v>
      </c>
      <c r="J10" s="379">
        <v>723.18000000000029</v>
      </c>
      <c r="K10" s="365">
        <v>0.16032118328818279</v>
      </c>
      <c r="L10" s="379">
        <v>723.18000000000029</v>
      </c>
      <c r="M10" s="30">
        <v>42618</v>
      </c>
      <c r="N10" s="376" t="str">
        <f>HYPERLINK("http://finance.yahoo.com/q?s=" &amp; E10, "Link")</f>
        <v>Link</v>
      </c>
      <c r="O10" s="375">
        <v>0.05</v>
      </c>
      <c r="Q10" s="152"/>
    </row>
    <row r="11" spans="1:19" ht="21.95" customHeight="1" x14ac:dyDescent="0.25">
      <c r="A11" s="51"/>
      <c r="B11" s="51"/>
      <c r="C11" s="52"/>
      <c r="E11" s="23" t="s">
        <v>8</v>
      </c>
      <c r="F11" s="248">
        <v>64.930000000000007</v>
      </c>
      <c r="G11" s="248">
        <v>64.930000000000007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1.7500000000000002E-2</v>
      </c>
      <c r="Q11" s="152"/>
    </row>
    <row r="12" spans="1:19" ht="21.95" customHeight="1" x14ac:dyDescent="0.25">
      <c r="A12" s="51"/>
      <c r="B12" s="52"/>
      <c r="C12" s="52"/>
      <c r="E12" s="23" t="s">
        <v>17</v>
      </c>
      <c r="F12" s="248">
        <v>12.41</v>
      </c>
      <c r="G12" s="248">
        <v>17.991378723404264</v>
      </c>
      <c r="H12" s="336">
        <v>4700</v>
      </c>
      <c r="I12" s="49">
        <v>84559.48000000004</v>
      </c>
      <c r="J12" s="379">
        <v>-26232.48000000004</v>
      </c>
      <c r="K12" s="365">
        <v>-0.31022518113876796</v>
      </c>
      <c r="L12" s="379">
        <v>-26232.48000000004</v>
      </c>
      <c r="M12">
        <v>1000</v>
      </c>
      <c r="N12" s="376" t="str">
        <f>HYPERLINK("http://finance.yahoo.com/q?s=" &amp; E12, "Link")</f>
        <v>Link</v>
      </c>
      <c r="O12" s="375">
        <v>0</v>
      </c>
      <c r="S12" s="49"/>
    </row>
    <row r="13" spans="1:19" ht="21.95" customHeight="1" x14ac:dyDescent="0.25">
      <c r="A13" s="51"/>
      <c r="B13" s="51"/>
      <c r="C13" s="52"/>
      <c r="E13" s="23" t="s">
        <v>32</v>
      </c>
      <c r="F13" s="248">
        <v>37.159999999999997</v>
      </c>
      <c r="G13" s="248">
        <v>37.037100000000009</v>
      </c>
      <c r="H13" s="336">
        <v>400</v>
      </c>
      <c r="I13" s="49">
        <v>14814.840000000004</v>
      </c>
      <c r="J13" s="379">
        <v>49.159999999994398</v>
      </c>
      <c r="K13" s="365">
        <v>3.3182943588992418E-3</v>
      </c>
      <c r="L13" s="379">
        <v>254.17999999999438</v>
      </c>
      <c r="M13">
        <v>350</v>
      </c>
      <c r="N13" s="376" t="str">
        <f>HYPERLINK("http://finance.yahoo.com/q?s=" &amp; E13, "Link")</f>
        <v>Link</v>
      </c>
      <c r="O13" s="375">
        <v>2.24E-2</v>
      </c>
    </row>
    <row r="14" spans="1:19" ht="21.95" customHeight="1" x14ac:dyDescent="0.25">
      <c r="A14" s="51"/>
      <c r="B14" s="51"/>
      <c r="C14" s="52"/>
      <c r="E14" s="23" t="s">
        <v>63</v>
      </c>
      <c r="F14" s="248">
        <v>94.86</v>
      </c>
      <c r="G14" s="248">
        <v>93.531636363636366</v>
      </c>
      <c r="H14" s="336">
        <v>55</v>
      </c>
      <c r="I14" s="49">
        <v>5144.24</v>
      </c>
      <c r="J14" s="379">
        <v>73.0600000000004</v>
      </c>
      <c r="K14" s="365">
        <v>1.4202292272522244E-2</v>
      </c>
      <c r="L14" s="379">
        <v>73.0600000000004</v>
      </c>
      <c r="M14" s="30">
        <v>42618</v>
      </c>
      <c r="N14" s="376" t="str">
        <f>HYPERLINK("http://finance.yahoo.com/q?s=" &amp; E14, "Link")</f>
        <v>Link</v>
      </c>
      <c r="O14" s="375">
        <v>1.49E-2</v>
      </c>
      <c r="Q14" s="152"/>
    </row>
    <row r="15" spans="1:19" ht="21.95" customHeight="1" x14ac:dyDescent="0.25">
      <c r="A15" s="51"/>
      <c r="B15" s="51"/>
      <c r="C15" s="52"/>
      <c r="E15" s="23" t="s">
        <v>208</v>
      </c>
      <c r="F15" s="248">
        <v>12.55</v>
      </c>
      <c r="G15" s="248">
        <v>12.28632</v>
      </c>
      <c r="H15" s="336">
        <v>250</v>
      </c>
      <c r="I15" s="49">
        <v>3071.58</v>
      </c>
      <c r="J15" s="379">
        <v>65.920000000000073</v>
      </c>
      <c r="K15" s="365">
        <v>2.1461267490998182E-2</v>
      </c>
      <c r="L15" s="379">
        <v>65.920000000000073</v>
      </c>
      <c r="M15">
        <v>250</v>
      </c>
      <c r="N15" s="376" t="str">
        <f>HYPERLINK("http://finance.yahoo.com/q?s=" &amp; E15, "Link")</f>
        <v>Link</v>
      </c>
      <c r="O15" s="375">
        <v>4.8500000000000001E-2</v>
      </c>
      <c r="Q15" s="49"/>
      <c r="R15" s="49"/>
    </row>
    <row r="16" spans="1:19" ht="21.95" customHeight="1" x14ac:dyDescent="0.25">
      <c r="A16" s="61"/>
      <c r="B16" s="62"/>
      <c r="C16" s="61"/>
      <c r="E16" s="23" t="s">
        <v>9</v>
      </c>
      <c r="F16" s="248">
        <v>4.63</v>
      </c>
      <c r="G16" s="248">
        <v>4.63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>HYPERLINK("http://finance.yahoo.com/q?s=" &amp; E16, "Link")</f>
        <v>Link</v>
      </c>
      <c r="O16" s="375">
        <v>9.11E-2</v>
      </c>
      <c r="Q16" s="152"/>
      <c r="R16" s="49"/>
      <c r="S16" s="49"/>
    </row>
    <row r="17" spans="1:20" ht="21.95" customHeight="1" x14ac:dyDescent="0.25">
      <c r="A17" s="51"/>
      <c r="B17" s="51"/>
      <c r="C17" s="52"/>
      <c r="E17" s="23" t="s">
        <v>55</v>
      </c>
      <c r="F17" s="248">
        <v>77.92</v>
      </c>
      <c r="G17" s="248">
        <v>84.093399999999988</v>
      </c>
      <c r="H17" s="336">
        <v>200</v>
      </c>
      <c r="I17" s="49">
        <v>16818.679999999997</v>
      </c>
      <c r="J17" s="379">
        <v>-1234.6799999999967</v>
      </c>
      <c r="K17" s="365">
        <v>-7.3411230845702363E-2</v>
      </c>
      <c r="L17" s="379">
        <v>-1234.6799999999967</v>
      </c>
      <c r="M17">
        <v>150</v>
      </c>
      <c r="N17" s="376" t="str">
        <f>HYPERLINK("http://finance.yahoo.com/q?s=" &amp; E17, "Link")</f>
        <v>Link</v>
      </c>
      <c r="O17" s="375">
        <v>2.3599999999999999E-2</v>
      </c>
      <c r="Q17" s="49"/>
    </row>
    <row r="18" spans="1:20" ht="21.95" customHeight="1" x14ac:dyDescent="0.25">
      <c r="A18" s="51"/>
      <c r="B18" s="51"/>
      <c r="C18" s="52"/>
      <c r="E18" s="23" t="s">
        <v>179</v>
      </c>
      <c r="F18" s="248">
        <v>70.510000000000005</v>
      </c>
      <c r="G18" s="248">
        <v>70.510000000000005</v>
      </c>
      <c r="H18" s="336">
        <v>0</v>
      </c>
      <c r="I18" s="49">
        <v>0</v>
      </c>
      <c r="J18" s="379">
        <v>0</v>
      </c>
      <c r="K18" s="365">
        <v>0</v>
      </c>
      <c r="L18" s="379">
        <v>49.949999999999818</v>
      </c>
      <c r="M18">
        <v>0</v>
      </c>
      <c r="N18" s="376" t="str">
        <f>HYPERLINK("http://finance.yahoo.com/q?s=" &amp; E18, "Link")</f>
        <v>Link</v>
      </c>
      <c r="O18" s="375">
        <v>2.7099999999999999E-2</v>
      </c>
    </row>
    <row r="19" spans="1:20" ht="21.95" customHeight="1" x14ac:dyDescent="0.25">
      <c r="A19" s="51"/>
      <c r="B19" s="51"/>
      <c r="C19" s="52"/>
      <c r="E19" s="23" t="s">
        <v>56</v>
      </c>
      <c r="F19" s="248">
        <v>31.67</v>
      </c>
      <c r="G19" s="248">
        <v>31.67</v>
      </c>
      <c r="H19" s="336">
        <v>0</v>
      </c>
      <c r="I19" s="49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>HYPERLINK("http://finance.yahoo.com/q?s=" &amp; E19, "Link")</f>
        <v>Link</v>
      </c>
      <c r="O19" s="375">
        <v>4.82E-2</v>
      </c>
      <c r="Q19" s="462"/>
      <c r="T19" s="49"/>
    </row>
    <row r="20" spans="1:20" ht="21.95" customHeight="1" x14ac:dyDescent="0.25">
      <c r="A20" s="51"/>
      <c r="B20" s="51"/>
      <c r="C20" s="51"/>
      <c r="E20" s="23" t="s">
        <v>22</v>
      </c>
      <c r="F20" s="248">
        <v>56.08</v>
      </c>
      <c r="G20" s="248">
        <v>56.08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>HYPERLINK("http://finance.yahoo.com/q?s=" &amp; E20, "Link")</f>
        <v>Link</v>
      </c>
      <c r="O20" s="375">
        <v>1.7600000000000001E-2</v>
      </c>
    </row>
    <row r="21" spans="1:20" ht="21.95" customHeight="1" x14ac:dyDescent="0.25">
      <c r="A21" s="52"/>
      <c r="B21" s="51"/>
      <c r="C21" s="52"/>
      <c r="E21" s="23" t="s">
        <v>27</v>
      </c>
      <c r="F21" s="248">
        <v>35.700000000000003</v>
      </c>
      <c r="G21" s="248">
        <v>35.700000000000003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>HYPERLINK("http://finance.yahoo.com/q?s=" &amp; E21, "Link")</f>
        <v>Link</v>
      </c>
      <c r="O21" s="375">
        <v>2.9499999999999998E-2</v>
      </c>
      <c r="Q21" s="152"/>
      <c r="R21" s="49"/>
    </row>
    <row r="22" spans="1:20" ht="21.95" customHeight="1" x14ac:dyDescent="0.25">
      <c r="A22" s="52"/>
      <c r="B22" s="159"/>
      <c r="C22" s="337"/>
      <c r="E22" s="23" t="s">
        <v>180</v>
      </c>
      <c r="F22" s="248">
        <v>48.99</v>
      </c>
      <c r="G22" s="248">
        <v>48.99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>HYPERLINK("http://finance.yahoo.com/q?s=" &amp; E22, "Link")</f>
        <v>Link</v>
      </c>
      <c r="O22" s="375">
        <v>3.5999999999999997E-2</v>
      </c>
      <c r="P22" s="49"/>
      <c r="R22" s="49"/>
    </row>
    <row r="23" spans="1:20" ht="21.95" customHeight="1" x14ac:dyDescent="0.25">
      <c r="A23" s="51"/>
      <c r="B23" s="51"/>
      <c r="C23" s="52"/>
      <c r="E23" s="23" t="s">
        <v>15</v>
      </c>
      <c r="F23" s="248">
        <v>18.8</v>
      </c>
      <c r="G23" s="248">
        <v>18.8</v>
      </c>
      <c r="H23" s="336">
        <v>0</v>
      </c>
      <c r="I23" s="49">
        <v>0</v>
      </c>
      <c r="J23" s="379">
        <v>0</v>
      </c>
      <c r="K23" s="365">
        <v>0</v>
      </c>
      <c r="L23" s="379">
        <v>155.90000000000146</v>
      </c>
      <c r="M23">
        <v>0</v>
      </c>
      <c r="N23" s="376" t="str">
        <f>HYPERLINK("http://finance.yahoo.com/q?s=" &amp; E23, "Link")</f>
        <v>Link</v>
      </c>
      <c r="O23" s="375">
        <v>0</v>
      </c>
      <c r="R23" s="49"/>
    </row>
    <row r="24" spans="1:20" ht="21.95" customHeight="1" x14ac:dyDescent="0.25">
      <c r="A24" s="51"/>
      <c r="B24" s="51"/>
      <c r="C24" s="52"/>
      <c r="E24" s="23" t="s">
        <v>24</v>
      </c>
      <c r="F24" s="248">
        <v>49.25</v>
      </c>
      <c r="G24" s="248">
        <v>49.25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>HYPERLINK("http://finance.yahoo.com/q?s=" &amp; E24, "Link")</f>
        <v>Link</v>
      </c>
      <c r="O24" s="375">
        <v>0</v>
      </c>
      <c r="Q24" s="152"/>
      <c r="R24" s="49"/>
      <c r="S24" s="49"/>
    </row>
    <row r="25" spans="1:20" ht="21.95" customHeight="1" x14ac:dyDescent="0.25">
      <c r="A25" s="51"/>
      <c r="B25" s="51"/>
      <c r="C25" s="52"/>
      <c r="E25" s="23" t="s">
        <v>207</v>
      </c>
      <c r="F25" s="248">
        <v>32.159999999999997</v>
      </c>
      <c r="G25" s="248">
        <v>33.045880000000004</v>
      </c>
      <c r="H25" s="336">
        <v>500</v>
      </c>
      <c r="I25" s="49">
        <v>16522.940000000002</v>
      </c>
      <c r="J25" s="379">
        <v>-442.94000000000415</v>
      </c>
      <c r="K25" s="365">
        <v>-2.6807577828159131E-2</v>
      </c>
      <c r="L25" s="379">
        <v>-442.94000000000415</v>
      </c>
      <c r="M25">
        <v>160</v>
      </c>
      <c r="N25" s="376" t="str">
        <f>HYPERLINK("http://finance.yahoo.com/q?s=" &amp; E25, "Link")</f>
        <v>Link</v>
      </c>
      <c r="O25" s="375">
        <v>1.47E-2</v>
      </c>
      <c r="Q25" s="49"/>
      <c r="S25" s="49"/>
    </row>
    <row r="26" spans="1:20" ht="21.95" customHeight="1" x14ac:dyDescent="0.25">
      <c r="A26" s="51"/>
      <c r="B26" s="51"/>
      <c r="C26" s="52"/>
      <c r="E26" s="23" t="s">
        <v>36</v>
      </c>
      <c r="F26" s="248">
        <v>37.18</v>
      </c>
      <c r="G26" s="248">
        <v>38.025499999999994</v>
      </c>
      <c r="H26" s="336">
        <v>200</v>
      </c>
      <c r="I26" s="49">
        <v>7605.0999999999985</v>
      </c>
      <c r="J26" s="379">
        <v>-169.09999999999945</v>
      </c>
      <c r="K26" s="365">
        <v>-2.2235079091662023E-2</v>
      </c>
      <c r="L26" s="379">
        <v>-169.09999999999945</v>
      </c>
      <c r="M26">
        <v>170</v>
      </c>
      <c r="N26" s="376" t="str">
        <f>HYPERLINK("http://finance.yahoo.com/q?s=" &amp; E26, "Link")</f>
        <v>Link</v>
      </c>
      <c r="O26" s="375">
        <v>1.0999999999999999E-2</v>
      </c>
      <c r="Q26" s="462"/>
    </row>
    <row r="27" spans="1:20" ht="21.95" customHeight="1" x14ac:dyDescent="0.25">
      <c r="A27" s="51"/>
      <c r="B27" s="51"/>
      <c r="C27" s="52"/>
      <c r="E27" s="23" t="s">
        <v>258</v>
      </c>
      <c r="F27" s="248">
        <v>30.45</v>
      </c>
      <c r="G27" s="248">
        <v>30.45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>HYPERLINK("http://finance.yahoo.com/q?s=" &amp; E27, "Link")</f>
        <v>Link</v>
      </c>
      <c r="O27" s="375">
        <v>2.9000000000000001E-2</v>
      </c>
      <c r="Q27" s="152"/>
      <c r="S27" s="49"/>
    </row>
    <row r="28" spans="1:20" ht="21.95" customHeight="1" x14ac:dyDescent="0.25">
      <c r="A28" s="52"/>
      <c r="B28" s="52"/>
      <c r="C28" s="52"/>
      <c r="E28" s="23" t="s">
        <v>50</v>
      </c>
      <c r="F28" s="248">
        <v>15.55</v>
      </c>
      <c r="G28" s="248">
        <v>16.657145305098734</v>
      </c>
      <c r="H28" s="336">
        <v>7178</v>
      </c>
      <c r="I28" s="443">
        <v>119564.98899999871</v>
      </c>
      <c r="J28" s="379">
        <v>-7947.0889999986539</v>
      </c>
      <c r="K28" s="365">
        <v>-6.6466689508906246E-2</v>
      </c>
      <c r="L28" s="379">
        <v>-7947.0889999986539</v>
      </c>
      <c r="M28">
        <v>1700</v>
      </c>
      <c r="N28" s="376" t="str">
        <f>HYPERLINK("http://finance.yahoo.com/q?s=" &amp; E28, "Link")</f>
        <v>Link</v>
      </c>
      <c r="O28" s="375">
        <v>1.2500000000000001E-2</v>
      </c>
      <c r="R28" s="49"/>
    </row>
    <row r="29" spans="1:20" ht="21.95" customHeight="1" x14ac:dyDescent="0.25">
      <c r="A29" s="51"/>
      <c r="B29" s="52"/>
      <c r="C29" s="52"/>
      <c r="E29" s="23" t="s">
        <v>34</v>
      </c>
      <c r="F29" s="248">
        <v>16.739999999999998</v>
      </c>
      <c r="G29" s="248">
        <v>17.331316500000305</v>
      </c>
      <c r="H29" s="336">
        <v>2000</v>
      </c>
      <c r="I29" s="49">
        <v>34662.633000000613</v>
      </c>
      <c r="J29" s="379">
        <v>-1182.6330000006128</v>
      </c>
      <c r="K29" s="365">
        <v>-3.4118383332293105E-2</v>
      </c>
      <c r="L29" s="379">
        <v>-1182.6330000006128</v>
      </c>
      <c r="M29">
        <v>1300</v>
      </c>
      <c r="N29" s="376" t="str">
        <f>HYPERLINK("http://finance.yahoo.com/q?s=" &amp; E29, "Link")</f>
        <v>Link</v>
      </c>
      <c r="O29" s="375">
        <v>0</v>
      </c>
      <c r="Q29" s="152"/>
    </row>
    <row r="30" spans="1:20" ht="21.95" customHeight="1" x14ac:dyDescent="0.25">
      <c r="A30" s="51"/>
      <c r="B30" s="52"/>
      <c r="C30" s="52"/>
      <c r="E30" s="23" t="s">
        <v>218</v>
      </c>
      <c r="F30" s="248">
        <v>42.75</v>
      </c>
      <c r="G30" s="248">
        <v>42.75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>HYPERLINK("http://finance.yahoo.com/q?s=" &amp; E30, "Link")</f>
        <v>Link</v>
      </c>
      <c r="O30" s="375">
        <v>0</v>
      </c>
      <c r="R30" s="49"/>
    </row>
    <row r="31" spans="1:20" ht="21.95" customHeight="1" x14ac:dyDescent="0.25">
      <c r="A31" s="51"/>
      <c r="B31" s="51"/>
      <c r="C31" s="52"/>
      <c r="E31" s="23" t="s">
        <v>205</v>
      </c>
      <c r="F31" s="248">
        <v>58</v>
      </c>
      <c r="G31" s="248">
        <v>58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>HYPERLINK("http://finance.yahoo.com/q?s=" &amp; E31, "Link")</f>
        <v>Link</v>
      </c>
      <c r="O31" s="375">
        <v>1.0800000000000001E-2</v>
      </c>
      <c r="Q31" s="462"/>
    </row>
    <row r="32" spans="1:20" ht="21.95" customHeight="1" x14ac:dyDescent="0.25">
      <c r="A32" s="52"/>
      <c r="B32" s="52"/>
      <c r="C32" s="52"/>
      <c r="E32" s="23" t="s">
        <v>47</v>
      </c>
      <c r="F32" s="248">
        <v>94.37</v>
      </c>
      <c r="G32" s="248">
        <v>94.37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>HYPERLINK("http://finance.yahoo.com/q?s=" &amp; E32, "Link")</f>
        <v>Link</v>
      </c>
      <c r="O32" s="375">
        <v>2.5600000000000001E-2</v>
      </c>
      <c r="Q32" s="152"/>
      <c r="S32" s="49"/>
    </row>
    <row r="33" spans="1:21" ht="21.95" customHeight="1" x14ac:dyDescent="0.25">
      <c r="A33" s="51"/>
      <c r="B33" s="51"/>
      <c r="C33" s="52"/>
      <c r="E33" s="23" t="s">
        <v>182</v>
      </c>
      <c r="F33" s="248">
        <v>53.55</v>
      </c>
      <c r="G33" s="248">
        <v>53.55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>HYPERLINK("http://finance.yahoo.com/q?s=" &amp; E33, "Link")</f>
        <v>Link</v>
      </c>
      <c r="O33" s="375">
        <v>1.41E-2</v>
      </c>
      <c r="Q33" s="152"/>
    </row>
    <row r="34" spans="1:21" ht="21.95" customHeight="1" x14ac:dyDescent="0.25">
      <c r="A34" s="51"/>
      <c r="B34" s="51"/>
      <c r="C34" s="52"/>
      <c r="E34" s="23" t="s">
        <v>232</v>
      </c>
      <c r="F34" s="248">
        <v>79.930000000000007</v>
      </c>
      <c r="G34" s="248">
        <v>78.95</v>
      </c>
      <c r="H34" s="336">
        <v>25</v>
      </c>
      <c r="I34" s="49">
        <v>1973.75</v>
      </c>
      <c r="J34" s="379">
        <v>24.500000000000227</v>
      </c>
      <c r="K34" s="365">
        <v>1.2412919569347739E-2</v>
      </c>
      <c r="L34" s="379">
        <v>458.49000000000183</v>
      </c>
      <c r="M34" s="30">
        <v>42639</v>
      </c>
      <c r="N34" s="376" t="str">
        <f>HYPERLINK("http://finance.yahoo.com/q?s=" &amp; E34, "Link")</f>
        <v>Link</v>
      </c>
      <c r="O34" s="375">
        <v>1.29E-2</v>
      </c>
      <c r="Q34" s="152"/>
    </row>
    <row r="35" spans="1:21" ht="21.95" customHeight="1" x14ac:dyDescent="0.25">
      <c r="A35" s="51"/>
      <c r="B35" s="51"/>
      <c r="C35" s="52"/>
      <c r="E35" s="23" t="s">
        <v>183</v>
      </c>
      <c r="F35" s="248">
        <v>218</v>
      </c>
      <c r="G35" s="248">
        <v>218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>HYPERLINK("http://finance.yahoo.com/q?s=" &amp; E35, "Link")</f>
        <v>Link</v>
      </c>
      <c r="O35" s="375">
        <v>0</v>
      </c>
      <c r="Q35" s="49"/>
      <c r="R35" s="49"/>
      <c r="T35" s="363"/>
      <c r="U35" s="363"/>
    </row>
    <row r="36" spans="1:21" ht="21.95" customHeight="1" x14ac:dyDescent="0.25">
      <c r="A36" s="159"/>
      <c r="B36" s="51"/>
      <c r="C36" s="52"/>
      <c r="E36" s="23" t="s">
        <v>178</v>
      </c>
      <c r="F36" s="248">
        <v>74.2</v>
      </c>
      <c r="G36" s="248">
        <v>74.2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>HYPERLINK("http://finance.yahoo.com/q?s=" &amp; E36, "Link")</f>
        <v>Link</v>
      </c>
      <c r="O36" s="375">
        <v>1.4999999999999999E-2</v>
      </c>
    </row>
    <row r="37" spans="1:21" ht="21.95" customHeight="1" x14ac:dyDescent="0.25">
      <c r="A37" s="52"/>
      <c r="B37" s="52"/>
      <c r="C37" s="52"/>
      <c r="E37" s="23" t="s">
        <v>39</v>
      </c>
      <c r="F37" s="248">
        <v>34.380000000000003</v>
      </c>
      <c r="G37" s="248">
        <v>34.380000000000003</v>
      </c>
      <c r="H37" s="50">
        <v>0</v>
      </c>
      <c r="I37" s="49">
        <v>0</v>
      </c>
      <c r="J37" s="379">
        <v>0</v>
      </c>
      <c r="K37" s="365">
        <v>0</v>
      </c>
      <c r="L37" s="49">
        <v>529.88000000000284</v>
      </c>
      <c r="M37">
        <v>0</v>
      </c>
      <c r="N37" s="376" t="str">
        <f>HYPERLINK("http://finance.yahoo.com/q?s=" &amp; E37, "Link")</f>
        <v>Link</v>
      </c>
      <c r="O37" s="365">
        <v>3.0499999999999999E-2</v>
      </c>
      <c r="Q37" s="49"/>
      <c r="R37" s="49"/>
    </row>
    <row r="38" spans="1:21" ht="21.95" customHeight="1" x14ac:dyDescent="0.25">
      <c r="A38" s="51"/>
      <c r="B38" s="51"/>
      <c r="C38" s="52"/>
      <c r="E38" s="23" t="s">
        <v>0</v>
      </c>
      <c r="F38" s="248">
        <v>153.16</v>
      </c>
      <c r="G38" s="248">
        <v>153.16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>HYPERLINK("http://finance.yahoo.com/q?s=" &amp; E38, "Link")</f>
        <v>Link</v>
      </c>
      <c r="O38" s="375">
        <v>3.8999999999999998E-3</v>
      </c>
      <c r="Q38" s="152"/>
      <c r="S38" s="49"/>
    </row>
    <row r="39" spans="1:21" ht="21.95" customHeight="1" x14ac:dyDescent="0.25">
      <c r="A39" s="51"/>
      <c r="B39" s="51"/>
      <c r="C39" s="52"/>
      <c r="E39" s="23" t="s">
        <v>13</v>
      </c>
      <c r="F39" s="248">
        <v>50.99</v>
      </c>
      <c r="G39" s="248">
        <v>50.99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>HYPERLINK("http://finance.yahoo.com/q?s=" &amp; E39, "Link")</f>
        <v>Link</v>
      </c>
      <c r="O39" s="375">
        <v>0</v>
      </c>
      <c r="Q39" s="152"/>
    </row>
    <row r="40" spans="1:21" ht="21.95" customHeight="1" x14ac:dyDescent="0.25">
      <c r="A40" s="51"/>
      <c r="B40" s="51"/>
      <c r="C40" s="52"/>
      <c r="E40" s="23" t="s">
        <v>51</v>
      </c>
      <c r="F40" s="248">
        <v>136.87</v>
      </c>
      <c r="G40" s="248">
        <v>136.87</v>
      </c>
      <c r="H40" s="336">
        <v>0</v>
      </c>
      <c r="I40" s="49">
        <v>0</v>
      </c>
      <c r="J40" s="379">
        <v>0</v>
      </c>
      <c r="K40" s="365">
        <v>0</v>
      </c>
      <c r="L40" s="379">
        <v>176.70000000000073</v>
      </c>
      <c r="M40">
        <v>0</v>
      </c>
      <c r="N40" s="376" t="str">
        <f>HYPERLINK("http://finance.yahoo.com/q?s=" &amp; E40, "Link")</f>
        <v>Link</v>
      </c>
      <c r="O40" s="375">
        <v>1.83E-2</v>
      </c>
      <c r="Q40" s="152"/>
      <c r="R40" s="49"/>
    </row>
    <row r="41" spans="1:21" ht="21.95" customHeight="1" x14ac:dyDescent="0.25">
      <c r="A41" s="51"/>
      <c r="B41" s="51"/>
      <c r="C41" s="52"/>
      <c r="E41" s="23" t="s">
        <v>42</v>
      </c>
      <c r="F41" s="248">
        <v>95.85</v>
      </c>
      <c r="G41" s="248">
        <v>95.85</v>
      </c>
      <c r="H41" s="336">
        <v>0</v>
      </c>
      <c r="I41" s="49">
        <v>0</v>
      </c>
      <c r="J41" s="379">
        <v>0</v>
      </c>
      <c r="K41" s="365">
        <v>0</v>
      </c>
      <c r="L41" s="379">
        <v>128.08999999999833</v>
      </c>
      <c r="M41">
        <v>0</v>
      </c>
      <c r="N41" s="376" t="str">
        <f>HYPERLINK("http://finance.yahoo.com/q?s=" &amp; E41, "Link")</f>
        <v>Link</v>
      </c>
      <c r="O41" s="375">
        <v>2.5600000000000001E-2</v>
      </c>
      <c r="Q41" s="462"/>
      <c r="R41" s="49"/>
    </row>
    <row r="42" spans="1:21" ht="21.95" customHeight="1" x14ac:dyDescent="0.25">
      <c r="A42" s="52"/>
      <c r="B42" s="52"/>
      <c r="C42" s="52"/>
      <c r="E42" s="23" t="s">
        <v>54</v>
      </c>
      <c r="F42" s="248">
        <v>107.35</v>
      </c>
      <c r="G42" s="248">
        <v>107.35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>HYPERLINK("http://finance.yahoo.com/q?s=" &amp; E42, "Link")</f>
        <v>Link</v>
      </c>
      <c r="O42" s="375">
        <v>2.46E-2</v>
      </c>
      <c r="Q42" s="49"/>
      <c r="S42" s="49"/>
    </row>
    <row r="43" spans="1:21" ht="21.95" customHeight="1" x14ac:dyDescent="0.25">
      <c r="A43" s="52"/>
      <c r="B43" s="52"/>
      <c r="C43" s="52"/>
      <c r="E43" s="23" t="s">
        <v>255</v>
      </c>
      <c r="F43" s="248">
        <v>48.71</v>
      </c>
      <c r="G43" s="248">
        <v>48.71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>HYPERLINK("http://finance.yahoo.com/q?s=" &amp; E43, "Link")</f>
        <v>Link</v>
      </c>
      <c r="O43" s="375">
        <v>0</v>
      </c>
      <c r="Q43" s="49"/>
      <c r="T43" s="49"/>
    </row>
    <row r="44" spans="1:21" ht="21.95" customHeight="1" x14ac:dyDescent="0.25">
      <c r="A44" s="51"/>
      <c r="B44" s="51"/>
      <c r="C44" s="52"/>
      <c r="E44" s="23" t="s">
        <v>181</v>
      </c>
      <c r="F44" s="248">
        <v>50.62</v>
      </c>
      <c r="G44" s="248">
        <v>50.62</v>
      </c>
      <c r="H44" s="336">
        <v>0</v>
      </c>
      <c r="I44" s="49">
        <v>0</v>
      </c>
      <c r="J44" s="379">
        <v>0</v>
      </c>
      <c r="K44" s="365">
        <v>0</v>
      </c>
      <c r="L44" s="379">
        <v>294.61000000000422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Q44" s="152"/>
      <c r="S44" s="49"/>
    </row>
    <row r="45" spans="1:21" ht="21.95" customHeight="1" x14ac:dyDescent="0.25">
      <c r="A45" s="52"/>
      <c r="B45" s="52"/>
      <c r="C45" s="52"/>
      <c r="E45" s="23" t="s">
        <v>53</v>
      </c>
      <c r="F45" s="248">
        <v>62.91</v>
      </c>
      <c r="G45" s="248">
        <v>62.91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>HYPERLINK("http://finance.yahoo.com/q?s=" &amp; E45, "Link")</f>
        <v>Link</v>
      </c>
      <c r="O45" s="375">
        <v>7.1000000000000004E-3</v>
      </c>
      <c r="R45" s="49"/>
    </row>
    <row r="46" spans="1:21" ht="21.95" customHeight="1" x14ac:dyDescent="0.25">
      <c r="A46" s="52"/>
      <c r="B46" s="52"/>
      <c r="C46" s="52"/>
      <c r="E46" s="23"/>
      <c r="H46" s="336"/>
      <c r="J46" s="379"/>
      <c r="K46" s="365"/>
      <c r="L46" s="379"/>
      <c r="N46" s="376"/>
      <c r="O46" s="375"/>
      <c r="R46" s="49"/>
    </row>
    <row r="47" spans="1:21" ht="21.95" customHeight="1" x14ac:dyDescent="0.25">
      <c r="A47" s="51"/>
      <c r="B47" s="51"/>
      <c r="C47" s="52"/>
      <c r="E47" s="23"/>
      <c r="H47" s="336"/>
      <c r="J47" s="379"/>
      <c r="K47" s="365"/>
      <c r="L47" s="379"/>
      <c r="N47" s="376"/>
      <c r="O47" s="375"/>
      <c r="Q47" s="152"/>
    </row>
  </sheetData>
  <sortState ref="A2:U47">
    <sortCondition ref="E1"/>
  </sortState>
  <dataConsolidate/>
  <conditionalFormatting sqref="J2:K45">
    <cfRule type="expression" dxfId="710" priority="48">
      <formula>$J2&lt;0</formula>
    </cfRule>
    <cfRule type="expression" dxfId="709" priority="49">
      <formula>$J2&gt;0</formula>
    </cfRule>
  </conditionalFormatting>
  <conditionalFormatting sqref="O1:O1048576">
    <cfRule type="expression" dxfId="70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7" priority="6">
      <formula>$H2=0</formula>
    </cfRule>
  </conditionalFormatting>
  <conditionalFormatting sqref="J2:K200">
    <cfRule type="expression" dxfId="706" priority="7">
      <formula>$J2=0</formula>
    </cfRule>
  </conditionalFormatting>
  <conditionalFormatting sqref="L1:L1048576">
    <cfRule type="expression" dxfId="705" priority="5">
      <formula>$L2=0</formula>
    </cfRule>
  </conditionalFormatting>
  <conditionalFormatting sqref="L2:L45">
    <cfRule type="expression" dxfId="704" priority="3">
      <formula>$L2&lt;0</formula>
    </cfRule>
    <cfRule type="expression" dxfId="703" priority="4">
      <formula>$L2&gt;0</formula>
    </cfRule>
  </conditionalFormatting>
  <conditionalFormatting sqref="M1">
    <cfRule type="expression" dxfId="702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305.24</v>
      </c>
      <c r="Y2" s="10">
        <v>309</v>
      </c>
      <c r="Z2" s="10">
        <v>305</v>
      </c>
      <c r="AA2" s="10">
        <v>307.86</v>
      </c>
      <c r="AB2" s="95">
        <v>1069700</v>
      </c>
      <c r="AC2" s="10">
        <v>307.86</v>
      </c>
      <c r="AD2" s="2">
        <f>Y2-Z2</f>
        <v>4</v>
      </c>
      <c r="AE2" s="138">
        <f>AC2/AC3-1</f>
        <v>5.6511939372163589E-3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307.86</v>
      </c>
      <c r="W3" s="133">
        <v>42611</v>
      </c>
      <c r="X3" s="10">
        <v>307.87</v>
      </c>
      <c r="Y3" s="10">
        <v>309.14</v>
      </c>
      <c r="Z3" s="10">
        <v>304.79000000000002</v>
      </c>
      <c r="AA3" s="10">
        <v>306.13</v>
      </c>
      <c r="AB3" s="95">
        <v>1036400</v>
      </c>
      <c r="AC3" s="10">
        <v>306.13</v>
      </c>
      <c r="AD3" s="2">
        <f t="shared" ref="AD3:AD66" si="0">Y3-Z3</f>
        <v>4.3499999999999659</v>
      </c>
      <c r="AE3" s="138">
        <f t="shared" ref="AE3:AE66" si="1">AC3/AC4-1</f>
        <v>-6.6197228802284958E-3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307.86</v>
      </c>
      <c r="T4" s="1"/>
      <c r="W4" s="133">
        <v>42608</v>
      </c>
      <c r="X4" s="10">
        <v>307.20999999999998</v>
      </c>
      <c r="Y4" s="10">
        <v>310.74</v>
      </c>
      <c r="Z4" s="10">
        <v>304.56</v>
      </c>
      <c r="AA4" s="10">
        <v>308.17</v>
      </c>
      <c r="AB4" s="95">
        <v>1112700</v>
      </c>
      <c r="AC4" s="10">
        <v>308.17</v>
      </c>
      <c r="AD4" s="2">
        <f t="shared" si="0"/>
        <v>6.1800000000000068</v>
      </c>
      <c r="AE4" s="138">
        <f t="shared" si="1"/>
        <v>4.3017761121069142E-3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309.02999999999997</v>
      </c>
      <c r="Y5" s="10">
        <v>311.97000000000003</v>
      </c>
      <c r="Z5" s="10">
        <v>301.02</v>
      </c>
      <c r="AA5" s="10">
        <v>306.85000000000002</v>
      </c>
      <c r="AB5" s="95">
        <v>1663100</v>
      </c>
      <c r="AC5" s="10">
        <v>306.85000000000002</v>
      </c>
      <c r="AD5" s="2">
        <f t="shared" si="0"/>
        <v>10.950000000000045</v>
      </c>
      <c r="AE5" s="138">
        <f t="shared" si="1"/>
        <v>-8.0173277729285175E-3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318.18</v>
      </c>
      <c r="Y6" s="10">
        <v>321.74</v>
      </c>
      <c r="Z6" s="10">
        <v>306.73</v>
      </c>
      <c r="AA6" s="10">
        <v>309.33</v>
      </c>
      <c r="AB6" s="95">
        <v>1643000</v>
      </c>
      <c r="AC6" s="10">
        <v>309.33</v>
      </c>
      <c r="AD6" s="2">
        <f t="shared" si="0"/>
        <v>15.009999999999991</v>
      </c>
      <c r="AE6" s="138">
        <f t="shared" si="1"/>
        <v>-2.7783889115881588E-2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42605</v>
      </c>
      <c r="X7" s="10">
        <v>316.81</v>
      </c>
      <c r="Y7" s="10">
        <v>322.99</v>
      </c>
      <c r="Z7" s="10">
        <v>315.27999999999997</v>
      </c>
      <c r="AA7" s="10">
        <v>318.17</v>
      </c>
      <c r="AB7" s="95">
        <v>1429000</v>
      </c>
      <c r="AC7" s="10">
        <v>318.17</v>
      </c>
      <c r="AD7" s="2">
        <f t="shared" si="0"/>
        <v>7.7100000000000364</v>
      </c>
      <c r="AE7" s="138">
        <f t="shared" si="1"/>
        <v>4.2927937880750111E-3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316.14999999999998</v>
      </c>
      <c r="Y8" s="10">
        <v>320.82</v>
      </c>
      <c r="Z8" s="10">
        <v>315.13</v>
      </c>
      <c r="AA8" s="10">
        <v>316.81</v>
      </c>
      <c r="AB8" s="95">
        <v>1317300</v>
      </c>
      <c r="AC8" s="10">
        <v>316.81</v>
      </c>
      <c r="AD8" s="2">
        <f t="shared" si="0"/>
        <v>5.6899999999999977</v>
      </c>
      <c r="AE8" s="138">
        <f t="shared" si="1"/>
        <v>0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313.69</v>
      </c>
      <c r="Y9" s="10">
        <v>319.89</v>
      </c>
      <c r="Z9" s="10">
        <v>312.39</v>
      </c>
      <c r="AA9" s="10">
        <v>316.81</v>
      </c>
      <c r="AB9" s="95">
        <v>1392600</v>
      </c>
      <c r="AC9" s="10">
        <v>316.81</v>
      </c>
      <c r="AD9" s="2">
        <f t="shared" si="0"/>
        <v>7.5</v>
      </c>
      <c r="AE9" s="138">
        <f t="shared" si="1"/>
        <v>1.094517837768838E-2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42600</v>
      </c>
      <c r="X10" s="10">
        <v>313.57</v>
      </c>
      <c r="Y10" s="10">
        <v>313.76</v>
      </c>
      <c r="Z10" s="10">
        <v>312</v>
      </c>
      <c r="AA10" s="10">
        <v>313.38</v>
      </c>
      <c r="AB10" s="95">
        <v>587300</v>
      </c>
      <c r="AC10" s="10">
        <v>313.38</v>
      </c>
      <c r="AD10" s="2">
        <f t="shared" si="0"/>
        <v>1.7599999999999909</v>
      </c>
      <c r="AE10" s="138">
        <f t="shared" si="1"/>
        <v>-1.4020776241157051E-3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314.17</v>
      </c>
      <c r="Y11" s="10">
        <v>314.70999999999998</v>
      </c>
      <c r="Z11" s="10">
        <v>311.29000000000002</v>
      </c>
      <c r="AA11" s="10">
        <v>313.82</v>
      </c>
      <c r="AB11" s="95">
        <v>852600</v>
      </c>
      <c r="AC11" s="10">
        <v>313.82</v>
      </c>
      <c r="AD11" s="2">
        <f t="shared" si="0"/>
        <v>3.4199999999999591</v>
      </c>
      <c r="AE11" s="138">
        <f t="shared" si="1"/>
        <v>1.2762427413692823E-3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313.27</v>
      </c>
      <c r="Y12" s="10">
        <v>316.67</v>
      </c>
      <c r="Z12" s="10">
        <v>312.64</v>
      </c>
      <c r="AA12" s="10">
        <v>313.42</v>
      </c>
      <c r="AB12" s="95">
        <v>938500</v>
      </c>
      <c r="AC12" s="10">
        <v>313.42</v>
      </c>
      <c r="AD12" s="2">
        <f t="shared" si="0"/>
        <v>4.0300000000000296</v>
      </c>
      <c r="AE12" s="138">
        <f t="shared" si="1"/>
        <v>9.5727368454756601E-5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313.39999999999998</v>
      </c>
      <c r="Y13" s="10">
        <v>315.08</v>
      </c>
      <c r="Z13" s="10">
        <v>310.01</v>
      </c>
      <c r="AA13" s="10">
        <v>313.39</v>
      </c>
      <c r="AB13" s="95">
        <v>923300</v>
      </c>
      <c r="AC13" s="10">
        <v>313.39</v>
      </c>
      <c r="AD13" s="2">
        <f t="shared" si="0"/>
        <v>5.0699999999999932</v>
      </c>
      <c r="AE13" s="138">
        <f t="shared" si="1"/>
        <v>-1.7519271198318531E-3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311.99</v>
      </c>
      <c r="Y14" s="10">
        <v>315.23</v>
      </c>
      <c r="Z14" s="10">
        <v>311.64999999999998</v>
      </c>
      <c r="AA14" s="10">
        <v>313.94</v>
      </c>
      <c r="AB14" s="95">
        <v>989200</v>
      </c>
      <c r="AC14" s="10">
        <v>313.94</v>
      </c>
      <c r="AD14" s="2">
        <f t="shared" si="0"/>
        <v>3.5800000000000409</v>
      </c>
      <c r="AE14" s="138">
        <f t="shared" si="1"/>
        <v>-1.7488632388947822E-3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309.47000000000003</v>
      </c>
      <c r="Y15" s="10">
        <v>316.25</v>
      </c>
      <c r="Z15" s="10">
        <v>309.42</v>
      </c>
      <c r="AA15" s="10">
        <v>314.49</v>
      </c>
      <c r="AB15" s="95">
        <v>1755400</v>
      </c>
      <c r="AC15" s="10">
        <v>314.49</v>
      </c>
      <c r="AD15" s="2">
        <f t="shared" si="0"/>
        <v>6.8299999999999841</v>
      </c>
      <c r="AE15" s="138">
        <f t="shared" si="1"/>
        <v>1.819535727004884E-2</v>
      </c>
    </row>
    <row r="16" spans="1:40" x14ac:dyDescent="0.25">
      <c r="G16" s="1"/>
      <c r="W16" s="133">
        <v>42592</v>
      </c>
      <c r="X16" s="10">
        <v>315</v>
      </c>
      <c r="Y16" s="10">
        <v>315</v>
      </c>
      <c r="Z16" s="10">
        <v>307.14</v>
      </c>
      <c r="AA16" s="10">
        <v>308.87</v>
      </c>
      <c r="AB16" s="95">
        <v>1235300</v>
      </c>
      <c r="AC16" s="10">
        <v>308.87</v>
      </c>
      <c r="AD16" s="2">
        <f t="shared" si="0"/>
        <v>7.8600000000000136</v>
      </c>
      <c r="AE16" s="138">
        <f t="shared" si="1"/>
        <v>-1.765154888365883E-2</v>
      </c>
    </row>
    <row r="17" spans="1:31" x14ac:dyDescent="0.25">
      <c r="G17" s="1"/>
      <c r="W17" s="133">
        <v>42591</v>
      </c>
      <c r="X17" s="10">
        <v>313.72000000000003</v>
      </c>
      <c r="Y17" s="10">
        <v>316.24</v>
      </c>
      <c r="Z17" s="10">
        <v>311.8</v>
      </c>
      <c r="AA17" s="10">
        <v>314.42</v>
      </c>
      <c r="AB17" s="95">
        <v>1130600</v>
      </c>
      <c r="AC17" s="10">
        <v>314.42</v>
      </c>
      <c r="AD17" s="2">
        <f t="shared" si="0"/>
        <v>4.4399999999999977</v>
      </c>
      <c r="AE17" s="138">
        <f t="shared" si="1"/>
        <v>2.4549657261279112E-3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316.02</v>
      </c>
      <c r="Y18" s="10">
        <v>316.35000000000002</v>
      </c>
      <c r="Z18" s="10">
        <v>309.16000000000003</v>
      </c>
      <c r="AA18" s="10">
        <v>313.64999999999998</v>
      </c>
      <c r="AB18" s="95">
        <v>2136800</v>
      </c>
      <c r="AC18" s="10">
        <v>313.64999999999998</v>
      </c>
      <c r="AD18" s="2">
        <f t="shared" si="0"/>
        <v>7.1899999999999977</v>
      </c>
      <c r="AE18" s="138">
        <f t="shared" si="1"/>
        <v>-7.3110520319027428E-3</v>
      </c>
    </row>
    <row r="19" spans="1:31" x14ac:dyDescent="0.25">
      <c r="N19" s="2"/>
      <c r="W19" s="133">
        <v>42587</v>
      </c>
      <c r="X19" s="10">
        <v>316.16000000000003</v>
      </c>
      <c r="Y19" s="10">
        <v>318.91000000000003</v>
      </c>
      <c r="Z19" s="10">
        <v>313.69</v>
      </c>
      <c r="AA19" s="10">
        <v>315.95999999999998</v>
      </c>
      <c r="AB19" s="95">
        <v>1358300</v>
      </c>
      <c r="AC19" s="10">
        <v>315.95999999999998</v>
      </c>
      <c r="AD19" s="2">
        <f t="shared" si="0"/>
        <v>5.2200000000000273</v>
      </c>
      <c r="AE19" s="138">
        <f t="shared" si="1"/>
        <v>4.4506612410986079E-3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320.14999999999998</v>
      </c>
      <c r="Y20" s="10">
        <v>320.45</v>
      </c>
      <c r="Z20" s="10">
        <v>314.01</v>
      </c>
      <c r="AA20" s="10">
        <v>314.56</v>
      </c>
      <c r="AB20" s="95">
        <v>2002300</v>
      </c>
      <c r="AC20" s="10">
        <v>314.56</v>
      </c>
      <c r="AD20" s="2">
        <f t="shared" si="0"/>
        <v>6.4399999999999977</v>
      </c>
      <c r="AE20" s="138">
        <f t="shared" si="1"/>
        <v>-2.1099147320594924E-2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321.77</v>
      </c>
      <c r="Y21" s="10">
        <v>324.3</v>
      </c>
      <c r="Z21" s="10">
        <v>310.06</v>
      </c>
      <c r="AA21" s="10">
        <v>321.33999999999997</v>
      </c>
      <c r="AB21" s="95">
        <v>6040500</v>
      </c>
      <c r="AC21" s="10">
        <v>321.33999999999997</v>
      </c>
      <c r="AD21" s="2">
        <f t="shared" si="0"/>
        <v>14.240000000000009</v>
      </c>
      <c r="AE21" s="138">
        <f t="shared" si="1"/>
        <v>-2.6566901941777132E-2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302.88</v>
      </c>
      <c r="Y22" s="10">
        <v>333.65</v>
      </c>
      <c r="Z22" s="10">
        <v>297.66000000000003</v>
      </c>
      <c r="AA22" s="10">
        <v>330.11</v>
      </c>
      <c r="AB22" s="95">
        <v>7800000</v>
      </c>
      <c r="AC22" s="10">
        <v>330.11</v>
      </c>
      <c r="AD22" s="2">
        <f t="shared" si="0"/>
        <v>35.989999999999952</v>
      </c>
      <c r="AE22" s="138">
        <f t="shared" si="1"/>
        <v>9.3695126395653361E-2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300</v>
      </c>
      <c r="Y23" s="10">
        <v>307.5</v>
      </c>
      <c r="Z23" s="10">
        <v>299.06</v>
      </c>
      <c r="AA23" s="10">
        <v>301.83</v>
      </c>
      <c r="AB23" s="95">
        <v>3565600</v>
      </c>
      <c r="AC23" s="10">
        <v>301.83</v>
      </c>
      <c r="AD23" s="2">
        <f t="shared" si="0"/>
        <v>8.4399999999999977</v>
      </c>
      <c r="AE23" s="138">
        <f t="shared" si="1"/>
        <v>4.1044390025178457E-2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288.85000000000002</v>
      </c>
      <c r="Y24" s="10">
        <v>290.45999999999998</v>
      </c>
      <c r="Z24" s="10">
        <v>286.8</v>
      </c>
      <c r="AA24" s="10">
        <v>289.93</v>
      </c>
      <c r="AB24" s="95">
        <v>1338500</v>
      </c>
      <c r="AC24" s="10">
        <v>289.93</v>
      </c>
      <c r="AD24" s="2">
        <f t="shared" si="0"/>
        <v>3.6599999999999682</v>
      </c>
      <c r="AE24" s="138">
        <f t="shared" si="1"/>
        <v>3.1138636127738817E-3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42579</v>
      </c>
      <c r="X25" s="10">
        <v>288.61</v>
      </c>
      <c r="Y25" s="10">
        <v>289.98</v>
      </c>
      <c r="Z25" s="10">
        <v>285.07</v>
      </c>
      <c r="AA25" s="10">
        <v>289.02999999999997</v>
      </c>
      <c r="AB25" s="95">
        <v>1454500</v>
      </c>
      <c r="AC25" s="10">
        <v>289.02999999999997</v>
      </c>
      <c r="AD25" s="2">
        <f t="shared" si="0"/>
        <v>4.910000000000025</v>
      </c>
      <c r="AE25" s="138">
        <f t="shared" si="1"/>
        <v>2.3582451881392075E-3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42578</v>
      </c>
      <c r="X26" s="10">
        <v>286.83</v>
      </c>
      <c r="Y26" s="10">
        <v>288.77</v>
      </c>
      <c r="Z26" s="10">
        <v>286.08</v>
      </c>
      <c r="AA26" s="10">
        <v>288.35000000000002</v>
      </c>
      <c r="AB26" s="95">
        <v>1458200</v>
      </c>
      <c r="AC26" s="10">
        <v>288.35000000000002</v>
      </c>
      <c r="AD26" s="2">
        <f t="shared" si="0"/>
        <v>2.6899999999999977</v>
      </c>
      <c r="AE26" s="138">
        <f t="shared" si="1"/>
        <v>4.5638238573020296E-3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42577</v>
      </c>
      <c r="X27" s="10">
        <v>286</v>
      </c>
      <c r="Y27" s="10">
        <v>289.95</v>
      </c>
      <c r="Z27" s="10">
        <v>285.47000000000003</v>
      </c>
      <c r="AA27" s="10">
        <v>287.04000000000002</v>
      </c>
      <c r="AB27" s="95">
        <v>1987100</v>
      </c>
      <c r="AC27" s="10">
        <v>287.04000000000002</v>
      </c>
      <c r="AD27" s="2">
        <f t="shared" si="0"/>
        <v>4.4799999999999613</v>
      </c>
      <c r="AE27" s="138">
        <f t="shared" si="1"/>
        <v>-1.0788237341221585E-3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42576</v>
      </c>
      <c r="X28" s="10">
        <v>287.83999999999997</v>
      </c>
      <c r="Y28" s="10">
        <v>290.58</v>
      </c>
      <c r="Z28" s="10">
        <v>285.02</v>
      </c>
      <c r="AA28" s="10">
        <v>287.35000000000002</v>
      </c>
      <c r="AB28" s="95">
        <v>1977700</v>
      </c>
      <c r="AC28" s="10">
        <v>287.35000000000002</v>
      </c>
      <c r="AD28" s="2">
        <f t="shared" si="0"/>
        <v>5.5600000000000023</v>
      </c>
      <c r="AE28" s="138">
        <f t="shared" si="1"/>
        <v>-1.4941969560079427E-3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42573</v>
      </c>
      <c r="X29" s="10">
        <v>282.08999999999997</v>
      </c>
      <c r="Y29" s="10">
        <v>290.92</v>
      </c>
      <c r="Z29" s="10">
        <v>281.38</v>
      </c>
      <c r="AA29" s="10">
        <v>287.77999999999997</v>
      </c>
      <c r="AB29" s="95">
        <v>3394600</v>
      </c>
      <c r="AC29" s="10">
        <v>287.77999999999997</v>
      </c>
      <c r="AD29" s="2">
        <f t="shared" si="0"/>
        <v>9.5400000000000205</v>
      </c>
      <c r="AE29" s="138">
        <f t="shared" si="1"/>
        <v>1.8870596565763842E-2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42572</v>
      </c>
      <c r="X30" s="10">
        <v>279.76</v>
      </c>
      <c r="Y30" s="10">
        <v>282.54000000000002</v>
      </c>
      <c r="Z30" s="10">
        <v>274.23</v>
      </c>
      <c r="AA30" s="10">
        <v>282.45</v>
      </c>
      <c r="AB30" s="95">
        <v>5548000</v>
      </c>
      <c r="AC30" s="10">
        <v>282.45</v>
      </c>
      <c r="AD30" s="2">
        <f t="shared" si="0"/>
        <v>8.3100000000000023</v>
      </c>
      <c r="AE30" s="138">
        <f t="shared" si="1"/>
        <v>7.6369040813993205E-2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42571</v>
      </c>
      <c r="X31" s="10">
        <v>259.87</v>
      </c>
      <c r="Y31" s="10">
        <v>263.16000000000003</v>
      </c>
      <c r="Z31" s="10">
        <v>257.57</v>
      </c>
      <c r="AA31" s="10">
        <v>262.41000000000003</v>
      </c>
      <c r="AB31" s="95">
        <v>1830200</v>
      </c>
      <c r="AC31" s="10">
        <v>262.41000000000003</v>
      </c>
      <c r="AD31" s="2">
        <f t="shared" si="0"/>
        <v>5.5900000000000318</v>
      </c>
      <c r="AE31" s="138">
        <f t="shared" si="1"/>
        <v>9.9684396890156179E-3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42570</v>
      </c>
      <c r="X32" s="10">
        <v>260.94</v>
      </c>
      <c r="Y32" s="10">
        <v>262.49</v>
      </c>
      <c r="Z32" s="10">
        <v>258.16000000000003</v>
      </c>
      <c r="AA32" s="10">
        <v>259.82</v>
      </c>
      <c r="AB32" s="95">
        <v>1094500</v>
      </c>
      <c r="AC32" s="10">
        <v>259.82</v>
      </c>
      <c r="AD32" s="2">
        <f t="shared" si="0"/>
        <v>4.3299999999999841</v>
      </c>
      <c r="AE32" s="138">
        <f t="shared" si="1"/>
        <v>-6.4244741873805689E-3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42569</v>
      </c>
      <c r="X33" s="10">
        <v>260.04000000000002</v>
      </c>
      <c r="Y33" s="10">
        <v>262.8</v>
      </c>
      <c r="Z33" s="10">
        <v>257.47000000000003</v>
      </c>
      <c r="AA33" s="10">
        <v>261.5</v>
      </c>
      <c r="AB33" s="95">
        <v>2133000</v>
      </c>
      <c r="AC33" s="10">
        <v>261.5</v>
      </c>
      <c r="AD33" s="2">
        <f t="shared" si="0"/>
        <v>5.3299999999999841</v>
      </c>
      <c r="AE33" s="138">
        <f t="shared" si="1"/>
        <v>4.6100653092584487E-3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42566</v>
      </c>
      <c r="X34" s="10">
        <v>254.12</v>
      </c>
      <c r="Y34" s="10">
        <v>260.45</v>
      </c>
      <c r="Z34" s="10">
        <v>253.81</v>
      </c>
      <c r="AA34" s="10">
        <v>260.3</v>
      </c>
      <c r="AB34" s="95">
        <v>2404900</v>
      </c>
      <c r="AC34" s="10">
        <v>260.3</v>
      </c>
      <c r="AD34" s="2">
        <f t="shared" si="0"/>
        <v>6.6399999999999864</v>
      </c>
      <c r="AE34" s="138">
        <f t="shared" si="1"/>
        <v>2.9382686756040721E-2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42565</v>
      </c>
      <c r="X35" s="10">
        <v>253.3</v>
      </c>
      <c r="Y35" s="10">
        <v>253.8</v>
      </c>
      <c r="Z35" s="10">
        <v>250.02</v>
      </c>
      <c r="AA35" s="10">
        <v>252.87</v>
      </c>
      <c r="AB35" s="95">
        <v>1295400</v>
      </c>
      <c r="AC35" s="10">
        <v>252.87</v>
      </c>
      <c r="AD35" s="2">
        <f t="shared" si="0"/>
        <v>3.7800000000000011</v>
      </c>
      <c r="AE35" s="138">
        <f t="shared" si="1"/>
        <v>6.6881643377523226E-3</v>
      </c>
    </row>
    <row r="36" spans="1:31" x14ac:dyDescent="0.25">
      <c r="W36" s="133">
        <v>42564</v>
      </c>
      <c r="X36" s="10">
        <v>254.24</v>
      </c>
      <c r="Y36" s="10">
        <v>254.27</v>
      </c>
      <c r="Z36" s="10">
        <v>250.82</v>
      </c>
      <c r="AA36" s="10">
        <v>251.19</v>
      </c>
      <c r="AB36" s="95">
        <v>1285400</v>
      </c>
      <c r="AC36" s="10">
        <v>251.19</v>
      </c>
      <c r="AD36" s="2">
        <f t="shared" si="0"/>
        <v>3.4500000000000171</v>
      </c>
      <c r="AE36" s="138">
        <f t="shared" si="1"/>
        <v>-8.5648879065362005E-3</v>
      </c>
    </row>
    <row r="37" spans="1:31" x14ac:dyDescent="0.25">
      <c r="W37" s="133">
        <v>42563</v>
      </c>
      <c r="X37" s="10">
        <v>253.78</v>
      </c>
      <c r="Y37" s="10">
        <v>254.85</v>
      </c>
      <c r="Z37" s="10">
        <v>251.29</v>
      </c>
      <c r="AA37" s="10">
        <v>253.36</v>
      </c>
      <c r="AB37" s="95">
        <v>1175100</v>
      </c>
      <c r="AC37" s="10">
        <v>253.36</v>
      </c>
      <c r="AD37" s="2">
        <f t="shared" si="0"/>
        <v>3.5600000000000023</v>
      </c>
      <c r="AE37" s="138">
        <f t="shared" si="1"/>
        <v>3.2470103745942946E-3</v>
      </c>
    </row>
    <row r="38" spans="1:31" x14ac:dyDescent="0.25">
      <c r="W38" s="133">
        <v>42562</v>
      </c>
      <c r="X38" s="10">
        <v>253.25</v>
      </c>
      <c r="Y38" s="10">
        <v>255.1</v>
      </c>
      <c r="Z38" s="10">
        <v>251.12</v>
      </c>
      <c r="AA38" s="10">
        <v>252.54</v>
      </c>
      <c r="AB38" s="95">
        <v>1746600</v>
      </c>
      <c r="AC38" s="10">
        <v>252.54</v>
      </c>
      <c r="AD38" s="2">
        <f t="shared" si="0"/>
        <v>3.9799999999999898</v>
      </c>
      <c r="AE38" s="138">
        <f t="shared" si="1"/>
        <v>4.934341424592148E-3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42559</v>
      </c>
      <c r="X39" s="10">
        <v>248.63</v>
      </c>
      <c r="Y39" s="10">
        <v>251.78</v>
      </c>
      <c r="Z39" s="10">
        <v>246.11</v>
      </c>
      <c r="AA39" s="10">
        <v>251.3</v>
      </c>
      <c r="AB39" s="95">
        <v>1295600</v>
      </c>
      <c r="AC39" s="10">
        <v>251.3</v>
      </c>
      <c r="AD39" s="2">
        <f t="shared" si="0"/>
        <v>5.6699999999999875</v>
      </c>
      <c r="AE39" s="138">
        <f t="shared" si="1"/>
        <v>1.6297973874711769E-2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42558</v>
      </c>
      <c r="X40" s="10">
        <v>247.24</v>
      </c>
      <c r="Y40" s="10">
        <v>249.66</v>
      </c>
      <c r="Z40" s="10">
        <v>245.22</v>
      </c>
      <c r="AA40" s="10">
        <v>247.27</v>
      </c>
      <c r="AB40" s="95">
        <v>1140400</v>
      </c>
      <c r="AC40" s="10">
        <v>247.27</v>
      </c>
      <c r="AD40" s="2">
        <f t="shared" si="0"/>
        <v>4.4399999999999977</v>
      </c>
      <c r="AE40" s="138">
        <f t="shared" si="1"/>
        <v>-8.4855341845802013E-4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42557</v>
      </c>
      <c r="X41" s="10">
        <v>241.64</v>
      </c>
      <c r="Y41" s="10">
        <v>247.89</v>
      </c>
      <c r="Z41" s="10">
        <v>240.71</v>
      </c>
      <c r="AA41" s="10">
        <v>247.48</v>
      </c>
      <c r="AB41" s="95">
        <v>1750900</v>
      </c>
      <c r="AC41" s="10">
        <v>247.48</v>
      </c>
      <c r="AD41" s="2">
        <f t="shared" si="0"/>
        <v>7.1799999999999784</v>
      </c>
      <c r="AE41" s="138">
        <f t="shared" si="1"/>
        <v>2.251786968557612E-2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37" t="s">
        <v>78</v>
      </c>
      <c r="P42" s="537"/>
      <c r="T42" s="112" t="s">
        <v>113</v>
      </c>
      <c r="U42" s="4"/>
      <c r="W42" s="133">
        <v>42556</v>
      </c>
      <c r="X42" s="10">
        <v>244.62</v>
      </c>
      <c r="Y42" s="10">
        <v>244.8</v>
      </c>
      <c r="Z42" s="10">
        <v>240.07</v>
      </c>
      <c r="AA42" s="10">
        <v>242.03</v>
      </c>
      <c r="AB42" s="95">
        <v>1239300</v>
      </c>
      <c r="AC42" s="10">
        <v>242.03</v>
      </c>
      <c r="AD42" s="2">
        <f t="shared" si="0"/>
        <v>4.7300000000000182</v>
      </c>
      <c r="AE42" s="138">
        <f t="shared" si="1"/>
        <v>-1.2364318942299835E-2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338.64600000000002</v>
      </c>
      <c r="Q43" s="2"/>
      <c r="T43" s="434" t="s">
        <v>98</v>
      </c>
      <c r="U43" s="526">
        <v>306.13</v>
      </c>
      <c r="W43" s="133">
        <v>42552</v>
      </c>
      <c r="X43" s="10">
        <v>242.57</v>
      </c>
      <c r="Y43" s="10">
        <v>246.55</v>
      </c>
      <c r="Z43" s="10">
        <v>241.59</v>
      </c>
      <c r="AA43" s="10">
        <v>245.06</v>
      </c>
      <c r="AB43" s="95">
        <v>1465500</v>
      </c>
      <c r="AC43" s="10">
        <v>245.06</v>
      </c>
      <c r="AD43" s="2">
        <f t="shared" si="0"/>
        <v>4.960000000000008</v>
      </c>
      <c r="AE43" s="138">
        <f t="shared" si="1"/>
        <v>1.3398395500785698E-2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335.56740000000002</v>
      </c>
      <c r="Q44" s="2"/>
      <c r="T44" s="434" t="s">
        <v>99</v>
      </c>
      <c r="U44" s="526">
        <v>305.24</v>
      </c>
      <c r="W44" s="133">
        <v>42551</v>
      </c>
      <c r="X44" s="10">
        <v>239.31</v>
      </c>
      <c r="Y44" s="10">
        <v>241.9</v>
      </c>
      <c r="Z44" s="10">
        <v>236.67</v>
      </c>
      <c r="AA44" s="10">
        <v>241.82</v>
      </c>
      <c r="AB44" s="95">
        <v>2093200</v>
      </c>
      <c r="AC44" s="10">
        <v>241.82</v>
      </c>
      <c r="AD44" s="2">
        <f t="shared" si="0"/>
        <v>5.2300000000000182</v>
      </c>
      <c r="AE44" s="138">
        <f t="shared" si="1"/>
        <v>1.2180318948558089E-2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332.48880000000003</v>
      </c>
      <c r="Q45" s="2"/>
      <c r="T45" s="434" t="s">
        <v>100</v>
      </c>
      <c r="U45" s="526" t="s">
        <v>418</v>
      </c>
      <c r="W45" s="133">
        <v>42550</v>
      </c>
      <c r="X45" s="10">
        <v>232.87</v>
      </c>
      <c r="Y45" s="10">
        <v>239.85</v>
      </c>
      <c r="Z45" s="10">
        <v>232</v>
      </c>
      <c r="AA45" s="10">
        <v>238.91</v>
      </c>
      <c r="AB45" s="95">
        <v>2881200</v>
      </c>
      <c r="AC45" s="10">
        <v>238.91</v>
      </c>
      <c r="AD45" s="2">
        <f t="shared" si="0"/>
        <v>7.8499999999999943</v>
      </c>
      <c r="AE45" s="138">
        <f t="shared" si="1"/>
        <v>4.5466479957990469E-2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329.41020000000003</v>
      </c>
      <c r="Q46" s="2"/>
      <c r="T46" s="434" t="s">
        <v>101</v>
      </c>
      <c r="U46" s="526" t="s">
        <v>387</v>
      </c>
      <c r="W46" s="133">
        <v>42549</v>
      </c>
      <c r="X46" s="10">
        <v>225.68</v>
      </c>
      <c r="Y46" s="10">
        <v>229.75</v>
      </c>
      <c r="Z46" s="10">
        <v>225.68</v>
      </c>
      <c r="AA46" s="10">
        <v>228.52</v>
      </c>
      <c r="AB46" s="95">
        <v>2115700</v>
      </c>
      <c r="AC46" s="10">
        <v>228.52</v>
      </c>
      <c r="AD46" s="2">
        <f t="shared" si="0"/>
        <v>4.0699999999999932</v>
      </c>
      <c r="AE46" s="138">
        <f t="shared" si="1"/>
        <v>1.7453250222618122E-2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326.33160000000004</v>
      </c>
      <c r="Q47" s="2"/>
      <c r="T47" s="434" t="s">
        <v>102</v>
      </c>
      <c r="U47" s="526">
        <v>340.33</v>
      </c>
      <c r="W47" s="133">
        <v>42548</v>
      </c>
      <c r="X47" s="10">
        <v>227</v>
      </c>
      <c r="Y47" s="10">
        <v>229.54</v>
      </c>
      <c r="Z47" s="10">
        <v>223.02</v>
      </c>
      <c r="AA47" s="10">
        <v>224.6</v>
      </c>
      <c r="AB47" s="95">
        <v>2913900</v>
      </c>
      <c r="AC47" s="10">
        <v>224.6</v>
      </c>
      <c r="AD47" s="2">
        <f t="shared" si="0"/>
        <v>6.5199999999999818</v>
      </c>
      <c r="AE47" s="138">
        <f t="shared" si="1"/>
        <v>-1.9299624486944444E-2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323.25300000000004</v>
      </c>
      <c r="Q48" s="2"/>
      <c r="T48" s="434" t="s">
        <v>103</v>
      </c>
      <c r="U48" s="526">
        <v>0.43302800000000002</v>
      </c>
      <c r="W48" s="133">
        <v>42545</v>
      </c>
      <c r="X48" s="10">
        <v>232</v>
      </c>
      <c r="Y48" s="10">
        <v>235.3</v>
      </c>
      <c r="Z48" s="10">
        <v>229</v>
      </c>
      <c r="AA48" s="10">
        <v>229.02</v>
      </c>
      <c r="AB48" s="95">
        <v>2685000</v>
      </c>
      <c r="AC48" s="10">
        <v>229.02</v>
      </c>
      <c r="AD48" s="2">
        <f t="shared" si="0"/>
        <v>6.3000000000000114</v>
      </c>
      <c r="AE48" s="138">
        <f t="shared" si="1"/>
        <v>-4.0231330148353006E-2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320.17440000000005</v>
      </c>
      <c r="Q49" s="2"/>
      <c r="T49" s="434" t="s">
        <v>123</v>
      </c>
      <c r="U49" s="526" t="s">
        <v>305</v>
      </c>
      <c r="W49" s="133">
        <v>42544</v>
      </c>
      <c r="X49" s="10">
        <v>237.18</v>
      </c>
      <c r="Y49" s="10">
        <v>238.79</v>
      </c>
      <c r="Z49" s="10">
        <v>235.76</v>
      </c>
      <c r="AA49" s="10">
        <v>238.62</v>
      </c>
      <c r="AB49" s="95">
        <v>1403000</v>
      </c>
      <c r="AC49" s="10">
        <v>238.62</v>
      </c>
      <c r="AD49" s="2">
        <f t="shared" si="0"/>
        <v>3.0300000000000011</v>
      </c>
      <c r="AE49" s="138">
        <f t="shared" si="1"/>
        <v>1.7135549872122846E-2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317.0958</v>
      </c>
      <c r="Q50" s="2"/>
      <c r="T50" s="434"/>
      <c r="U50" s="526"/>
      <c r="W50" s="133">
        <v>42543</v>
      </c>
      <c r="X50" s="10">
        <v>233.66</v>
      </c>
      <c r="Y50" s="10">
        <v>238.48</v>
      </c>
      <c r="Z50" s="10">
        <v>232.16</v>
      </c>
      <c r="AA50" s="10">
        <v>234.6</v>
      </c>
      <c r="AB50" s="95">
        <v>2622400</v>
      </c>
      <c r="AC50" s="10">
        <v>234.6</v>
      </c>
      <c r="AD50" s="2">
        <f t="shared" si="0"/>
        <v>6.3199999999999932</v>
      </c>
      <c r="AE50" s="138">
        <f t="shared" si="1"/>
        <v>6.8669527896996208E-3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314.0172</v>
      </c>
      <c r="Q51" s="2"/>
      <c r="T51" s="434" t="s">
        <v>105</v>
      </c>
      <c r="U51" s="526" t="s">
        <v>419</v>
      </c>
      <c r="W51" s="133">
        <v>42542</v>
      </c>
      <c r="X51" s="10">
        <v>238</v>
      </c>
      <c r="Y51" s="10">
        <v>238.99</v>
      </c>
      <c r="Z51" s="10">
        <v>232.99</v>
      </c>
      <c r="AA51" s="10">
        <v>233</v>
      </c>
      <c r="AB51" s="95">
        <v>1955900</v>
      </c>
      <c r="AC51" s="10">
        <v>233</v>
      </c>
      <c r="AD51" s="2">
        <f t="shared" si="0"/>
        <v>6</v>
      </c>
      <c r="AE51" s="138">
        <f t="shared" si="1"/>
        <v>-1.8492775601331113E-2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310.93860000000001</v>
      </c>
      <c r="Q52" s="2"/>
      <c r="T52" s="434" t="s">
        <v>106</v>
      </c>
      <c r="U52" s="526" t="s">
        <v>331</v>
      </c>
      <c r="W52" s="133">
        <v>42541</v>
      </c>
      <c r="X52" s="10">
        <v>241</v>
      </c>
      <c r="Y52" s="10">
        <v>242.5</v>
      </c>
      <c r="Z52" s="10">
        <v>237.17</v>
      </c>
      <c r="AA52" s="10">
        <v>237.39</v>
      </c>
      <c r="AB52" s="95">
        <v>1401100</v>
      </c>
      <c r="AC52" s="10">
        <v>237.39</v>
      </c>
      <c r="AD52" s="2">
        <f t="shared" si="0"/>
        <v>5.3300000000000125</v>
      </c>
      <c r="AE52" s="138">
        <f t="shared" si="1"/>
        <v>-3.4423407917384408E-3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307.86</v>
      </c>
      <c r="Q53" s="2"/>
      <c r="T53" s="434" t="s">
        <v>107</v>
      </c>
      <c r="U53" s="527">
        <v>1070960</v>
      </c>
      <c r="W53" s="133">
        <v>42538</v>
      </c>
      <c r="X53" s="10">
        <v>242.27</v>
      </c>
      <c r="Y53" s="10">
        <v>242.27</v>
      </c>
      <c r="Z53" s="10">
        <v>238.2</v>
      </c>
      <c r="AA53" s="10">
        <v>238.21</v>
      </c>
      <c r="AB53" s="95">
        <v>2219500</v>
      </c>
      <c r="AC53" s="10">
        <v>238.21</v>
      </c>
      <c r="AD53" s="2">
        <f t="shared" si="0"/>
        <v>4.0700000000000216</v>
      </c>
      <c r="AE53" s="138">
        <f t="shared" si="1"/>
        <v>-1.6433378752219285E-2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304.78140000000002</v>
      </c>
      <c r="Q54" s="2"/>
      <c r="T54" s="434" t="s">
        <v>110</v>
      </c>
      <c r="U54" s="527">
        <v>2071610</v>
      </c>
      <c r="W54" s="133">
        <v>42537</v>
      </c>
      <c r="X54" s="10">
        <v>236.91</v>
      </c>
      <c r="Y54" s="10">
        <v>243.34</v>
      </c>
      <c r="Z54" s="10">
        <v>236.54</v>
      </c>
      <c r="AA54" s="10">
        <v>242.19</v>
      </c>
      <c r="AB54" s="95">
        <v>1995500</v>
      </c>
      <c r="AC54" s="10">
        <v>242.19</v>
      </c>
      <c r="AD54" s="2">
        <f t="shared" si="0"/>
        <v>6.8000000000000114</v>
      </c>
      <c r="AE54" s="138">
        <f t="shared" si="1"/>
        <v>1.3729019295969147E-2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301.70280000000002</v>
      </c>
      <c r="Q55" s="2"/>
      <c r="T55" s="434" t="s">
        <v>108</v>
      </c>
      <c r="U55" s="526" t="s">
        <v>420</v>
      </c>
      <c r="W55" s="133">
        <v>42536</v>
      </c>
      <c r="X55" s="10">
        <v>242.38</v>
      </c>
      <c r="Y55" s="10">
        <v>242.99</v>
      </c>
      <c r="Z55" s="10">
        <v>238.59</v>
      </c>
      <c r="AA55" s="10">
        <v>238.91</v>
      </c>
      <c r="AB55" s="95">
        <v>2101600</v>
      </c>
      <c r="AC55" s="10">
        <v>238.91</v>
      </c>
      <c r="AD55" s="2">
        <f t="shared" si="0"/>
        <v>4.4000000000000057</v>
      </c>
      <c r="AE55" s="138">
        <f t="shared" si="1"/>
        <v>-1.1543235415804709E-2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298.62420000000003</v>
      </c>
      <c r="T56" s="434" t="s">
        <v>111</v>
      </c>
      <c r="U56" s="526">
        <v>17.98</v>
      </c>
      <c r="W56" s="133">
        <v>42535</v>
      </c>
      <c r="X56" s="10">
        <v>243.35</v>
      </c>
      <c r="Y56" s="10">
        <v>245.01</v>
      </c>
      <c r="Z56" s="10">
        <v>240.16</v>
      </c>
      <c r="AA56" s="10">
        <v>241.7</v>
      </c>
      <c r="AB56" s="95">
        <v>1696700</v>
      </c>
      <c r="AC56" s="10">
        <v>241.7</v>
      </c>
      <c r="AD56" s="2">
        <f t="shared" si="0"/>
        <v>4.8499999999999943</v>
      </c>
      <c r="AE56" s="138">
        <f t="shared" si="1"/>
        <v>-1.0845099242889344E-2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295.54559999999998</v>
      </c>
      <c r="T57" s="434" t="s">
        <v>112</v>
      </c>
      <c r="U57" s="526">
        <v>17.12</v>
      </c>
      <c r="W57" s="133">
        <v>42534</v>
      </c>
      <c r="X57" s="10">
        <v>245.76</v>
      </c>
      <c r="Y57" s="10">
        <v>248.4</v>
      </c>
      <c r="Z57" s="10">
        <v>244.04</v>
      </c>
      <c r="AA57" s="10">
        <v>244.35</v>
      </c>
      <c r="AB57" s="95">
        <v>1628200</v>
      </c>
      <c r="AC57" s="10">
        <v>244.35</v>
      </c>
      <c r="AD57" s="2">
        <f t="shared" si="0"/>
        <v>4.3600000000000136</v>
      </c>
      <c r="AE57" s="138">
        <f t="shared" si="1"/>
        <v>-7.2319505952138652E-3</v>
      </c>
    </row>
    <row r="58" spans="1:31" x14ac:dyDescent="0.25">
      <c r="O58" s="83">
        <v>0.95</v>
      </c>
      <c r="P58" s="83">
        <f t="shared" si="5"/>
        <v>292.46699999999998</v>
      </c>
      <c r="T58" s="434" t="s">
        <v>109</v>
      </c>
      <c r="U58" s="526" t="s">
        <v>124</v>
      </c>
      <c r="W58" s="133">
        <v>42531</v>
      </c>
      <c r="X58" s="10">
        <v>248.15</v>
      </c>
      <c r="Y58" s="10">
        <v>249.04</v>
      </c>
      <c r="Z58" s="10">
        <v>244.02</v>
      </c>
      <c r="AA58" s="10">
        <v>246.13</v>
      </c>
      <c r="AB58" s="95">
        <v>2455300</v>
      </c>
      <c r="AC58" s="10">
        <v>246.13</v>
      </c>
      <c r="AD58" s="2">
        <f t="shared" si="0"/>
        <v>5.0199999999999818</v>
      </c>
      <c r="AE58" s="138">
        <f t="shared" si="1"/>
        <v>-1.7288189730895187E-2</v>
      </c>
    </row>
    <row r="59" spans="1:31" x14ac:dyDescent="0.25">
      <c r="O59" s="83">
        <v>0.94</v>
      </c>
      <c r="P59" s="83">
        <f t="shared" si="5"/>
        <v>289.38839999999999</v>
      </c>
      <c r="W59" s="133">
        <v>42530</v>
      </c>
      <c r="X59" s="10">
        <v>253.14</v>
      </c>
      <c r="Y59" s="10">
        <v>256.19</v>
      </c>
      <c r="Z59" s="10">
        <v>249.57</v>
      </c>
      <c r="AA59" s="10">
        <v>250.46</v>
      </c>
      <c r="AB59" s="95">
        <v>2860200</v>
      </c>
      <c r="AC59" s="10">
        <v>250.46</v>
      </c>
      <c r="AD59" s="2">
        <f t="shared" si="0"/>
        <v>6.6200000000000045</v>
      </c>
      <c r="AE59" s="138">
        <f t="shared" si="1"/>
        <v>-1.4596529881575226E-2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286.30980000000005</v>
      </c>
      <c r="W60" s="133">
        <v>42529</v>
      </c>
      <c r="X60" s="10">
        <v>255.03</v>
      </c>
      <c r="Y60" s="10">
        <v>256.79000000000002</v>
      </c>
      <c r="Z60" s="10">
        <v>251.41</v>
      </c>
      <c r="AA60" s="10">
        <v>254.17</v>
      </c>
      <c r="AB60" s="95">
        <v>3610400</v>
      </c>
      <c r="AC60" s="10">
        <v>254.17</v>
      </c>
      <c r="AD60" s="2">
        <f t="shared" si="0"/>
        <v>5.3800000000000239</v>
      </c>
      <c r="AE60" s="138">
        <f t="shared" si="1"/>
        <v>5.1807324211023964E-3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283.2312</v>
      </c>
      <c r="W61" s="133">
        <v>42528</v>
      </c>
      <c r="X61" s="10">
        <v>264.45</v>
      </c>
      <c r="Y61" s="10">
        <v>264.73</v>
      </c>
      <c r="Z61" s="10">
        <v>250.87</v>
      </c>
      <c r="AA61" s="10">
        <v>252.86</v>
      </c>
      <c r="AB61" s="95">
        <v>8876400</v>
      </c>
      <c r="AC61" s="10">
        <v>252.86</v>
      </c>
      <c r="AD61" s="2">
        <f t="shared" si="0"/>
        <v>13.860000000000014</v>
      </c>
      <c r="AE61" s="138">
        <f t="shared" si="1"/>
        <v>-0.12758763455699684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280.15260000000001</v>
      </c>
      <c r="W62" s="133">
        <v>42527</v>
      </c>
      <c r="X62" s="10">
        <v>290</v>
      </c>
      <c r="Y62" s="10">
        <v>290.74</v>
      </c>
      <c r="Z62" s="10">
        <v>285.20999999999998</v>
      </c>
      <c r="AA62" s="10">
        <v>289.83999999999997</v>
      </c>
      <c r="AB62" s="95">
        <v>1618700</v>
      </c>
      <c r="AC62" s="10">
        <v>289.83999999999997</v>
      </c>
      <c r="AD62" s="2">
        <f t="shared" si="0"/>
        <v>5.5300000000000296</v>
      </c>
      <c r="AE62" s="138">
        <f t="shared" si="1"/>
        <v>-1.3437618440548249E-3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277.07400000000001</v>
      </c>
      <c r="W63" s="133">
        <v>42524</v>
      </c>
      <c r="X63" s="10">
        <v>289.51</v>
      </c>
      <c r="Y63" s="10">
        <v>292.69</v>
      </c>
      <c r="Z63" s="10">
        <v>283.79000000000002</v>
      </c>
      <c r="AA63" s="10">
        <v>290.23</v>
      </c>
      <c r="AB63" s="95">
        <v>1473000</v>
      </c>
      <c r="AC63" s="10">
        <v>290.23</v>
      </c>
      <c r="AD63" s="2">
        <f t="shared" si="0"/>
        <v>8.8999999999999773</v>
      </c>
      <c r="AE63" s="138">
        <f t="shared" si="1"/>
        <v>1.7257446588203607E-3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42523</v>
      </c>
      <c r="X64" s="10">
        <v>286.88</v>
      </c>
      <c r="Y64" s="10">
        <v>289.91000000000003</v>
      </c>
      <c r="Z64" s="10">
        <v>286.56</v>
      </c>
      <c r="AA64" s="10">
        <v>289.73</v>
      </c>
      <c r="AB64" s="95">
        <v>1128200</v>
      </c>
      <c r="AC64" s="10">
        <v>289.73</v>
      </c>
      <c r="AD64" s="2">
        <f t="shared" si="0"/>
        <v>3.3500000000000227</v>
      </c>
      <c r="AE64" s="138">
        <f t="shared" si="1"/>
        <v>1.0145736001673678E-2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42522</v>
      </c>
      <c r="X65" s="10">
        <v>287.97000000000003</v>
      </c>
      <c r="Y65" s="10">
        <v>289.95</v>
      </c>
      <c r="Z65" s="10">
        <v>286.14</v>
      </c>
      <c r="AA65" s="10">
        <v>286.82</v>
      </c>
      <c r="AB65" s="95">
        <v>1418400</v>
      </c>
      <c r="AC65" s="10">
        <v>286.82</v>
      </c>
      <c r="AD65" s="2">
        <f t="shared" si="0"/>
        <v>3.8100000000000023</v>
      </c>
      <c r="AE65" s="138">
        <f t="shared" si="1"/>
        <v>-1.0043833914334166E-2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42521</v>
      </c>
      <c r="X66" s="10">
        <v>285</v>
      </c>
      <c r="Y66" s="10">
        <v>291.63</v>
      </c>
      <c r="Z66" s="10">
        <v>284.66000000000003</v>
      </c>
      <c r="AA66" s="10">
        <v>289.73</v>
      </c>
      <c r="AB66" s="95">
        <v>2146500</v>
      </c>
      <c r="AC66" s="10">
        <v>289.73</v>
      </c>
      <c r="AD66" s="2">
        <f t="shared" si="0"/>
        <v>6.9699999999999704</v>
      </c>
      <c r="AE66" s="138">
        <f t="shared" si="1"/>
        <v>2.4541178966724475E-2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42517</v>
      </c>
      <c r="X67" s="10">
        <v>282</v>
      </c>
      <c r="Y67" s="10">
        <v>284.25</v>
      </c>
      <c r="Z67" s="10">
        <v>280.61</v>
      </c>
      <c r="AA67" s="10">
        <v>282.79000000000002</v>
      </c>
      <c r="AB67" s="95">
        <v>1262400</v>
      </c>
      <c r="AC67" s="10">
        <v>282.79000000000002</v>
      </c>
      <c r="AD67" s="2">
        <f>Y67-Z67</f>
        <v>3.6399999999999864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01" priority="58">
      <formula>F19&gt;0</formula>
    </cfRule>
    <cfRule type="expression" dxfId="7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99" priority="47">
      <formula>H25&gt;0</formula>
    </cfRule>
    <cfRule type="expression" dxfId="698" priority="48">
      <formula>H25&lt;0</formula>
    </cfRule>
  </conditionalFormatting>
  <conditionalFormatting sqref="M39">
    <cfRule type="expression" dxfId="697" priority="45">
      <formula>M39&gt;0</formula>
    </cfRule>
    <cfRule type="expression" dxfId="696" priority="46">
      <formula>M39&lt;0</formula>
    </cfRule>
  </conditionalFormatting>
  <conditionalFormatting sqref="F61:F67">
    <cfRule type="expression" dxfId="695" priority="43">
      <formula>F61&gt;0</formula>
    </cfRule>
    <cfRule type="expression" dxfId="694" priority="44">
      <formula>F61&lt;0</formula>
    </cfRule>
  </conditionalFormatting>
  <conditionalFormatting sqref="H61:H67">
    <cfRule type="expression" dxfId="693" priority="41">
      <formula>H61&gt;0</formula>
    </cfRule>
    <cfRule type="expression" dxfId="692" priority="42">
      <formula>H61&lt;0</formula>
    </cfRule>
  </conditionalFormatting>
  <conditionalFormatting sqref="F21:F24">
    <cfRule type="expression" dxfId="691" priority="39">
      <formula>F21&gt;0</formula>
    </cfRule>
    <cfRule type="expression" dxfId="690" priority="40">
      <formula>F21&lt;0</formula>
    </cfRule>
  </conditionalFormatting>
  <conditionalFormatting sqref="H21:H24">
    <cfRule type="expression" dxfId="689" priority="37">
      <formula>H21&gt;0</formula>
    </cfRule>
    <cfRule type="expression" dxfId="688" priority="38">
      <formula>H21&lt;0</formula>
    </cfRule>
  </conditionalFormatting>
  <conditionalFormatting sqref="I25:I28">
    <cfRule type="expression" dxfId="687" priority="31">
      <formula>I25&gt;0</formula>
    </cfRule>
    <cfRule type="expression" dxfId="686" priority="32">
      <formula>I25&lt;0</formula>
    </cfRule>
  </conditionalFormatting>
  <conditionalFormatting sqref="I21:I24">
    <cfRule type="expression" dxfId="685" priority="29">
      <formula>I21&gt;0</formula>
    </cfRule>
    <cfRule type="expression" dxfId="684" priority="30">
      <formula>I21&lt;0</formula>
    </cfRule>
  </conditionalFormatting>
  <conditionalFormatting sqref="H29">
    <cfRule type="expression" dxfId="683" priority="27">
      <formula>H29&gt;0</formula>
    </cfRule>
    <cfRule type="expression" dxfId="682" priority="28">
      <formula>H29&lt;0</formula>
    </cfRule>
  </conditionalFormatting>
  <conditionalFormatting sqref="H30">
    <cfRule type="expression" dxfId="681" priority="25">
      <formula>H30&gt;0</formula>
    </cfRule>
    <cfRule type="expression" dxfId="680" priority="26">
      <formula>H30&lt;0</formula>
    </cfRule>
  </conditionalFormatting>
  <conditionalFormatting sqref="H31">
    <cfRule type="expression" dxfId="679" priority="23">
      <formula>H31&gt;0</formula>
    </cfRule>
    <cfRule type="expression" dxfId="678" priority="24">
      <formula>H31&lt;0</formula>
    </cfRule>
  </conditionalFormatting>
  <conditionalFormatting sqref="Q7">
    <cfRule type="expression" dxfId="677" priority="21">
      <formula>Q7&gt;0</formula>
    </cfRule>
    <cfRule type="expression" dxfId="676" priority="22">
      <formula>Q7&lt;0</formula>
    </cfRule>
  </conditionalFormatting>
  <conditionalFormatting sqref="Q8">
    <cfRule type="expression" dxfId="675" priority="19">
      <formula>Q8&gt;0</formula>
    </cfRule>
    <cfRule type="expression" dxfId="674" priority="20">
      <formula>Q8&lt;0</formula>
    </cfRule>
  </conditionalFormatting>
  <conditionalFormatting sqref="F73:F82">
    <cfRule type="expression" dxfId="673" priority="17">
      <formula>F73&gt;0</formula>
    </cfRule>
    <cfRule type="expression" dxfId="672" priority="18">
      <formula>F73&lt;0</formula>
    </cfRule>
  </conditionalFormatting>
  <conditionalFormatting sqref="H73:H76">
    <cfRule type="expression" dxfId="671" priority="15">
      <formula>H73&gt;0</formula>
    </cfRule>
    <cfRule type="expression" dxfId="670" priority="16">
      <formula>H73&lt;0</formula>
    </cfRule>
  </conditionalFormatting>
  <conditionalFormatting sqref="F69:F72">
    <cfRule type="expression" dxfId="669" priority="13">
      <formula>F69&gt;0</formula>
    </cfRule>
    <cfRule type="expression" dxfId="668" priority="14">
      <formula>F69&lt;0</formula>
    </cfRule>
  </conditionalFormatting>
  <conditionalFormatting sqref="H69:H72">
    <cfRule type="expression" dxfId="667" priority="11">
      <formula>H69&gt;0</formula>
    </cfRule>
    <cfRule type="expression" dxfId="666" priority="12">
      <formula>H69&lt;0</formula>
    </cfRule>
  </conditionalFormatting>
  <conditionalFormatting sqref="I73:I76">
    <cfRule type="expression" dxfId="665" priority="9">
      <formula>I73&gt;0</formula>
    </cfRule>
    <cfRule type="expression" dxfId="664" priority="10">
      <formula>I73&lt;0</formula>
    </cfRule>
  </conditionalFormatting>
  <conditionalFormatting sqref="I69:I72">
    <cfRule type="expression" dxfId="663" priority="7">
      <formula>I69&gt;0</formula>
    </cfRule>
    <cfRule type="expression" dxfId="662" priority="8">
      <formula>I69&lt;0</formula>
    </cfRule>
  </conditionalFormatting>
  <conditionalFormatting sqref="H77">
    <cfRule type="expression" dxfId="661" priority="5">
      <formula>H77&gt;0</formula>
    </cfRule>
    <cfRule type="expression" dxfId="660" priority="6">
      <formula>H77&lt;0</formula>
    </cfRule>
  </conditionalFormatting>
  <conditionalFormatting sqref="H78">
    <cfRule type="expression" dxfId="659" priority="3">
      <formula>H78&gt;0</formula>
    </cfRule>
    <cfRule type="expression" dxfId="658" priority="4">
      <formula>H78&lt;0</formula>
    </cfRule>
  </conditionalFormatting>
  <conditionalFormatting sqref="H79">
    <cfRule type="expression" dxfId="657" priority="1">
      <formula>H79&gt;0</formula>
    </cfRule>
    <cfRule type="expression" dxfId="6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43.25</v>
      </c>
      <c r="Y2" s="10">
        <v>44.1</v>
      </c>
      <c r="Z2" s="10">
        <v>42.59</v>
      </c>
      <c r="AA2" s="10">
        <v>42.75</v>
      </c>
      <c r="AB2" s="95">
        <v>4955400</v>
      </c>
      <c r="AC2" s="10">
        <v>42.75</v>
      </c>
      <c r="AD2" s="2">
        <f>Y2-Z2</f>
        <v>1.509999999999998</v>
      </c>
      <c r="AE2" s="138">
        <f>AC2/AC3-1</f>
        <v>-1.0874595094863437E-2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42.75</v>
      </c>
      <c r="W3" s="133">
        <v>42611</v>
      </c>
      <c r="X3" s="10">
        <v>43.99</v>
      </c>
      <c r="Y3" s="10">
        <v>44.24</v>
      </c>
      <c r="Z3" s="10">
        <v>42.47</v>
      </c>
      <c r="AA3" s="10">
        <v>43.22</v>
      </c>
      <c r="AB3" s="95">
        <v>11676600</v>
      </c>
      <c r="AC3" s="10">
        <v>43.22</v>
      </c>
      <c r="AD3" s="2">
        <f t="shared" ref="AD3:AD66" si="0">Y3-Z3</f>
        <v>1.7700000000000031</v>
      </c>
      <c r="AE3" s="138">
        <f t="shared" ref="AE3:AE66" si="1">AC3/AC4-1</f>
        <v>4.415524052986175E-3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42.75</v>
      </c>
      <c r="T4" s="1"/>
      <c r="W4" s="133">
        <v>42608</v>
      </c>
      <c r="X4" s="10">
        <v>43.11</v>
      </c>
      <c r="Y4" s="10">
        <v>43.98</v>
      </c>
      <c r="Z4" s="10">
        <v>42.63</v>
      </c>
      <c r="AA4" s="10">
        <v>43.03</v>
      </c>
      <c r="AB4" s="95">
        <v>8306700</v>
      </c>
      <c r="AC4" s="10">
        <v>43.03</v>
      </c>
      <c r="AD4" s="2">
        <f t="shared" si="0"/>
        <v>1.3499999999999943</v>
      </c>
      <c r="AE4" s="138">
        <f t="shared" si="1"/>
        <v>4.2007001166861624E-3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44.65</v>
      </c>
      <c r="Y5" s="10">
        <v>45.11</v>
      </c>
      <c r="Z5" s="10">
        <v>42.33</v>
      </c>
      <c r="AA5" s="10">
        <v>42.85</v>
      </c>
      <c r="AB5" s="95">
        <v>17699200</v>
      </c>
      <c r="AC5" s="10">
        <v>42.85</v>
      </c>
      <c r="AD5" s="2">
        <f t="shared" si="0"/>
        <v>2.7800000000000011</v>
      </c>
      <c r="AE5" s="138">
        <f t="shared" si="1"/>
        <v>-6.9524913093857998E-3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45.5</v>
      </c>
      <c r="Y6" s="10">
        <v>45.99</v>
      </c>
      <c r="Z6" s="10">
        <v>42.78</v>
      </c>
      <c r="AA6" s="10">
        <v>43.15</v>
      </c>
      <c r="AB6" s="95">
        <v>17897400</v>
      </c>
      <c r="AC6" s="10">
        <v>43.15</v>
      </c>
      <c r="AD6" s="2">
        <f t="shared" si="0"/>
        <v>3.2100000000000009</v>
      </c>
      <c r="AE6" s="138">
        <f t="shared" si="1"/>
        <v>-5.4142919772029785E-2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42605</v>
      </c>
      <c r="X7" s="10">
        <v>47.45</v>
      </c>
      <c r="Y7" s="10">
        <v>47.59</v>
      </c>
      <c r="Z7" s="10">
        <v>45.53</v>
      </c>
      <c r="AA7" s="10">
        <v>45.62</v>
      </c>
      <c r="AB7" s="95">
        <v>13058000</v>
      </c>
      <c r="AC7" s="10">
        <v>45.62</v>
      </c>
      <c r="AD7" s="2">
        <f t="shared" si="0"/>
        <v>2.0600000000000023</v>
      </c>
      <c r="AE7" s="138">
        <f t="shared" si="1"/>
        <v>-4.759916492693117E-2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48.54</v>
      </c>
      <c r="Y8" s="10">
        <v>49.09</v>
      </c>
      <c r="Z8" s="10">
        <v>47.57</v>
      </c>
      <c r="AA8" s="10">
        <v>47.9</v>
      </c>
      <c r="AB8" s="95">
        <v>7245700</v>
      </c>
      <c r="AC8" s="10">
        <v>47.9</v>
      </c>
      <c r="AD8" s="2">
        <f t="shared" si="0"/>
        <v>1.5200000000000031</v>
      </c>
      <c r="AE8" s="138">
        <f t="shared" si="1"/>
        <v>-1.5618577887381746E-2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48.99</v>
      </c>
      <c r="Y9" s="10">
        <v>49.2</v>
      </c>
      <c r="Z9" s="10">
        <v>48.1</v>
      </c>
      <c r="AA9" s="10">
        <v>48.66</v>
      </c>
      <c r="AB9" s="95">
        <v>5146500</v>
      </c>
      <c r="AC9" s="10">
        <v>48.66</v>
      </c>
      <c r="AD9" s="2">
        <f t="shared" si="0"/>
        <v>1.1000000000000014</v>
      </c>
      <c r="AE9" s="138">
        <f t="shared" si="1"/>
        <v>-1.3381995133819991E-2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42600</v>
      </c>
      <c r="X10" s="10">
        <v>49</v>
      </c>
      <c r="Y10" s="10">
        <v>49.42</v>
      </c>
      <c r="Z10" s="10">
        <v>48.86</v>
      </c>
      <c r="AA10" s="10">
        <v>49.32</v>
      </c>
      <c r="AB10" s="95">
        <v>2983900</v>
      </c>
      <c r="AC10" s="10">
        <v>49.32</v>
      </c>
      <c r="AD10" s="2">
        <f t="shared" si="0"/>
        <v>0.56000000000000227</v>
      </c>
      <c r="AE10" s="138">
        <f t="shared" si="1"/>
        <v>8.5889570552146743E-3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48.76</v>
      </c>
      <c r="Y11" s="10">
        <v>49.16</v>
      </c>
      <c r="Z11" s="10">
        <v>48.32</v>
      </c>
      <c r="AA11" s="10">
        <v>48.9</v>
      </c>
      <c r="AB11" s="95">
        <v>2566900</v>
      </c>
      <c r="AC11" s="10">
        <v>48.9</v>
      </c>
      <c r="AD11" s="2">
        <f t="shared" si="0"/>
        <v>0.83999999999999631</v>
      </c>
      <c r="AE11" s="138">
        <f t="shared" si="1"/>
        <v>7.6241500103029214E-3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48.71</v>
      </c>
      <c r="Y12" s="10">
        <v>49.02</v>
      </c>
      <c r="Z12" s="10">
        <v>48.49</v>
      </c>
      <c r="AA12" s="10">
        <v>48.53</v>
      </c>
      <c r="AB12" s="95">
        <v>2217800</v>
      </c>
      <c r="AC12" s="10">
        <v>48.53</v>
      </c>
      <c r="AD12" s="2">
        <f t="shared" si="0"/>
        <v>0.53000000000000114</v>
      </c>
      <c r="AE12" s="138">
        <f t="shared" si="1"/>
        <v>-4.5128205128205368E-3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48.72</v>
      </c>
      <c r="Y13" s="10">
        <v>48.9</v>
      </c>
      <c r="Z13" s="10">
        <v>48.5</v>
      </c>
      <c r="AA13" s="10">
        <v>48.75</v>
      </c>
      <c r="AB13" s="95">
        <v>3309600</v>
      </c>
      <c r="AC13" s="10">
        <v>48.75</v>
      </c>
      <c r="AD13" s="2">
        <f t="shared" si="0"/>
        <v>0.39999999999999858</v>
      </c>
      <c r="AE13" s="138">
        <f t="shared" si="1"/>
        <v>5.9843169624431702E-3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48.4</v>
      </c>
      <c r="Y14" s="10">
        <v>48.52</v>
      </c>
      <c r="Z14" s="10">
        <v>47.73</v>
      </c>
      <c r="AA14" s="10">
        <v>48.46</v>
      </c>
      <c r="AB14" s="95">
        <v>3618700</v>
      </c>
      <c r="AC14" s="10">
        <v>48.46</v>
      </c>
      <c r="AD14" s="2">
        <f t="shared" si="0"/>
        <v>0.79000000000000625</v>
      </c>
      <c r="AE14" s="138">
        <f t="shared" si="1"/>
        <v>-5.1324163416136548E-3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49.09</v>
      </c>
      <c r="Y15" s="10">
        <v>49.4</v>
      </c>
      <c r="Z15" s="10">
        <v>48.56</v>
      </c>
      <c r="AA15" s="10">
        <v>48.71</v>
      </c>
      <c r="AB15" s="95">
        <v>3444900</v>
      </c>
      <c r="AC15" s="10">
        <v>48.71</v>
      </c>
      <c r="AD15" s="2">
        <f t="shared" si="0"/>
        <v>0.83999999999999631</v>
      </c>
      <c r="AE15" s="138">
        <f t="shared" si="1"/>
        <v>-1.6396802623488416E-3</v>
      </c>
    </row>
    <row r="16" spans="1:40" x14ac:dyDescent="0.25">
      <c r="G16" s="1"/>
      <c r="W16" s="133">
        <v>42592</v>
      </c>
      <c r="X16" s="10">
        <v>49.3</v>
      </c>
      <c r="Y16" s="10">
        <v>49.91</v>
      </c>
      <c r="Z16" s="10">
        <v>48.01</v>
      </c>
      <c r="AA16" s="10">
        <v>48.79</v>
      </c>
      <c r="AB16" s="95">
        <v>7496200</v>
      </c>
      <c r="AC16" s="10">
        <v>48.79</v>
      </c>
      <c r="AD16" s="2">
        <f t="shared" si="0"/>
        <v>1.8999999999999986</v>
      </c>
      <c r="AE16" s="138">
        <f t="shared" si="1"/>
        <v>-2.2636217948717952E-2</v>
      </c>
    </row>
    <row r="17" spans="1:31" x14ac:dyDescent="0.25">
      <c r="G17" s="1"/>
      <c r="W17" s="133">
        <v>42591</v>
      </c>
      <c r="X17" s="10">
        <v>48.6</v>
      </c>
      <c r="Y17" s="10">
        <v>50.4</v>
      </c>
      <c r="Z17" s="10">
        <v>48.6</v>
      </c>
      <c r="AA17" s="10">
        <v>49.92</v>
      </c>
      <c r="AB17" s="95">
        <v>7636700</v>
      </c>
      <c r="AC17" s="10">
        <v>49.92</v>
      </c>
      <c r="AD17" s="2">
        <f t="shared" si="0"/>
        <v>1.7999999999999972</v>
      </c>
      <c r="AE17" s="138">
        <f t="shared" si="1"/>
        <v>2.8642077065732519E-2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48.42</v>
      </c>
      <c r="Y18" s="10">
        <v>49.32</v>
      </c>
      <c r="Z18" s="10">
        <v>48.24</v>
      </c>
      <c r="AA18" s="10">
        <v>48.53</v>
      </c>
      <c r="AB18" s="95">
        <v>6708700</v>
      </c>
      <c r="AC18" s="10">
        <v>48.53</v>
      </c>
      <c r="AD18" s="2">
        <f t="shared" si="0"/>
        <v>1.0799999999999983</v>
      </c>
      <c r="AE18" s="138">
        <f t="shared" si="1"/>
        <v>1.4444903012793553E-3</v>
      </c>
    </row>
    <row r="19" spans="1:31" x14ac:dyDescent="0.25">
      <c r="N19" s="2"/>
      <c r="W19" s="133">
        <v>42587</v>
      </c>
      <c r="X19" s="10">
        <v>48.98</v>
      </c>
      <c r="Y19" s="10">
        <v>49.11</v>
      </c>
      <c r="Z19" s="10">
        <v>48.3</v>
      </c>
      <c r="AA19" s="10">
        <v>48.46</v>
      </c>
      <c r="AB19" s="95">
        <v>4747200</v>
      </c>
      <c r="AC19" s="10">
        <v>48.46</v>
      </c>
      <c r="AD19" s="2">
        <f t="shared" si="0"/>
        <v>0.81000000000000227</v>
      </c>
      <c r="AE19" s="138">
        <f t="shared" si="1"/>
        <v>-1.8537590113284486E-3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48.31</v>
      </c>
      <c r="Y20" s="10">
        <v>49.19</v>
      </c>
      <c r="Z20" s="10">
        <v>48.25</v>
      </c>
      <c r="AA20" s="10">
        <v>48.55</v>
      </c>
      <c r="AB20" s="95">
        <v>11709900</v>
      </c>
      <c r="AC20" s="10">
        <v>48.55</v>
      </c>
      <c r="AD20" s="2">
        <f t="shared" si="0"/>
        <v>0.93999999999999773</v>
      </c>
      <c r="AE20" s="138">
        <f t="shared" si="1"/>
        <v>2.8919644701508318E-3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46.33</v>
      </c>
      <c r="Y21" s="10">
        <v>48.54</v>
      </c>
      <c r="Z21" s="10">
        <v>46.3</v>
      </c>
      <c r="AA21" s="10">
        <v>48.41</v>
      </c>
      <c r="AB21" s="95">
        <v>7782500</v>
      </c>
      <c r="AC21" s="10">
        <v>48.41</v>
      </c>
      <c r="AD21" s="2">
        <f t="shared" si="0"/>
        <v>2.240000000000002</v>
      </c>
      <c r="AE21" s="138">
        <f t="shared" si="1"/>
        <v>4.040404040404022E-2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46.4</v>
      </c>
      <c r="Y22" s="10">
        <v>46.74</v>
      </c>
      <c r="Z22" s="10">
        <v>45.68</v>
      </c>
      <c r="AA22" s="10">
        <v>46.53</v>
      </c>
      <c r="AB22" s="95">
        <v>4814300</v>
      </c>
      <c r="AC22" s="10">
        <v>46.53</v>
      </c>
      <c r="AD22" s="2">
        <f t="shared" si="0"/>
        <v>1.0600000000000023</v>
      </c>
      <c r="AE22" s="138">
        <f t="shared" si="1"/>
        <v>-4.49293966623876E-3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46.79</v>
      </c>
      <c r="Y23" s="10">
        <v>47.12</v>
      </c>
      <c r="Z23" s="10">
        <v>46.36</v>
      </c>
      <c r="AA23" s="10">
        <v>46.74</v>
      </c>
      <c r="AB23" s="95">
        <v>3122700</v>
      </c>
      <c r="AC23" s="10">
        <v>46.74</v>
      </c>
      <c r="AD23" s="2">
        <f t="shared" si="0"/>
        <v>0.75999999999999801</v>
      </c>
      <c r="AE23" s="138">
        <f t="shared" si="1"/>
        <v>-1.0686044026501085E-3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46.7</v>
      </c>
      <c r="Y24" s="10">
        <v>46.94</v>
      </c>
      <c r="Z24" s="10">
        <v>46.11</v>
      </c>
      <c r="AA24" s="10">
        <v>46.79</v>
      </c>
      <c r="AB24" s="95">
        <v>2658900</v>
      </c>
      <c r="AC24" s="10">
        <v>46.79</v>
      </c>
      <c r="AD24" s="2">
        <f t="shared" si="0"/>
        <v>0.82999999999999829</v>
      </c>
      <c r="AE24" s="138">
        <f t="shared" si="1"/>
        <v>1.4982876712328341E-3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42579</v>
      </c>
      <c r="X25" s="10">
        <v>46.82</v>
      </c>
      <c r="Y25" s="10">
        <v>46.92</v>
      </c>
      <c r="Z25" s="10">
        <v>45.82</v>
      </c>
      <c r="AA25" s="10">
        <v>46.72</v>
      </c>
      <c r="AB25" s="95">
        <v>3866700</v>
      </c>
      <c r="AC25" s="10">
        <v>46.72</v>
      </c>
      <c r="AD25" s="2">
        <f t="shared" si="0"/>
        <v>1.1000000000000014</v>
      </c>
      <c r="AE25" s="138">
        <f t="shared" si="1"/>
        <v>-4.4747496271042575E-3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42578</v>
      </c>
      <c r="X26" s="10">
        <v>46.53</v>
      </c>
      <c r="Y26" s="10">
        <v>47.01</v>
      </c>
      <c r="Z26" s="10">
        <v>46.38</v>
      </c>
      <c r="AA26" s="10">
        <v>46.93</v>
      </c>
      <c r="AB26" s="95">
        <v>2952100</v>
      </c>
      <c r="AC26" s="10">
        <v>46.93</v>
      </c>
      <c r="AD26" s="2">
        <f t="shared" si="0"/>
        <v>0.62999999999999545</v>
      </c>
      <c r="AE26" s="138">
        <f t="shared" si="1"/>
        <v>9.6815834767642883E-3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42577</v>
      </c>
      <c r="X27" s="10">
        <v>47.13</v>
      </c>
      <c r="Y27" s="10">
        <v>48.34</v>
      </c>
      <c r="Z27" s="10">
        <v>46.42</v>
      </c>
      <c r="AA27" s="10">
        <v>46.48</v>
      </c>
      <c r="AB27" s="95">
        <v>3797000</v>
      </c>
      <c r="AC27" s="10">
        <v>46.48</v>
      </c>
      <c r="AD27" s="2">
        <f t="shared" si="0"/>
        <v>1.9200000000000017</v>
      </c>
      <c r="AE27" s="138">
        <f t="shared" si="1"/>
        <v>-1.6920473773265776E-2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42576</v>
      </c>
      <c r="X28" s="10">
        <v>46.58</v>
      </c>
      <c r="Y28" s="10">
        <v>47.34</v>
      </c>
      <c r="Z28" s="10">
        <v>46.51</v>
      </c>
      <c r="AA28" s="10">
        <v>47.28</v>
      </c>
      <c r="AB28" s="95">
        <v>2763600</v>
      </c>
      <c r="AC28" s="10">
        <v>47.28</v>
      </c>
      <c r="AD28" s="2">
        <f t="shared" si="0"/>
        <v>0.8300000000000054</v>
      </c>
      <c r="AE28" s="138">
        <f t="shared" si="1"/>
        <v>1.481004507405026E-2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42573</v>
      </c>
      <c r="X29" s="10">
        <v>47.04</v>
      </c>
      <c r="Y29" s="10">
        <v>47.06</v>
      </c>
      <c r="Z29" s="10">
        <v>46.09</v>
      </c>
      <c r="AA29" s="10">
        <v>46.59</v>
      </c>
      <c r="AB29" s="95">
        <v>2236400</v>
      </c>
      <c r="AC29" s="10">
        <v>46.59</v>
      </c>
      <c r="AD29" s="2">
        <f t="shared" si="0"/>
        <v>0.96999999999999886</v>
      </c>
      <c r="AE29" s="138">
        <f t="shared" si="1"/>
        <v>-5.7618437900127661E-3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42572</v>
      </c>
      <c r="X30" s="10">
        <v>47.02</v>
      </c>
      <c r="Y30" s="10">
        <v>47.69</v>
      </c>
      <c r="Z30" s="10">
        <v>45.97</v>
      </c>
      <c r="AA30" s="10">
        <v>46.86</v>
      </c>
      <c r="AB30" s="95">
        <v>4706300</v>
      </c>
      <c r="AC30" s="10">
        <v>46.86</v>
      </c>
      <c r="AD30" s="2">
        <f t="shared" si="0"/>
        <v>1.7199999999999989</v>
      </c>
      <c r="AE30" s="138">
        <f t="shared" si="1"/>
        <v>-7.2033898305084998E-3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42571</v>
      </c>
      <c r="X31" s="10">
        <v>45.07</v>
      </c>
      <c r="Y31" s="10">
        <v>47.21</v>
      </c>
      <c r="Z31" s="10">
        <v>44.99</v>
      </c>
      <c r="AA31" s="10">
        <v>47.2</v>
      </c>
      <c r="AB31" s="95">
        <v>5311800</v>
      </c>
      <c r="AC31" s="10">
        <v>47.2</v>
      </c>
      <c r="AD31" s="2">
        <f t="shared" si="0"/>
        <v>2.2199999999999989</v>
      </c>
      <c r="AE31" s="138">
        <f t="shared" si="1"/>
        <v>5.0523035833518914E-2</v>
      </c>
    </row>
    <row r="32" spans="1:31" x14ac:dyDescent="0.25">
      <c r="W32" s="133">
        <v>42570</v>
      </c>
      <c r="X32" s="10">
        <v>45.32</v>
      </c>
      <c r="Y32" s="10">
        <v>45.75</v>
      </c>
      <c r="Z32" s="10">
        <v>44.74</v>
      </c>
      <c r="AA32" s="10">
        <v>44.93</v>
      </c>
      <c r="AB32" s="95">
        <v>3856200</v>
      </c>
      <c r="AC32" s="10">
        <v>44.93</v>
      </c>
      <c r="AD32" s="2">
        <f t="shared" si="0"/>
        <v>1.009999999999998</v>
      </c>
      <c r="AE32" s="138">
        <f t="shared" si="1"/>
        <v>-1.3178124313639406E-2</v>
      </c>
    </row>
    <row r="33" spans="1:31" x14ac:dyDescent="0.25">
      <c r="W33" s="133">
        <v>42569</v>
      </c>
      <c r="X33" s="10">
        <v>45.56</v>
      </c>
      <c r="Y33" s="10">
        <v>45.92</v>
      </c>
      <c r="Z33" s="10">
        <v>45.41</v>
      </c>
      <c r="AA33" s="10">
        <v>45.53</v>
      </c>
      <c r="AB33" s="95">
        <v>3529800</v>
      </c>
      <c r="AC33" s="10">
        <v>45.53</v>
      </c>
      <c r="AD33" s="2">
        <f t="shared" si="0"/>
        <v>0.51000000000000512</v>
      </c>
      <c r="AE33" s="138">
        <f t="shared" si="1"/>
        <v>1.7601760176018111E-3</v>
      </c>
    </row>
    <row r="34" spans="1:31" x14ac:dyDescent="0.25">
      <c r="W34" s="133">
        <v>42566</v>
      </c>
      <c r="X34" s="10">
        <v>45.83</v>
      </c>
      <c r="Y34" s="10">
        <v>45.9</v>
      </c>
      <c r="Z34" s="10">
        <v>45.15</v>
      </c>
      <c r="AA34" s="10">
        <v>45.45</v>
      </c>
      <c r="AB34" s="95">
        <v>2696000</v>
      </c>
      <c r="AC34" s="10">
        <v>45.45</v>
      </c>
      <c r="AD34" s="2">
        <f t="shared" si="0"/>
        <v>0.75</v>
      </c>
      <c r="AE34" s="138">
        <f t="shared" si="1"/>
        <v>1.5425297487881018E-3</v>
      </c>
    </row>
    <row r="35" spans="1:31" x14ac:dyDescent="0.25">
      <c r="L35" t="s">
        <v>223</v>
      </c>
      <c r="M35" s="2">
        <f>K53+M53-F53</f>
        <v>439.77999999999975</v>
      </c>
      <c r="W35" s="133">
        <v>42565</v>
      </c>
      <c r="X35" s="10">
        <v>45.85</v>
      </c>
      <c r="Y35" s="10">
        <v>45.97</v>
      </c>
      <c r="Z35" s="10">
        <v>45.28</v>
      </c>
      <c r="AA35" s="10">
        <v>45.38</v>
      </c>
      <c r="AB35" s="95">
        <v>2502400</v>
      </c>
      <c r="AC35" s="10">
        <v>45.38</v>
      </c>
      <c r="AD35" s="2">
        <f t="shared" si="0"/>
        <v>0.68999999999999773</v>
      </c>
      <c r="AE35" s="138">
        <f t="shared" si="1"/>
        <v>1.7660044150111798E-3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45.94</v>
      </c>
      <c r="Y36" s="10">
        <v>46.78</v>
      </c>
      <c r="Z36" s="10">
        <v>45.28</v>
      </c>
      <c r="AA36" s="10">
        <v>45.3</v>
      </c>
      <c r="AB36" s="95">
        <v>3604100</v>
      </c>
      <c r="AC36" s="10">
        <v>45.3</v>
      </c>
      <c r="AD36" s="2">
        <f t="shared" si="0"/>
        <v>1.5</v>
      </c>
      <c r="AE36" s="138">
        <f t="shared" si="1"/>
        <v>3.1000885739591588E-3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42563</v>
      </c>
      <c r="X37" s="10">
        <v>44.78</v>
      </c>
      <c r="Y37" s="10">
        <v>45.39</v>
      </c>
      <c r="Z37" s="10">
        <v>44.74</v>
      </c>
      <c r="AA37" s="10">
        <v>45.16</v>
      </c>
      <c r="AB37" s="95">
        <v>2629100</v>
      </c>
      <c r="AC37" s="10">
        <v>45.16</v>
      </c>
      <c r="AD37" s="2">
        <f t="shared" si="0"/>
        <v>0.64999999999999858</v>
      </c>
      <c r="AE37" s="138">
        <f t="shared" si="1"/>
        <v>1.3692480359146941E-2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42562</v>
      </c>
      <c r="X38" s="10">
        <v>44.72</v>
      </c>
      <c r="Y38" s="10">
        <v>44.88</v>
      </c>
      <c r="Z38" s="10">
        <v>44.31</v>
      </c>
      <c r="AA38" s="10">
        <v>44.55</v>
      </c>
      <c r="AB38" s="95">
        <v>3109900</v>
      </c>
      <c r="AC38" s="10">
        <v>44.55</v>
      </c>
      <c r="AD38" s="2">
        <f t="shared" si="0"/>
        <v>0.57000000000000028</v>
      </c>
      <c r="AE38" s="138">
        <f t="shared" si="1"/>
        <v>2.2451728783101643E-4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42559</v>
      </c>
      <c r="X39" s="10">
        <v>44.18</v>
      </c>
      <c r="Y39" s="10">
        <v>44.79</v>
      </c>
      <c r="Z39" s="10">
        <v>43.8</v>
      </c>
      <c r="AA39" s="10">
        <v>44.54</v>
      </c>
      <c r="AB39" s="95">
        <v>2490500</v>
      </c>
      <c r="AC39" s="10">
        <v>44.54</v>
      </c>
      <c r="AD39" s="2">
        <f t="shared" si="0"/>
        <v>0.99000000000000199</v>
      </c>
      <c r="AE39" s="138">
        <f t="shared" si="1"/>
        <v>1.922196796338671E-2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42558</v>
      </c>
      <c r="X40" s="10">
        <v>43.76</v>
      </c>
      <c r="Y40" s="10">
        <v>43.92</v>
      </c>
      <c r="Z40" s="10">
        <v>43.14</v>
      </c>
      <c r="AA40" s="10">
        <v>43.7</v>
      </c>
      <c r="AB40" s="95">
        <v>2110900</v>
      </c>
      <c r="AC40" s="10">
        <v>43.7</v>
      </c>
      <c r="AD40" s="2">
        <f t="shared" si="0"/>
        <v>0.78000000000000114</v>
      </c>
      <c r="AE40" s="138">
        <f t="shared" si="1"/>
        <v>3.6747818098301632E-3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42557</v>
      </c>
      <c r="X41" s="10">
        <v>42.64</v>
      </c>
      <c r="Y41" s="10">
        <v>43.6</v>
      </c>
      <c r="Z41" s="10">
        <v>41.99</v>
      </c>
      <c r="AA41" s="10">
        <v>43.54</v>
      </c>
      <c r="AB41" s="95">
        <v>3764000</v>
      </c>
      <c r="AC41" s="10">
        <v>43.54</v>
      </c>
      <c r="AD41" s="2">
        <f t="shared" si="0"/>
        <v>1.6099999999999994</v>
      </c>
      <c r="AE41" s="138">
        <f t="shared" si="1"/>
        <v>2.0389032106866489E-2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37" t="s">
        <v>78</v>
      </c>
      <c r="P42" s="537"/>
      <c r="T42" s="112" t="s">
        <v>113</v>
      </c>
      <c r="U42" s="9"/>
      <c r="W42" s="133">
        <v>42556</v>
      </c>
      <c r="X42" s="10">
        <v>43.3</v>
      </c>
      <c r="Y42" s="10">
        <v>43.31</v>
      </c>
      <c r="Z42" s="10">
        <v>42.33</v>
      </c>
      <c r="AA42" s="10">
        <v>42.67</v>
      </c>
      <c r="AB42" s="95">
        <v>4036200</v>
      </c>
      <c r="AC42" s="10">
        <v>42.67</v>
      </c>
      <c r="AD42" s="2">
        <f t="shared" si="0"/>
        <v>0.98000000000000398</v>
      </c>
      <c r="AE42" s="138">
        <f t="shared" si="1"/>
        <v>-1.8629254829806707E-2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47.025000000000006</v>
      </c>
      <c r="Q43" s="2"/>
      <c r="T43" s="139" t="s">
        <v>98</v>
      </c>
      <c r="U43" s="370">
        <v>43.22</v>
      </c>
      <c r="W43" s="133">
        <v>42552</v>
      </c>
      <c r="X43" s="10">
        <v>43.34</v>
      </c>
      <c r="Y43" s="10">
        <v>43.59</v>
      </c>
      <c r="Z43" s="10">
        <v>42.84</v>
      </c>
      <c r="AA43" s="10">
        <v>43.48</v>
      </c>
      <c r="AB43" s="95">
        <v>5332200</v>
      </c>
      <c r="AC43" s="10">
        <v>43.48</v>
      </c>
      <c r="AD43" s="2">
        <f t="shared" si="0"/>
        <v>0.75</v>
      </c>
      <c r="AE43" s="138">
        <f t="shared" si="1"/>
        <v>5.5504162812209934E-3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46.597500000000004</v>
      </c>
      <c r="Q44" s="2"/>
      <c r="T44" s="108" t="s">
        <v>99</v>
      </c>
      <c r="U44" s="371">
        <v>43.25</v>
      </c>
      <c r="W44" s="133">
        <v>42551</v>
      </c>
      <c r="X44" s="10">
        <v>43.25</v>
      </c>
      <c r="Y44" s="10">
        <v>43.37</v>
      </c>
      <c r="Z44" s="10">
        <v>42.47</v>
      </c>
      <c r="AA44" s="10">
        <v>43.24</v>
      </c>
      <c r="AB44" s="95">
        <v>7206400</v>
      </c>
      <c r="AC44" s="10">
        <v>43.24</v>
      </c>
      <c r="AD44" s="2">
        <f t="shared" si="0"/>
        <v>0.89999999999999858</v>
      </c>
      <c r="AE44" s="138">
        <f t="shared" si="1"/>
        <v>4.6274872744112017E-4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46.17</v>
      </c>
      <c r="Q45" s="2"/>
      <c r="T45" s="108" t="s">
        <v>100</v>
      </c>
      <c r="U45" s="371" t="s">
        <v>478</v>
      </c>
      <c r="W45" s="133">
        <v>42550</v>
      </c>
      <c r="X45" s="10">
        <v>43.17</v>
      </c>
      <c r="Y45" s="10">
        <v>43.93</v>
      </c>
      <c r="Z45" s="10">
        <v>42.67</v>
      </c>
      <c r="AA45" s="10">
        <v>43.22</v>
      </c>
      <c r="AB45" s="95">
        <v>4748800</v>
      </c>
      <c r="AC45" s="10">
        <v>43.22</v>
      </c>
      <c r="AD45" s="2">
        <f t="shared" si="0"/>
        <v>1.259999999999998</v>
      </c>
      <c r="AE45" s="138">
        <f t="shared" si="1"/>
        <v>9.3414292386735376E-3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45.7425</v>
      </c>
      <c r="Q46" s="2"/>
      <c r="T46" s="108" t="s">
        <v>101</v>
      </c>
      <c r="U46" s="371" t="s">
        <v>479</v>
      </c>
      <c r="W46" s="133">
        <v>42549</v>
      </c>
      <c r="X46" s="10">
        <v>42.18</v>
      </c>
      <c r="Y46" s="10">
        <v>43.07</v>
      </c>
      <c r="Z46" s="10">
        <v>42.14</v>
      </c>
      <c r="AA46" s="10">
        <v>42.82</v>
      </c>
      <c r="AB46" s="95">
        <v>3755300</v>
      </c>
      <c r="AC46" s="10">
        <v>42.82</v>
      </c>
      <c r="AD46" s="2">
        <f t="shared" si="0"/>
        <v>0.92999999999999972</v>
      </c>
      <c r="AE46" s="138">
        <f t="shared" si="1"/>
        <v>2.4156900263094805E-2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45.315000000000005</v>
      </c>
      <c r="Q47" s="2"/>
      <c r="T47" s="108" t="s">
        <v>102</v>
      </c>
      <c r="U47" s="371">
        <v>58.06</v>
      </c>
      <c r="W47" s="133">
        <v>42548</v>
      </c>
      <c r="X47" s="10">
        <v>43.18</v>
      </c>
      <c r="Y47" s="10">
        <v>43.19</v>
      </c>
      <c r="Z47" s="10">
        <v>41.62</v>
      </c>
      <c r="AA47" s="10">
        <v>41.81</v>
      </c>
      <c r="AB47" s="95">
        <v>5270300</v>
      </c>
      <c r="AC47" s="10">
        <v>41.81</v>
      </c>
      <c r="AD47" s="2">
        <f t="shared" si="0"/>
        <v>1.5700000000000003</v>
      </c>
      <c r="AE47" s="138">
        <f t="shared" si="1"/>
        <v>-4.0174471992653782E-2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44.887500000000003</v>
      </c>
      <c r="Q48" s="2"/>
      <c r="T48" s="108" t="s">
        <v>103</v>
      </c>
      <c r="U48" s="371">
        <v>1.3286500000000001</v>
      </c>
      <c r="W48" s="133">
        <v>42545</v>
      </c>
      <c r="X48" s="10">
        <v>43.68</v>
      </c>
      <c r="Y48" s="10">
        <v>45.14</v>
      </c>
      <c r="Z48" s="10">
        <v>43.2</v>
      </c>
      <c r="AA48" s="10">
        <v>43.56</v>
      </c>
      <c r="AB48" s="95">
        <v>9367100</v>
      </c>
      <c r="AC48" s="10">
        <v>43.56</v>
      </c>
      <c r="AD48" s="2">
        <f t="shared" si="0"/>
        <v>1.9399999999999977</v>
      </c>
      <c r="AE48" s="138">
        <f t="shared" si="1"/>
        <v>-5.6325823223570048E-2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44.46</v>
      </c>
      <c r="Q49" s="2"/>
      <c r="T49" s="108" t="s">
        <v>123</v>
      </c>
      <c r="U49" s="371" t="s">
        <v>321</v>
      </c>
      <c r="W49" s="133">
        <v>42544</v>
      </c>
      <c r="X49" s="10">
        <v>45.64</v>
      </c>
      <c r="Y49" s="10">
        <v>46.22</v>
      </c>
      <c r="Z49" s="10">
        <v>45.46</v>
      </c>
      <c r="AA49" s="10">
        <v>46.16</v>
      </c>
      <c r="AB49" s="95">
        <v>2964200</v>
      </c>
      <c r="AC49" s="10">
        <v>46.16</v>
      </c>
      <c r="AD49" s="2">
        <f t="shared" si="0"/>
        <v>0.75999999999999801</v>
      </c>
      <c r="AE49" s="138">
        <f t="shared" si="1"/>
        <v>2.5777777777777677E-2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44.032499999999999</v>
      </c>
      <c r="Q50" s="2"/>
      <c r="T50" s="108"/>
      <c r="U50" s="371"/>
      <c r="W50" s="133">
        <v>42543</v>
      </c>
      <c r="X50" s="10">
        <v>44.74</v>
      </c>
      <c r="Y50" s="10">
        <v>46.29</v>
      </c>
      <c r="Z50" s="10">
        <v>44.7</v>
      </c>
      <c r="AA50" s="10">
        <v>45</v>
      </c>
      <c r="AB50" s="95">
        <v>3360400</v>
      </c>
      <c r="AC50" s="10">
        <v>45</v>
      </c>
      <c r="AD50" s="2">
        <f t="shared" si="0"/>
        <v>1.5899999999999963</v>
      </c>
      <c r="AE50" s="138">
        <f t="shared" si="1"/>
        <v>2.673796791443861E-3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43.605000000000004</v>
      </c>
      <c r="Q51" s="2"/>
      <c r="T51" s="108" t="s">
        <v>105</v>
      </c>
      <c r="U51" s="371" t="s">
        <v>480</v>
      </c>
      <c r="W51" s="133">
        <v>42542</v>
      </c>
      <c r="X51" s="10">
        <v>45.56</v>
      </c>
      <c r="Y51" s="10">
        <v>45.79</v>
      </c>
      <c r="Z51" s="10">
        <v>44.06</v>
      </c>
      <c r="AA51" s="10">
        <v>44.88</v>
      </c>
      <c r="AB51" s="95">
        <v>5221100</v>
      </c>
      <c r="AC51" s="10">
        <v>44.88</v>
      </c>
      <c r="AD51" s="2">
        <f t="shared" si="0"/>
        <v>1.7299999999999969</v>
      </c>
      <c r="AE51" s="138">
        <f t="shared" si="1"/>
        <v>-1.1018069634200045E-2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43.177500000000002</v>
      </c>
      <c r="Q52" s="2"/>
      <c r="T52" s="108" t="s">
        <v>106</v>
      </c>
      <c r="U52" s="371" t="s">
        <v>354</v>
      </c>
      <c r="W52" s="133">
        <v>42541</v>
      </c>
      <c r="X52" s="10">
        <v>45.66</v>
      </c>
      <c r="Y52" s="10">
        <v>46.21</v>
      </c>
      <c r="Z52" s="10">
        <v>45.09</v>
      </c>
      <c r="AA52" s="10">
        <v>45.38</v>
      </c>
      <c r="AB52" s="95">
        <v>3812700</v>
      </c>
      <c r="AC52" s="10">
        <v>45.38</v>
      </c>
      <c r="AD52" s="2">
        <f t="shared" si="0"/>
        <v>1.1199999999999974</v>
      </c>
      <c r="AE52" s="138">
        <f t="shared" si="1"/>
        <v>8.2203954676740576E-3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42.75</v>
      </c>
      <c r="Q53" s="2"/>
      <c r="T53" s="108" t="s">
        <v>107</v>
      </c>
      <c r="U53" s="372">
        <v>4960783</v>
      </c>
      <c r="W53" s="133">
        <v>42538</v>
      </c>
      <c r="X53" s="10">
        <v>45.05</v>
      </c>
      <c r="Y53" s="10">
        <v>45.58</v>
      </c>
      <c r="Z53" s="10">
        <v>44.47</v>
      </c>
      <c r="AA53" s="10">
        <v>45.01</v>
      </c>
      <c r="AB53" s="95">
        <v>9207200</v>
      </c>
      <c r="AC53" s="10">
        <v>45.01</v>
      </c>
      <c r="AD53" s="2">
        <f t="shared" si="0"/>
        <v>1.1099999999999994</v>
      </c>
      <c r="AE53" s="138">
        <f t="shared" si="1"/>
        <v>-8.8790233074365066E-4</v>
      </c>
    </row>
    <row r="54" spans="1:31" x14ac:dyDescent="0.25">
      <c r="O54" s="83">
        <v>0.99</v>
      </c>
      <c r="P54" s="83">
        <f t="shared" si="3"/>
        <v>42.322499999999998</v>
      </c>
      <c r="Q54" s="2"/>
      <c r="T54" s="108" t="s">
        <v>110</v>
      </c>
      <c r="U54" s="372">
        <v>5250450</v>
      </c>
      <c r="W54" s="133">
        <v>42537</v>
      </c>
      <c r="X54" s="10">
        <v>44.4</v>
      </c>
      <c r="Y54" s="10">
        <v>45.12</v>
      </c>
      <c r="Z54" s="10">
        <v>44.09</v>
      </c>
      <c r="AA54" s="10">
        <v>45.05</v>
      </c>
      <c r="AB54" s="95">
        <v>3046000</v>
      </c>
      <c r="AC54" s="10">
        <v>45.05</v>
      </c>
      <c r="AD54" s="2">
        <f t="shared" si="0"/>
        <v>1.029999999999994</v>
      </c>
      <c r="AE54" s="138">
        <f t="shared" si="1"/>
        <v>6.9289226642823554E-3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41.894999999999996</v>
      </c>
      <c r="Q55" s="2"/>
      <c r="T55" s="108" t="s">
        <v>108</v>
      </c>
      <c r="U55" s="371" t="s">
        <v>481</v>
      </c>
      <c r="W55" s="133">
        <v>42536</v>
      </c>
      <c r="X55" s="10">
        <v>44.97</v>
      </c>
      <c r="Y55" s="10">
        <v>45.8</v>
      </c>
      <c r="Z55" s="10">
        <v>44.66</v>
      </c>
      <c r="AA55" s="10">
        <v>44.74</v>
      </c>
      <c r="AB55" s="95">
        <v>3455300</v>
      </c>
      <c r="AC55" s="10">
        <v>44.74</v>
      </c>
      <c r="AD55" s="2">
        <f t="shared" si="0"/>
        <v>1.1400000000000006</v>
      </c>
      <c r="AE55" s="138">
        <f t="shared" si="1"/>
        <v>-2.8972587474926925E-3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41.467500000000001</v>
      </c>
      <c r="T56" s="108" t="s">
        <v>111</v>
      </c>
      <c r="U56" s="371">
        <v>27.06</v>
      </c>
      <c r="W56" s="133">
        <v>42535</v>
      </c>
      <c r="X56" s="10">
        <v>44.67</v>
      </c>
      <c r="Y56" s="10">
        <v>45.43</v>
      </c>
      <c r="Z56" s="10">
        <v>44.1</v>
      </c>
      <c r="AA56" s="10">
        <v>44.87</v>
      </c>
      <c r="AB56" s="95">
        <v>4302800</v>
      </c>
      <c r="AC56" s="10">
        <v>44.87</v>
      </c>
      <c r="AD56" s="2">
        <f t="shared" si="0"/>
        <v>1.3299999999999983</v>
      </c>
      <c r="AE56" s="138">
        <f t="shared" si="1"/>
        <v>2.2336385972747674E-3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41.04</v>
      </c>
      <c r="T57" s="108" t="s">
        <v>112</v>
      </c>
      <c r="U57" s="371">
        <v>1.58</v>
      </c>
      <c r="W57" s="133">
        <v>42534</v>
      </c>
      <c r="X57" s="10">
        <v>44.15</v>
      </c>
      <c r="Y57" s="10">
        <v>45.37</v>
      </c>
      <c r="Z57" s="10">
        <v>44.05</v>
      </c>
      <c r="AA57" s="10">
        <v>44.77</v>
      </c>
      <c r="AB57" s="95">
        <v>4893100</v>
      </c>
      <c r="AC57" s="10">
        <v>44.77</v>
      </c>
      <c r="AD57" s="2">
        <f t="shared" si="0"/>
        <v>1.3200000000000003</v>
      </c>
      <c r="AE57" s="138">
        <f t="shared" si="1"/>
        <v>5.3896249719291855E-3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40.612499999999997</v>
      </c>
      <c r="T58" s="108" t="s">
        <v>109</v>
      </c>
      <c r="U58" s="371" t="s">
        <v>124</v>
      </c>
      <c r="W58" s="133">
        <v>42531</v>
      </c>
      <c r="X58" s="10">
        <v>44.39</v>
      </c>
      <c r="Y58" s="10">
        <v>44.58</v>
      </c>
      <c r="Z58" s="10">
        <v>43</v>
      </c>
      <c r="AA58" s="10">
        <v>44.53</v>
      </c>
      <c r="AB58" s="95">
        <v>7341000</v>
      </c>
      <c r="AC58" s="10">
        <v>44.53</v>
      </c>
      <c r="AD58" s="2">
        <f t="shared" si="0"/>
        <v>1.5799999999999983</v>
      </c>
      <c r="AE58" s="138">
        <f t="shared" si="1"/>
        <v>-2.6879370629370514E-2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40.184999999999995</v>
      </c>
      <c r="W59" s="133">
        <v>42530</v>
      </c>
      <c r="X59" s="10">
        <v>46.29</v>
      </c>
      <c r="Y59" s="10">
        <v>46.71</v>
      </c>
      <c r="Z59" s="10">
        <v>45.71</v>
      </c>
      <c r="AA59" s="10">
        <v>45.76</v>
      </c>
      <c r="AB59" s="95">
        <v>3919200</v>
      </c>
      <c r="AC59" s="10">
        <v>45.76</v>
      </c>
      <c r="AD59" s="2">
        <f t="shared" si="0"/>
        <v>1</v>
      </c>
      <c r="AE59" s="138">
        <f t="shared" si="1"/>
        <v>-1.6125564394753766E-2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39.7575</v>
      </c>
      <c r="W60" s="133">
        <v>42529</v>
      </c>
      <c r="X60" s="10">
        <v>46.67</v>
      </c>
      <c r="Y60" s="10">
        <v>47</v>
      </c>
      <c r="Z60" s="10">
        <v>46.18</v>
      </c>
      <c r="AA60" s="10">
        <v>46.51</v>
      </c>
      <c r="AB60" s="95">
        <v>4764000</v>
      </c>
      <c r="AC60" s="10">
        <v>46.51</v>
      </c>
      <c r="AD60" s="2">
        <f t="shared" si="0"/>
        <v>0.82000000000000028</v>
      </c>
      <c r="AE60" s="138">
        <f t="shared" si="1"/>
        <v>-2.1454623471358625E-3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39.33</v>
      </c>
      <c r="W61" s="133">
        <v>42528</v>
      </c>
      <c r="X61" s="10">
        <v>46.28</v>
      </c>
      <c r="Y61" s="10">
        <v>46.68</v>
      </c>
      <c r="Z61" s="10">
        <v>45.42</v>
      </c>
      <c r="AA61" s="10">
        <v>46.61</v>
      </c>
      <c r="AB61" s="95">
        <v>4569600</v>
      </c>
      <c r="AC61" s="10">
        <v>46.61</v>
      </c>
      <c r="AD61" s="2">
        <f t="shared" si="0"/>
        <v>1.259999999999998</v>
      </c>
      <c r="AE61" s="138">
        <f t="shared" si="1"/>
        <v>1.9346517626825932E-3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38.902500000000003</v>
      </c>
      <c r="W62" s="133">
        <v>42527</v>
      </c>
      <c r="X62" s="10">
        <v>45.12</v>
      </c>
      <c r="Y62" s="10">
        <v>46.55</v>
      </c>
      <c r="Z62" s="10">
        <v>44.8</v>
      </c>
      <c r="AA62" s="10">
        <v>46.52</v>
      </c>
      <c r="AB62" s="95">
        <v>4955900</v>
      </c>
      <c r="AC62" s="10">
        <v>46.52</v>
      </c>
      <c r="AD62" s="2">
        <f t="shared" si="0"/>
        <v>1.75</v>
      </c>
      <c r="AE62" s="138">
        <f t="shared" si="1"/>
        <v>4.4923629829290102E-2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38.475000000000001</v>
      </c>
      <c r="W63" s="133">
        <v>42524</v>
      </c>
      <c r="X63" s="10">
        <v>44.95</v>
      </c>
      <c r="Y63" s="10">
        <v>45.29</v>
      </c>
      <c r="Z63" s="10">
        <v>43.53</v>
      </c>
      <c r="AA63" s="10">
        <v>44.52</v>
      </c>
      <c r="AB63" s="95">
        <v>2792700</v>
      </c>
      <c r="AC63" s="10">
        <v>44.52</v>
      </c>
      <c r="AD63" s="2">
        <f t="shared" si="0"/>
        <v>1.759999999999998</v>
      </c>
      <c r="AE63" s="138">
        <f t="shared" si="1"/>
        <v>-9.7864768683273429E-3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42523</v>
      </c>
      <c r="X64" s="10">
        <v>44.75</v>
      </c>
      <c r="Y64" s="10">
        <v>45.68</v>
      </c>
      <c r="Z64" s="10">
        <v>44.55</v>
      </c>
      <c r="AA64" s="10">
        <v>44.96</v>
      </c>
      <c r="AB64" s="95">
        <v>6713800</v>
      </c>
      <c r="AC64" s="10">
        <v>44.96</v>
      </c>
      <c r="AD64" s="2">
        <f t="shared" si="0"/>
        <v>1.1300000000000026</v>
      </c>
      <c r="AE64" s="138">
        <f t="shared" si="1"/>
        <v>1.124606387764282E-2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42522</v>
      </c>
      <c r="X65" s="10">
        <v>43.24</v>
      </c>
      <c r="Y65" s="10">
        <v>44.86</v>
      </c>
      <c r="Z65" s="10">
        <v>42.97</v>
      </c>
      <c r="AA65" s="10">
        <v>44.46</v>
      </c>
      <c r="AB65" s="95">
        <v>5554800</v>
      </c>
      <c r="AC65" s="10">
        <v>44.46</v>
      </c>
      <c r="AD65" s="2">
        <f t="shared" si="0"/>
        <v>1.8900000000000006</v>
      </c>
      <c r="AE65" s="138">
        <f t="shared" si="1"/>
        <v>2.5842178126441961E-2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42521</v>
      </c>
      <c r="X66" s="10">
        <v>43.21</v>
      </c>
      <c r="Y66" s="10">
        <v>43.59</v>
      </c>
      <c r="Z66" s="10">
        <v>42.97</v>
      </c>
      <c r="AA66" s="10">
        <v>43.34</v>
      </c>
      <c r="AB66" s="95">
        <v>3456000</v>
      </c>
      <c r="AC66" s="10">
        <v>43.34</v>
      </c>
      <c r="AD66" s="2">
        <f t="shared" si="0"/>
        <v>0.62000000000000455</v>
      </c>
      <c r="AE66" s="138">
        <f t="shared" si="1"/>
        <v>6.5025545750116986E-3</v>
      </c>
    </row>
    <row r="67" spans="2:31" x14ac:dyDescent="0.25">
      <c r="W67" s="133">
        <v>42517</v>
      </c>
      <c r="X67" s="10">
        <v>43.06</v>
      </c>
      <c r="Y67" s="10">
        <v>43.84</v>
      </c>
      <c r="Z67" s="10">
        <v>42.89</v>
      </c>
      <c r="AA67" s="10">
        <v>43.06</v>
      </c>
      <c r="AB67" s="95">
        <v>3054000</v>
      </c>
      <c r="AC67" s="10">
        <v>43.06</v>
      </c>
      <c r="AD67" s="2">
        <f>Y67-Z67</f>
        <v>0.95000000000000284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55" priority="25">
      <formula>N19&gt;0</formula>
    </cfRule>
    <cfRule type="expression" dxfId="65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53" priority="19">
      <formula>F21&gt;0</formula>
    </cfRule>
    <cfRule type="expression" dxfId="652" priority="20">
      <formula>F21&lt;0</formula>
    </cfRule>
  </conditionalFormatting>
  <conditionalFormatting sqref="H21:H31">
    <cfRule type="expression" dxfId="651" priority="17">
      <formula>H21&gt;0</formula>
    </cfRule>
    <cfRule type="expression" dxfId="650" priority="18">
      <formula>H21&lt;0</formula>
    </cfRule>
  </conditionalFormatting>
  <conditionalFormatting sqref="I21:I31">
    <cfRule type="expression" dxfId="649" priority="15">
      <formula>I21&gt;0</formula>
    </cfRule>
    <cfRule type="expression" dxfId="648" priority="16">
      <formula>I21&lt;0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56:F66">
    <cfRule type="expression" dxfId="643" priority="5">
      <formula>F56&gt;0</formula>
    </cfRule>
    <cfRule type="expression" dxfId="642" priority="6">
      <formula>F56&lt;0</formula>
    </cfRule>
  </conditionalFormatting>
  <conditionalFormatting sqref="H56:H66">
    <cfRule type="expression" dxfId="641" priority="3">
      <formula>H56&gt;0</formula>
    </cfRule>
    <cfRule type="expression" dxfId="640" priority="4">
      <formula>H56&lt;0</formula>
    </cfRule>
  </conditionalFormatting>
  <conditionalFormatting sqref="I56:I66">
    <cfRule type="expression" dxfId="639" priority="1">
      <formula>I56&gt;0</formula>
    </cfRule>
    <cfRule type="expression" dxfId="63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2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297</v>
      </c>
      <c r="W2" s="133">
        <v>42612</v>
      </c>
      <c r="X2" s="10">
        <v>78.37</v>
      </c>
      <c r="Y2" s="10">
        <v>81.13</v>
      </c>
      <c r="Z2" s="10">
        <v>78.2</v>
      </c>
      <c r="AA2" s="10">
        <v>79.930000000000007</v>
      </c>
      <c r="AB2" s="95">
        <v>2071800</v>
      </c>
      <c r="AC2" s="10">
        <v>79.930000000000007</v>
      </c>
      <c r="AD2" s="2">
        <f>Y2-Z2</f>
        <v>2.9299999999999926</v>
      </c>
      <c r="AE2" s="138">
        <f>AC2/AC3-1</f>
        <v>-3.117984534796725E-3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42611</v>
      </c>
      <c r="X3" s="10">
        <v>80.349999999999994</v>
      </c>
      <c r="Y3" s="10">
        <v>82.29</v>
      </c>
      <c r="Z3" s="10">
        <v>79.180000000000007</v>
      </c>
      <c r="AA3" s="10">
        <v>80.180000000000007</v>
      </c>
      <c r="AB3" s="95">
        <v>1589800</v>
      </c>
      <c r="AC3" s="10">
        <v>80.180000000000007</v>
      </c>
      <c r="AD3" s="2">
        <f t="shared" ref="AD3:AD66" si="0">Y3-Z3</f>
        <v>3.1099999999999994</v>
      </c>
      <c r="AE3" s="138">
        <f t="shared" ref="AE3:AE66" si="1">AC3/AC4-1</f>
        <v>-5.8276503409795399E-3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79.930000000000007</v>
      </c>
      <c r="T4" s="1"/>
      <c r="W4" s="133">
        <v>42608</v>
      </c>
      <c r="X4" s="10">
        <v>82.29</v>
      </c>
      <c r="Y4" s="10">
        <v>82.45</v>
      </c>
      <c r="Z4" s="10">
        <v>78.709999999999994</v>
      </c>
      <c r="AA4" s="10">
        <v>80.650000000000006</v>
      </c>
      <c r="AB4" s="95">
        <v>5141800</v>
      </c>
      <c r="AC4" s="10">
        <v>80.650000000000006</v>
      </c>
      <c r="AD4" s="2">
        <f t="shared" si="0"/>
        <v>3.7400000000000091</v>
      </c>
      <c r="AE4" s="138">
        <f t="shared" si="1"/>
        <v>-3.3437200383509058E-2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1998.2500000000002</v>
      </c>
      <c r="T5" s="1"/>
      <c r="W5" s="133">
        <v>42607</v>
      </c>
      <c r="X5" s="10">
        <v>85.3</v>
      </c>
      <c r="Y5" s="10">
        <v>87.73</v>
      </c>
      <c r="Z5" s="10">
        <v>78.709999999999994</v>
      </c>
      <c r="AA5" s="10">
        <v>83.44</v>
      </c>
      <c r="AB5" s="95">
        <v>10811000</v>
      </c>
      <c r="AC5" s="10">
        <v>83.44</v>
      </c>
      <c r="AD5" s="2">
        <f t="shared" si="0"/>
        <v>9.0200000000000102</v>
      </c>
      <c r="AE5" s="138">
        <f t="shared" si="1"/>
        <v>-0.12628272251308903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42606</v>
      </c>
      <c r="X6" s="10">
        <v>94.74</v>
      </c>
      <c r="Y6" s="10">
        <v>96.2</v>
      </c>
      <c r="Z6" s="10">
        <v>94.32</v>
      </c>
      <c r="AA6" s="10">
        <v>95.5</v>
      </c>
      <c r="AB6" s="95">
        <v>2402200</v>
      </c>
      <c r="AC6" s="10">
        <v>95.5</v>
      </c>
      <c r="AD6" s="2">
        <f t="shared" si="0"/>
        <v>1.8800000000000097</v>
      </c>
      <c r="AE6" s="138">
        <f t="shared" si="1"/>
        <v>5.3689862090746665E-3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458.49000000000183</v>
      </c>
      <c r="R7" s="30">
        <v>42639</v>
      </c>
      <c r="W7" s="133">
        <v>42605</v>
      </c>
      <c r="X7" s="10">
        <v>92.59</v>
      </c>
      <c r="Y7" s="10">
        <v>95.3</v>
      </c>
      <c r="Z7" s="10">
        <v>92.59</v>
      </c>
      <c r="AA7" s="10">
        <v>94.99</v>
      </c>
      <c r="AB7" s="95">
        <v>1932500</v>
      </c>
      <c r="AC7" s="10">
        <v>94.99</v>
      </c>
      <c r="AD7" s="2">
        <f t="shared" si="0"/>
        <v>2.7099999999999937</v>
      </c>
      <c r="AE7" s="138">
        <f t="shared" si="1"/>
        <v>2.7919056379179796E-2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24.500000000000227</v>
      </c>
      <c r="W8" s="133">
        <v>42604</v>
      </c>
      <c r="X8" s="10">
        <v>92.02</v>
      </c>
      <c r="Y8" s="10">
        <v>93.35</v>
      </c>
      <c r="Z8" s="10">
        <v>91.63</v>
      </c>
      <c r="AA8" s="10">
        <v>92.41</v>
      </c>
      <c r="AB8" s="95">
        <v>951800</v>
      </c>
      <c r="AC8" s="10">
        <v>92.41</v>
      </c>
      <c r="AD8" s="2">
        <f t="shared" si="0"/>
        <v>1.7199999999999989</v>
      </c>
      <c r="AE8" s="138">
        <f t="shared" si="1"/>
        <v>-6.8780225685115548E-3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1.2412919569347803E-2</v>
      </c>
      <c r="T9" s="158"/>
      <c r="W9" s="133">
        <v>42601</v>
      </c>
      <c r="X9" s="10">
        <v>92.64</v>
      </c>
      <c r="Y9" s="10">
        <v>95.34</v>
      </c>
      <c r="Z9" s="10">
        <v>92.23</v>
      </c>
      <c r="AA9" s="10">
        <v>93.05</v>
      </c>
      <c r="AB9" s="95">
        <v>1046300</v>
      </c>
      <c r="AC9" s="10">
        <v>93.05</v>
      </c>
      <c r="AD9" s="2">
        <f t="shared" si="0"/>
        <v>3.1099999999999994</v>
      </c>
      <c r="AE9" s="138">
        <f t="shared" si="1"/>
        <v>1.1835592855604649E-3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42600</v>
      </c>
      <c r="X10" s="10">
        <v>90.68</v>
      </c>
      <c r="Y10" s="10">
        <v>93.06</v>
      </c>
      <c r="Z10" s="10">
        <v>90.17</v>
      </c>
      <c r="AA10" s="10">
        <v>92.94</v>
      </c>
      <c r="AB10" s="95">
        <v>985000</v>
      </c>
      <c r="AC10" s="10">
        <v>92.94</v>
      </c>
      <c r="AD10" s="2">
        <f t="shared" si="0"/>
        <v>2.8900000000000006</v>
      </c>
      <c r="AE10" s="138">
        <f t="shared" si="1"/>
        <v>2.176781002638517E-2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1.29E-2</v>
      </c>
      <c r="W11" s="133">
        <v>42599</v>
      </c>
      <c r="X11" s="10">
        <v>92.57</v>
      </c>
      <c r="Y11" s="10">
        <v>92.67</v>
      </c>
      <c r="Z11" s="10">
        <v>90.07</v>
      </c>
      <c r="AA11" s="10">
        <v>90.96</v>
      </c>
      <c r="AB11" s="95">
        <v>1152800</v>
      </c>
      <c r="AC11" s="10">
        <v>90.96</v>
      </c>
      <c r="AD11" s="2">
        <f t="shared" si="0"/>
        <v>2.6000000000000085</v>
      </c>
      <c r="AE11" s="138">
        <f t="shared" si="1"/>
        <v>-1.5903927296332498E-2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92.28</v>
      </c>
      <c r="Y12" s="10">
        <v>93</v>
      </c>
      <c r="Z12" s="10">
        <v>89.37</v>
      </c>
      <c r="AA12" s="10">
        <v>92.43</v>
      </c>
      <c r="AB12" s="95">
        <v>956300</v>
      </c>
      <c r="AC12" s="10">
        <v>92.43</v>
      </c>
      <c r="AD12" s="2">
        <f t="shared" si="0"/>
        <v>3.6299999999999955</v>
      </c>
      <c r="AE12" s="138">
        <f t="shared" si="1"/>
        <v>-2.5898348980252228E-3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91.26</v>
      </c>
      <c r="Y13" s="10">
        <v>94.18</v>
      </c>
      <c r="Z13" s="10">
        <v>91.26</v>
      </c>
      <c r="AA13" s="10">
        <v>92.67</v>
      </c>
      <c r="AB13" s="95">
        <v>1646000</v>
      </c>
      <c r="AC13" s="10">
        <v>92.67</v>
      </c>
      <c r="AD13" s="2">
        <f t="shared" si="0"/>
        <v>2.9200000000000017</v>
      </c>
      <c r="AE13" s="138">
        <f t="shared" si="1"/>
        <v>1.5895636921727796E-2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90.1</v>
      </c>
      <c r="Y14" s="10">
        <v>91.5</v>
      </c>
      <c r="Z14" s="10">
        <v>89.85</v>
      </c>
      <c r="AA14" s="10">
        <v>91.22</v>
      </c>
      <c r="AB14" s="95">
        <v>709400</v>
      </c>
      <c r="AC14" s="10">
        <v>91.22</v>
      </c>
      <c r="AD14" s="2">
        <f t="shared" si="0"/>
        <v>1.6500000000000057</v>
      </c>
      <c r="AE14" s="138">
        <f t="shared" si="1"/>
        <v>6.6210549547560671E-3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88.17</v>
      </c>
      <c r="Y15" s="10">
        <v>90.85</v>
      </c>
      <c r="Z15" s="10">
        <v>88.17</v>
      </c>
      <c r="AA15" s="10">
        <v>90.62</v>
      </c>
      <c r="AB15" s="95">
        <v>1040300</v>
      </c>
      <c r="AC15" s="10">
        <v>90.62</v>
      </c>
      <c r="AD15" s="2">
        <f t="shared" si="0"/>
        <v>2.6799999999999926</v>
      </c>
      <c r="AE15" s="138">
        <f t="shared" si="1"/>
        <v>4.0771792810382568E-2</v>
      </c>
    </row>
    <row r="16" spans="1:40" x14ac:dyDescent="0.25">
      <c r="G16" s="1"/>
      <c r="H16" s="72"/>
      <c r="W16" s="133">
        <v>42592</v>
      </c>
      <c r="X16" s="10">
        <v>87.74</v>
      </c>
      <c r="Y16" s="10">
        <v>89.09</v>
      </c>
      <c r="Z16" s="10">
        <v>86.94</v>
      </c>
      <c r="AA16" s="10">
        <v>87.07</v>
      </c>
      <c r="AB16" s="95">
        <v>600700</v>
      </c>
      <c r="AC16" s="10">
        <v>87.07</v>
      </c>
      <c r="AD16" s="2">
        <f t="shared" si="0"/>
        <v>2.1500000000000057</v>
      </c>
      <c r="AE16" s="138">
        <f t="shared" si="1"/>
        <v>-6.8438462415878476E-3</v>
      </c>
    </row>
    <row r="17" spans="1:31" x14ac:dyDescent="0.25">
      <c r="G17" s="1"/>
      <c r="H17" s="72"/>
      <c r="W17" s="133">
        <v>42591</v>
      </c>
      <c r="X17" s="10">
        <v>87.66</v>
      </c>
      <c r="Y17" s="10">
        <v>88.44</v>
      </c>
      <c r="Z17" s="10">
        <v>86.65</v>
      </c>
      <c r="AA17" s="10">
        <v>87.67</v>
      </c>
      <c r="AB17" s="95">
        <v>1026200</v>
      </c>
      <c r="AC17" s="10">
        <v>87.67</v>
      </c>
      <c r="AD17" s="2">
        <f t="shared" si="0"/>
        <v>1.789999999999992</v>
      </c>
      <c r="AE17" s="138">
        <f t="shared" si="1"/>
        <v>-2.6166097838453695E-3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42590</v>
      </c>
      <c r="X18" s="10">
        <v>87.03</v>
      </c>
      <c r="Y18" s="10">
        <v>88.37</v>
      </c>
      <c r="Z18" s="10">
        <v>86.98</v>
      </c>
      <c r="AA18" s="10">
        <v>87.9</v>
      </c>
      <c r="AB18" s="95">
        <v>775400</v>
      </c>
      <c r="AC18" s="10">
        <v>87.9</v>
      </c>
      <c r="AD18" s="2">
        <f t="shared" si="0"/>
        <v>1.3900000000000006</v>
      </c>
      <c r="AE18" s="138">
        <f t="shared" si="1"/>
        <v>1.0344827586207028E-2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42587</v>
      </c>
      <c r="X19" s="10">
        <v>86.65</v>
      </c>
      <c r="Y19" s="10">
        <v>87.91</v>
      </c>
      <c r="Z19" s="10">
        <v>86.4</v>
      </c>
      <c r="AA19" s="10">
        <v>87</v>
      </c>
      <c r="AB19" s="95">
        <v>956700</v>
      </c>
      <c r="AC19" s="10">
        <v>87</v>
      </c>
      <c r="AD19" s="2">
        <f t="shared" si="0"/>
        <v>1.5099999999999909</v>
      </c>
      <c r="AE19" s="138">
        <f t="shared" si="1"/>
        <v>9.1636701078761096E-3</v>
      </c>
    </row>
    <row r="20" spans="1:31" x14ac:dyDescent="0.25">
      <c r="W20" s="133">
        <v>42586</v>
      </c>
      <c r="X20" s="10">
        <v>84.6</v>
      </c>
      <c r="Y20" s="10">
        <v>86.21</v>
      </c>
      <c r="Z20" s="10">
        <v>83.86</v>
      </c>
      <c r="AA20" s="10">
        <v>86.21</v>
      </c>
      <c r="AB20" s="95">
        <v>1139700</v>
      </c>
      <c r="AC20" s="10">
        <v>86.21</v>
      </c>
      <c r="AD20" s="2">
        <f t="shared" si="0"/>
        <v>2.3499999999999943</v>
      </c>
      <c r="AE20" s="138">
        <f t="shared" si="1"/>
        <v>2.1566536319469032E-2</v>
      </c>
    </row>
    <row r="21" spans="1:31" x14ac:dyDescent="0.25">
      <c r="W21" s="133">
        <v>42585</v>
      </c>
      <c r="X21" s="10">
        <v>82.93</v>
      </c>
      <c r="Y21" s="10">
        <v>84.53</v>
      </c>
      <c r="Z21" s="10">
        <v>81.86</v>
      </c>
      <c r="AA21" s="10">
        <v>84.39</v>
      </c>
      <c r="AB21" s="95">
        <v>1001400</v>
      </c>
      <c r="AC21" s="10">
        <v>84.39</v>
      </c>
      <c r="AD21" s="2">
        <f t="shared" si="0"/>
        <v>2.6700000000000017</v>
      </c>
      <c r="AE21" s="138">
        <f t="shared" si="1"/>
        <v>9.5705227898073009E-3</v>
      </c>
    </row>
    <row r="22" spans="1:31" x14ac:dyDescent="0.25">
      <c r="W22" s="133">
        <v>42584</v>
      </c>
      <c r="X22" s="10">
        <v>86.52</v>
      </c>
      <c r="Y22" s="10">
        <v>86.7</v>
      </c>
      <c r="Z22" s="10">
        <v>83.46</v>
      </c>
      <c r="AA22" s="10">
        <v>83.59</v>
      </c>
      <c r="AB22" s="95">
        <v>1052700</v>
      </c>
      <c r="AC22" s="10">
        <v>83.59</v>
      </c>
      <c r="AD22" s="2">
        <f t="shared" si="0"/>
        <v>3.2400000000000091</v>
      </c>
      <c r="AE22" s="138">
        <f t="shared" si="1"/>
        <v>-3.5759603183758149E-2</v>
      </c>
    </row>
    <row r="23" spans="1:31" x14ac:dyDescent="0.25">
      <c r="W23" s="133">
        <v>42583</v>
      </c>
      <c r="X23" s="10">
        <v>87.86</v>
      </c>
      <c r="Y23" s="10">
        <v>88.1</v>
      </c>
      <c r="Z23" s="10">
        <v>86.27</v>
      </c>
      <c r="AA23" s="10">
        <v>86.69</v>
      </c>
      <c r="AB23" s="95">
        <v>776200</v>
      </c>
      <c r="AC23" s="10">
        <v>86.69</v>
      </c>
      <c r="AD23" s="2">
        <f t="shared" si="0"/>
        <v>1.8299999999999983</v>
      </c>
      <c r="AE23" s="138">
        <f t="shared" si="1"/>
        <v>-1.3877829598452962E-2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42580</v>
      </c>
      <c r="X24" s="10">
        <v>86.95</v>
      </c>
      <c r="Y24" s="10">
        <v>88.08</v>
      </c>
      <c r="Z24" s="10">
        <v>84.94</v>
      </c>
      <c r="AA24" s="10">
        <v>87.91</v>
      </c>
      <c r="AB24" s="95">
        <v>1669700</v>
      </c>
      <c r="AC24" s="10">
        <v>87.91</v>
      </c>
      <c r="AD24" s="2">
        <f t="shared" si="0"/>
        <v>3.1400000000000006</v>
      </c>
      <c r="AE24" s="138">
        <f t="shared" si="1"/>
        <v>1.1389783709157886E-2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42579</v>
      </c>
      <c r="X25" s="10">
        <v>87.22</v>
      </c>
      <c r="Y25" s="10">
        <v>87.43</v>
      </c>
      <c r="Z25" s="10">
        <v>85.57</v>
      </c>
      <c r="AA25" s="10">
        <v>86.92</v>
      </c>
      <c r="AB25" s="95">
        <v>1463800</v>
      </c>
      <c r="AC25" s="10">
        <v>86.92</v>
      </c>
      <c r="AD25" s="2">
        <f t="shared" si="0"/>
        <v>1.8600000000000136</v>
      </c>
      <c r="AE25" s="138">
        <f t="shared" si="1"/>
        <v>-3.4395780784223229E-3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42578</v>
      </c>
      <c r="X26" s="10">
        <v>88.39</v>
      </c>
      <c r="Y26" s="10">
        <v>89.97</v>
      </c>
      <c r="Z26" s="10">
        <v>86.63</v>
      </c>
      <c r="AA26" s="10">
        <v>87.22</v>
      </c>
      <c r="AB26" s="95">
        <v>1732800</v>
      </c>
      <c r="AC26" s="10">
        <v>87.22</v>
      </c>
      <c r="AD26" s="2">
        <f t="shared" si="0"/>
        <v>3.3400000000000034</v>
      </c>
      <c r="AE26" s="138" t="e">
        <f t="shared" si="1"/>
        <v>#DIV/0!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42578</v>
      </c>
      <c r="X27" s="10" t="s">
        <v>142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42577</v>
      </c>
      <c r="X28" s="10">
        <v>89.22</v>
      </c>
      <c r="Y28" s="10">
        <v>89.5</v>
      </c>
      <c r="Z28" s="10">
        <v>87.99</v>
      </c>
      <c r="AA28" s="10">
        <v>89.46</v>
      </c>
      <c r="AB28" s="95">
        <v>1258400</v>
      </c>
      <c r="AC28" s="10">
        <v>89.2</v>
      </c>
      <c r="AD28" s="2">
        <f t="shared" si="0"/>
        <v>1.5100000000000051</v>
      </c>
      <c r="AE28" s="138">
        <f t="shared" si="1"/>
        <v>6.7720090293454938E-3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42576</v>
      </c>
      <c r="X29" s="10">
        <v>89.54</v>
      </c>
      <c r="Y29" s="10">
        <v>89.79</v>
      </c>
      <c r="Z29" s="10">
        <v>88.78</v>
      </c>
      <c r="AA29" s="10">
        <v>88.86</v>
      </c>
      <c r="AB29" s="95">
        <v>910100</v>
      </c>
      <c r="AC29" s="10">
        <v>88.6</v>
      </c>
      <c r="AD29" s="2">
        <f t="shared" si="0"/>
        <v>1.0100000000000051</v>
      </c>
      <c r="AE29" s="138">
        <f t="shared" si="1"/>
        <v>-7.5053209364848161E-3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42573</v>
      </c>
      <c r="X30" s="10">
        <v>87.82</v>
      </c>
      <c r="Y30" s="10">
        <v>89.73</v>
      </c>
      <c r="Z30" s="10">
        <v>87.36</v>
      </c>
      <c r="AA30" s="10">
        <v>89.53</v>
      </c>
      <c r="AB30" s="95">
        <v>1571900</v>
      </c>
      <c r="AC30" s="10">
        <v>89.27</v>
      </c>
      <c r="AD30" s="2">
        <f t="shared" si="0"/>
        <v>2.3700000000000045</v>
      </c>
      <c r="AE30" s="138">
        <f t="shared" si="1"/>
        <v>2.3621144364178503E-2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42572</v>
      </c>
      <c r="X31" s="10">
        <v>89.55</v>
      </c>
      <c r="Y31" s="10">
        <v>89.83</v>
      </c>
      <c r="Z31" s="10">
        <v>86.97</v>
      </c>
      <c r="AA31" s="10">
        <v>87.46</v>
      </c>
      <c r="AB31" s="95">
        <v>1919800</v>
      </c>
      <c r="AC31" s="10">
        <v>87.21</v>
      </c>
      <c r="AD31" s="2">
        <f t="shared" si="0"/>
        <v>2.8599999999999994</v>
      </c>
      <c r="AE31" s="138">
        <f t="shared" si="1"/>
        <v>-2.3294881845671522E-2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42571</v>
      </c>
      <c r="X32" s="10">
        <v>90.96</v>
      </c>
      <c r="Y32" s="10">
        <v>90.99</v>
      </c>
      <c r="Z32" s="10">
        <v>89.13</v>
      </c>
      <c r="AA32" s="10">
        <v>89.55</v>
      </c>
      <c r="AB32" s="95">
        <v>1697800</v>
      </c>
      <c r="AC32" s="10">
        <v>89.29</v>
      </c>
      <c r="AD32" s="2">
        <f t="shared" si="0"/>
        <v>1.8599999999999994</v>
      </c>
      <c r="AE32" s="138">
        <f t="shared" si="1"/>
        <v>-9.3198712970152808E-3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42570</v>
      </c>
      <c r="X33" s="10">
        <v>91.84</v>
      </c>
      <c r="Y33" s="10">
        <v>91.92</v>
      </c>
      <c r="Z33" s="10">
        <v>89.77</v>
      </c>
      <c r="AA33" s="10">
        <v>90.39</v>
      </c>
      <c r="AB33" s="95">
        <v>1353600</v>
      </c>
      <c r="AC33" s="10">
        <v>90.13</v>
      </c>
      <c r="AD33" s="2">
        <f t="shared" si="0"/>
        <v>2.1500000000000057</v>
      </c>
      <c r="AE33" s="138">
        <f t="shared" si="1"/>
        <v>-2.0219589085770151E-2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42569</v>
      </c>
      <c r="X34" s="10">
        <v>90.48</v>
      </c>
      <c r="Y34" s="10">
        <v>92.67</v>
      </c>
      <c r="Z34" s="10">
        <v>90.41</v>
      </c>
      <c r="AA34" s="10">
        <v>92.26</v>
      </c>
      <c r="AB34" s="95">
        <v>1456700</v>
      </c>
      <c r="AC34" s="10">
        <v>91.99</v>
      </c>
      <c r="AD34" s="2">
        <f t="shared" si="0"/>
        <v>2.2600000000000051</v>
      </c>
      <c r="AE34" s="138">
        <f t="shared" si="1"/>
        <v>2.1203374777975181E-2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42566</v>
      </c>
      <c r="X35" s="10">
        <v>91.7</v>
      </c>
      <c r="Y35" s="10">
        <v>91.76</v>
      </c>
      <c r="Z35" s="10">
        <v>90</v>
      </c>
      <c r="AA35" s="10">
        <v>90.34</v>
      </c>
      <c r="AB35" s="95">
        <v>1790700</v>
      </c>
      <c r="AC35" s="10">
        <v>90.08</v>
      </c>
      <c r="AD35" s="2">
        <f t="shared" si="0"/>
        <v>1.7600000000000051</v>
      </c>
      <c r="AE35" s="138">
        <f t="shared" si="1"/>
        <v>-1.3578624616732315E-2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42565</v>
      </c>
      <c r="X36" s="10">
        <v>89.66</v>
      </c>
      <c r="Y36" s="10">
        <v>91.59</v>
      </c>
      <c r="Z36" s="10">
        <v>89.24</v>
      </c>
      <c r="AA36" s="10">
        <v>91.59</v>
      </c>
      <c r="AB36" s="95">
        <v>2416800</v>
      </c>
      <c r="AC36" s="10">
        <v>91.32</v>
      </c>
      <c r="AD36" s="2">
        <f t="shared" si="0"/>
        <v>2.3500000000000085</v>
      </c>
      <c r="AE36" s="138">
        <f t="shared" si="1"/>
        <v>3.1747825104507799E-2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42564</v>
      </c>
      <c r="X37" s="10">
        <v>89.06</v>
      </c>
      <c r="Y37" s="10">
        <v>89.24</v>
      </c>
      <c r="Z37" s="10">
        <v>87.56</v>
      </c>
      <c r="AA37" s="10">
        <v>88.77</v>
      </c>
      <c r="AB37" s="95">
        <v>1099400</v>
      </c>
      <c r="AC37" s="10">
        <v>88.51</v>
      </c>
      <c r="AD37" s="2">
        <f t="shared" si="0"/>
        <v>1.6799999999999926</v>
      </c>
      <c r="AE37" s="138">
        <f t="shared" si="1"/>
        <v>-3.3779979732011522E-3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42563</v>
      </c>
      <c r="X38" s="10">
        <v>88.37</v>
      </c>
      <c r="Y38" s="10">
        <v>89.9</v>
      </c>
      <c r="Z38" s="10">
        <v>88.37</v>
      </c>
      <c r="AA38" s="10">
        <v>89.07</v>
      </c>
      <c r="AB38" s="95">
        <v>2148500</v>
      </c>
      <c r="AC38" s="10">
        <v>88.81</v>
      </c>
      <c r="AD38" s="2">
        <f t="shared" si="0"/>
        <v>1.5300000000000011</v>
      </c>
      <c r="AE38" s="138">
        <f t="shared" si="1"/>
        <v>1.4739488117001986E-2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42562</v>
      </c>
      <c r="X39" s="10">
        <v>84.78</v>
      </c>
      <c r="Y39" s="10">
        <v>87.78</v>
      </c>
      <c r="Z39" s="10">
        <v>84.78</v>
      </c>
      <c r="AA39" s="10">
        <v>87.78</v>
      </c>
      <c r="AB39" s="95">
        <v>2072300</v>
      </c>
      <c r="AC39" s="10">
        <v>87.52</v>
      </c>
      <c r="AD39" s="2">
        <f t="shared" si="0"/>
        <v>3</v>
      </c>
      <c r="AE39" s="138">
        <f t="shared" si="1"/>
        <v>4.2028812953923023E-2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80.180000000000007</v>
      </c>
      <c r="W40" s="133">
        <v>42559</v>
      </c>
      <c r="X40" s="10">
        <v>82.47</v>
      </c>
      <c r="Y40" s="10">
        <v>84.71</v>
      </c>
      <c r="Z40" s="10">
        <v>82.47</v>
      </c>
      <c r="AA40" s="10">
        <v>84.23</v>
      </c>
      <c r="AB40" s="95">
        <v>984100</v>
      </c>
      <c r="AC40" s="10">
        <v>83.99</v>
      </c>
      <c r="AD40" s="2">
        <f t="shared" si="0"/>
        <v>2.2399999999999949</v>
      </c>
      <c r="AE40" s="138">
        <f t="shared" si="1"/>
        <v>2.1403380761279234E-2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78.37</v>
      </c>
      <c r="W41" s="133">
        <v>42558</v>
      </c>
      <c r="X41" s="10">
        <v>82.35</v>
      </c>
      <c r="Y41" s="10">
        <v>84.49</v>
      </c>
      <c r="Z41" s="10">
        <v>81.680000000000007</v>
      </c>
      <c r="AA41" s="10">
        <v>82.47</v>
      </c>
      <c r="AB41" s="95">
        <v>803000</v>
      </c>
      <c r="AC41" s="10">
        <v>82.23</v>
      </c>
      <c r="AD41" s="2">
        <f t="shared" si="0"/>
        <v>2.8099999999999881</v>
      </c>
      <c r="AE41" s="138">
        <f t="shared" si="1"/>
        <v>4.7653958944282593E-3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37" t="s">
        <v>78</v>
      </c>
      <c r="P42" s="537"/>
      <c r="T42" s="108" t="s">
        <v>100</v>
      </c>
      <c r="U42" s="371" t="s">
        <v>130</v>
      </c>
      <c r="W42" s="133">
        <v>42557</v>
      </c>
      <c r="X42" s="10">
        <v>80.83</v>
      </c>
      <c r="Y42" s="10">
        <v>82.54</v>
      </c>
      <c r="Z42" s="10">
        <v>80.28</v>
      </c>
      <c r="AA42" s="10">
        <v>82.08</v>
      </c>
      <c r="AB42" s="95">
        <v>1632400</v>
      </c>
      <c r="AC42" s="10">
        <v>81.84</v>
      </c>
      <c r="AD42" s="2">
        <f t="shared" si="0"/>
        <v>2.2600000000000051</v>
      </c>
      <c r="AE42" s="138">
        <f t="shared" si="1"/>
        <v>9.747069710055678E-3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87.923000000000016</v>
      </c>
      <c r="Q43" s="2"/>
      <c r="T43" s="108" t="s">
        <v>101</v>
      </c>
      <c r="U43" s="371" t="s">
        <v>130</v>
      </c>
      <c r="W43" s="133">
        <v>42556</v>
      </c>
      <c r="X43" s="10">
        <v>82.88</v>
      </c>
      <c r="Y43" s="10">
        <v>84.1</v>
      </c>
      <c r="Z43" s="10">
        <v>79.349999999999994</v>
      </c>
      <c r="AA43" s="10">
        <v>81.290000000000006</v>
      </c>
      <c r="AB43" s="95">
        <v>1816500</v>
      </c>
      <c r="AC43" s="10">
        <v>81.05</v>
      </c>
      <c r="AD43" s="2">
        <f t="shared" si="0"/>
        <v>4.75</v>
      </c>
      <c r="AE43" s="138">
        <f t="shared" si="1"/>
        <v>-3.4084137766654754E-2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87.123700000000014</v>
      </c>
      <c r="Q44" s="2"/>
      <c r="T44" s="108" t="s">
        <v>102</v>
      </c>
      <c r="U44" s="371">
        <v>114.93</v>
      </c>
      <c r="W44" s="133">
        <v>42552</v>
      </c>
      <c r="X44" s="10">
        <v>82.27</v>
      </c>
      <c r="Y44" s="10">
        <v>84.8</v>
      </c>
      <c r="Z44" s="10">
        <v>82.27</v>
      </c>
      <c r="AA44" s="10">
        <v>84.15</v>
      </c>
      <c r="AB44" s="95">
        <v>1241100</v>
      </c>
      <c r="AC44" s="10">
        <v>83.91</v>
      </c>
      <c r="AD44" s="2">
        <f t="shared" si="0"/>
        <v>2.5300000000000011</v>
      </c>
      <c r="AE44" s="138">
        <f t="shared" si="1"/>
        <v>2.117561153705716E-2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86.324400000000011</v>
      </c>
      <c r="Q45" s="2"/>
      <c r="T45" s="108" t="s">
        <v>103</v>
      </c>
      <c r="U45" s="371">
        <v>1.13331</v>
      </c>
      <c r="W45" s="133">
        <v>42551</v>
      </c>
      <c r="X45" s="10">
        <v>82</v>
      </c>
      <c r="Y45" s="10">
        <v>82.75</v>
      </c>
      <c r="Z45" s="10">
        <v>80.83</v>
      </c>
      <c r="AA45" s="10">
        <v>82.41</v>
      </c>
      <c r="AB45" s="95">
        <v>1822100</v>
      </c>
      <c r="AC45" s="10">
        <v>82.17</v>
      </c>
      <c r="AD45" s="2">
        <f t="shared" si="0"/>
        <v>1.9200000000000017</v>
      </c>
      <c r="AE45" s="138">
        <f t="shared" si="1"/>
        <v>5.0146771037180571E-3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85.525100000000009</v>
      </c>
      <c r="Q46" s="2"/>
      <c r="T46" s="108" t="s">
        <v>123</v>
      </c>
      <c r="U46" s="371" t="s">
        <v>380</v>
      </c>
      <c r="W46" s="133">
        <v>42550</v>
      </c>
      <c r="X46" s="10">
        <v>81.510000000000005</v>
      </c>
      <c r="Y46" s="10">
        <v>82.87</v>
      </c>
      <c r="Z46" s="10">
        <v>81.5</v>
      </c>
      <c r="AA46" s="10">
        <v>82</v>
      </c>
      <c r="AB46" s="95">
        <v>1350400</v>
      </c>
      <c r="AC46" s="10">
        <v>81.760000000000005</v>
      </c>
      <c r="AD46" s="2">
        <f t="shared" si="0"/>
        <v>1.3700000000000045</v>
      </c>
      <c r="AE46" s="138">
        <f t="shared" si="1"/>
        <v>1.5778357559945499E-2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84.725800000000007</v>
      </c>
      <c r="Q47" s="2"/>
      <c r="T47" s="108"/>
      <c r="U47" s="371"/>
      <c r="W47" s="133">
        <v>42549</v>
      </c>
      <c r="X47" s="10">
        <v>81.010000000000005</v>
      </c>
      <c r="Y47" s="10">
        <v>82.91</v>
      </c>
      <c r="Z47" s="10">
        <v>79.92</v>
      </c>
      <c r="AA47" s="10">
        <v>80.72</v>
      </c>
      <c r="AB47" s="95">
        <v>1423000</v>
      </c>
      <c r="AC47" s="10">
        <v>80.489999999999995</v>
      </c>
      <c r="AD47" s="2">
        <f t="shared" si="0"/>
        <v>2.9899999999999949</v>
      </c>
      <c r="AE47" s="138">
        <f t="shared" si="1"/>
        <v>1.8473997216246874E-2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83.926500000000004</v>
      </c>
      <c r="Q48" s="2"/>
      <c r="T48" s="108" t="s">
        <v>105</v>
      </c>
      <c r="U48" s="371" t="s">
        <v>482</v>
      </c>
      <c r="W48" s="133">
        <v>42548</v>
      </c>
      <c r="X48" s="10">
        <v>81.16</v>
      </c>
      <c r="Y48" s="10">
        <v>81.59</v>
      </c>
      <c r="Z48" s="10">
        <v>77</v>
      </c>
      <c r="AA48" s="10">
        <v>79.260000000000005</v>
      </c>
      <c r="AB48" s="95">
        <v>4621200</v>
      </c>
      <c r="AC48" s="10">
        <v>79.03</v>
      </c>
      <c r="AD48" s="2">
        <f t="shared" si="0"/>
        <v>4.5900000000000034</v>
      </c>
      <c r="AE48" s="138">
        <f t="shared" si="1"/>
        <v>-3.3626803619466905E-2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83.127200000000016</v>
      </c>
      <c r="Q49" s="2"/>
      <c r="T49" s="108" t="s">
        <v>106</v>
      </c>
      <c r="U49" s="371" t="s">
        <v>330</v>
      </c>
      <c r="W49" s="133">
        <v>42545</v>
      </c>
      <c r="X49" s="10">
        <v>84.35</v>
      </c>
      <c r="Y49" s="10">
        <v>85.27</v>
      </c>
      <c r="Z49" s="10">
        <v>81.650000000000006</v>
      </c>
      <c r="AA49" s="10">
        <v>82.02</v>
      </c>
      <c r="AB49" s="95">
        <v>2846400</v>
      </c>
      <c r="AC49" s="10">
        <v>81.78</v>
      </c>
      <c r="AD49" s="2">
        <f t="shared" si="0"/>
        <v>3.6199999999999903</v>
      </c>
      <c r="AE49" s="138">
        <f t="shared" si="1"/>
        <v>-5.2485227667709466E-2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82.327900000000014</v>
      </c>
      <c r="Q50" s="2"/>
      <c r="T50" s="108" t="s">
        <v>107</v>
      </c>
      <c r="U50" s="372">
        <v>2071772</v>
      </c>
      <c r="W50" s="133">
        <v>42544</v>
      </c>
      <c r="X50" s="10">
        <v>85.54</v>
      </c>
      <c r="Y50" s="10">
        <v>86.62</v>
      </c>
      <c r="Z50" s="10">
        <v>85</v>
      </c>
      <c r="AA50" s="10">
        <v>86.56</v>
      </c>
      <c r="AB50" s="95">
        <v>1606700</v>
      </c>
      <c r="AC50" s="10">
        <v>86.31</v>
      </c>
      <c r="AD50" s="2">
        <f t="shared" si="0"/>
        <v>1.6200000000000045</v>
      </c>
      <c r="AE50" s="138">
        <f t="shared" si="1"/>
        <v>1.2790424782914922E-2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231"/>
      <c r="O51" s="83">
        <v>1.02</v>
      </c>
      <c r="P51" s="83">
        <f t="shared" si="33"/>
        <v>81.528600000000012</v>
      </c>
      <c r="Q51" s="2"/>
      <c r="T51" s="108" t="s">
        <v>110</v>
      </c>
      <c r="U51" s="372">
        <v>2109820</v>
      </c>
      <c r="W51" s="133">
        <v>42543</v>
      </c>
      <c r="X51" s="10">
        <v>85.12</v>
      </c>
      <c r="Y51" s="10">
        <v>85.93</v>
      </c>
      <c r="Z51" s="10">
        <v>84.7</v>
      </c>
      <c r="AA51" s="10">
        <v>85.47</v>
      </c>
      <c r="AB51" s="95">
        <v>1439100</v>
      </c>
      <c r="AC51" s="10">
        <v>85.22</v>
      </c>
      <c r="AD51" s="2">
        <f t="shared" si="0"/>
        <v>1.230000000000004</v>
      </c>
      <c r="AE51" s="138">
        <f t="shared" si="1"/>
        <v>2.8241939279829431E-3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80.729300000000009</v>
      </c>
      <c r="Q52" s="2"/>
      <c r="T52" s="108" t="s">
        <v>108</v>
      </c>
      <c r="U52" s="371" t="s">
        <v>483</v>
      </c>
      <c r="W52" s="133">
        <v>42542</v>
      </c>
      <c r="X52" s="10">
        <v>86.09</v>
      </c>
      <c r="Y52" s="10">
        <v>86.88</v>
      </c>
      <c r="Z52" s="10">
        <v>84.22</v>
      </c>
      <c r="AA52" s="10">
        <v>85.23</v>
      </c>
      <c r="AB52" s="95">
        <v>1735800</v>
      </c>
      <c r="AC52" s="10">
        <v>84.98</v>
      </c>
      <c r="AD52" s="2">
        <f t="shared" si="0"/>
        <v>2.6599999999999966</v>
      </c>
      <c r="AE52" s="138">
        <f t="shared" si="1"/>
        <v>-9.0951492537313383E-3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79.930000000000007</v>
      </c>
      <c r="Q53" s="2"/>
      <c r="T53" s="108" t="s">
        <v>111</v>
      </c>
      <c r="U53" s="371">
        <v>12.18</v>
      </c>
      <c r="W53" s="133">
        <v>42541</v>
      </c>
      <c r="X53" s="10">
        <v>85.82</v>
      </c>
      <c r="Y53" s="10">
        <v>89.47</v>
      </c>
      <c r="Z53" s="10">
        <v>85.82</v>
      </c>
      <c r="AA53" s="10">
        <v>86.01</v>
      </c>
      <c r="AB53" s="95">
        <v>2802000</v>
      </c>
      <c r="AC53" s="10">
        <v>85.76</v>
      </c>
      <c r="AD53" s="2">
        <f t="shared" si="0"/>
        <v>3.6500000000000057</v>
      </c>
      <c r="AE53" s="138">
        <f t="shared" si="1"/>
        <v>1.31128174837567E-2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79.130700000000004</v>
      </c>
      <c r="Q54" s="2"/>
      <c r="T54" s="108" t="s">
        <v>112</v>
      </c>
      <c r="U54" s="371">
        <v>6.56</v>
      </c>
      <c r="W54" s="133">
        <v>42538</v>
      </c>
      <c r="X54" s="10">
        <v>82.01</v>
      </c>
      <c r="Y54" s="10">
        <v>85.55</v>
      </c>
      <c r="Z54" s="10">
        <v>81.97</v>
      </c>
      <c r="AA54" s="10">
        <v>84.9</v>
      </c>
      <c r="AB54" s="95">
        <v>2741100</v>
      </c>
      <c r="AC54" s="10">
        <v>84.65</v>
      </c>
      <c r="AD54" s="2">
        <f t="shared" si="0"/>
        <v>3.5799999999999983</v>
      </c>
      <c r="AE54" s="138">
        <f t="shared" si="1"/>
        <v>3.5094155050134468E-2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78.331400000000002</v>
      </c>
      <c r="Q55" s="2"/>
      <c r="T55" s="108" t="s">
        <v>109</v>
      </c>
      <c r="U55" s="371" t="s">
        <v>408</v>
      </c>
      <c r="W55" s="133">
        <v>42537</v>
      </c>
      <c r="X55" s="10">
        <v>82.82</v>
      </c>
      <c r="Y55" s="10">
        <v>83.58</v>
      </c>
      <c r="Z55" s="10">
        <v>81.319999999999993</v>
      </c>
      <c r="AA55" s="10">
        <v>82.02</v>
      </c>
      <c r="AB55" s="95">
        <v>1576300</v>
      </c>
      <c r="AC55" s="10">
        <v>81.78</v>
      </c>
      <c r="AD55" s="2">
        <f t="shared" si="0"/>
        <v>2.2600000000000051</v>
      </c>
      <c r="AE55" s="138">
        <f t="shared" si="1"/>
        <v>-1.1722054380664648E-2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77.5321</v>
      </c>
      <c r="W56" s="133">
        <v>42536</v>
      </c>
      <c r="X56" s="10">
        <v>84.36</v>
      </c>
      <c r="Y56" s="10">
        <v>84.73</v>
      </c>
      <c r="Z56" s="10">
        <v>82.79</v>
      </c>
      <c r="AA56" s="10">
        <v>82.99</v>
      </c>
      <c r="AB56" s="95">
        <v>2123700</v>
      </c>
      <c r="AC56" s="10">
        <v>82.75</v>
      </c>
      <c r="AD56" s="2">
        <f t="shared" si="0"/>
        <v>1.9399999999999977</v>
      </c>
      <c r="AE56" s="138">
        <f t="shared" si="1"/>
        <v>-1.0522539758459848E-2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76.732799999999997</v>
      </c>
      <c r="W57" s="133">
        <v>42535</v>
      </c>
      <c r="X57" s="10">
        <v>85.57</v>
      </c>
      <c r="Y57" s="10">
        <v>85.6</v>
      </c>
      <c r="Z57" s="10">
        <v>81.69</v>
      </c>
      <c r="AA57" s="10">
        <v>83.87</v>
      </c>
      <c r="AB57" s="95">
        <v>2895800</v>
      </c>
      <c r="AC57" s="10">
        <v>83.63</v>
      </c>
      <c r="AD57" s="2">
        <f t="shared" si="0"/>
        <v>3.9099999999999966</v>
      </c>
      <c r="AE57" s="138">
        <f t="shared" si="1"/>
        <v>-1.9117992024396124E-2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75.933500000000009</v>
      </c>
      <c r="W58" s="133">
        <v>42534</v>
      </c>
      <c r="X58" s="10">
        <v>89</v>
      </c>
      <c r="Y58" s="10">
        <v>89.1</v>
      </c>
      <c r="Z58" s="10">
        <v>85.32</v>
      </c>
      <c r="AA58" s="10">
        <v>85.51</v>
      </c>
      <c r="AB58" s="95">
        <v>1463100</v>
      </c>
      <c r="AC58" s="10">
        <v>85.26</v>
      </c>
      <c r="AD58" s="2">
        <f t="shared" si="0"/>
        <v>3.7800000000000011</v>
      </c>
      <c r="AE58" s="138">
        <f t="shared" si="1"/>
        <v>-4.0621131990547954E-2</v>
      </c>
    </row>
    <row r="59" spans="1:31" x14ac:dyDescent="0.25">
      <c r="O59" s="83">
        <v>0.94</v>
      </c>
      <c r="P59" s="83">
        <f t="shared" si="33"/>
        <v>75.134200000000007</v>
      </c>
      <c r="W59" s="133">
        <v>42531</v>
      </c>
      <c r="X59" s="10">
        <v>88.23</v>
      </c>
      <c r="Y59" s="10">
        <v>90.11</v>
      </c>
      <c r="Z59" s="10">
        <v>87.9</v>
      </c>
      <c r="AA59" s="10">
        <v>89.13</v>
      </c>
      <c r="AB59" s="95">
        <v>2418100</v>
      </c>
      <c r="AC59" s="10">
        <v>88.87</v>
      </c>
      <c r="AD59" s="2">
        <f t="shared" si="0"/>
        <v>2.2099999999999937</v>
      </c>
      <c r="AE59" s="138">
        <f t="shared" si="1"/>
        <v>-5.2608014327288899E-3</v>
      </c>
    </row>
    <row r="60" spans="1:31" x14ac:dyDescent="0.25">
      <c r="O60" s="83">
        <v>0.93</v>
      </c>
      <c r="P60" s="83">
        <f t="shared" si="33"/>
        <v>74.334900000000005</v>
      </c>
      <c r="W60" s="133">
        <v>42530</v>
      </c>
      <c r="X60" s="10">
        <v>89</v>
      </c>
      <c r="Y60" s="10">
        <v>90.68</v>
      </c>
      <c r="Z60" s="10">
        <v>88.42</v>
      </c>
      <c r="AA60" s="10">
        <v>89.6</v>
      </c>
      <c r="AB60" s="95">
        <v>2611300</v>
      </c>
      <c r="AC60" s="10">
        <v>89.34</v>
      </c>
      <c r="AD60" s="2">
        <f t="shared" si="0"/>
        <v>2.2600000000000051</v>
      </c>
      <c r="AE60" s="138">
        <f t="shared" si="1"/>
        <v>3.2565974171814283E-3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73.535600000000017</v>
      </c>
      <c r="W61" s="133">
        <v>42529</v>
      </c>
      <c r="X61" s="10">
        <v>86.84</v>
      </c>
      <c r="Y61" s="10">
        <v>90.5</v>
      </c>
      <c r="Z61" s="10">
        <v>86.1</v>
      </c>
      <c r="AA61" s="10">
        <v>89.31</v>
      </c>
      <c r="AB61" s="95">
        <v>4561600</v>
      </c>
      <c r="AC61" s="10">
        <v>89.05</v>
      </c>
      <c r="AD61" s="2">
        <f t="shared" si="0"/>
        <v>4.4000000000000057</v>
      </c>
      <c r="AE61" s="138">
        <f t="shared" si="1"/>
        <v>3.9696438995913574E-2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72.736300000000014</v>
      </c>
      <c r="W62" s="133">
        <v>42528</v>
      </c>
      <c r="X62" s="10">
        <v>86.5</v>
      </c>
      <c r="Y62" s="10">
        <v>86.71</v>
      </c>
      <c r="Z62" s="10">
        <v>84.15</v>
      </c>
      <c r="AA62" s="10">
        <v>85.9</v>
      </c>
      <c r="AB62" s="95">
        <v>2971000</v>
      </c>
      <c r="AC62" s="10">
        <v>85.65</v>
      </c>
      <c r="AD62" s="2">
        <f t="shared" si="0"/>
        <v>2.5599999999999881</v>
      </c>
      <c r="AE62" s="138">
        <f t="shared" si="1"/>
        <v>-5.6884142094264512E-3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0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1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71.937000000000012</v>
      </c>
      <c r="W63" s="133">
        <v>42527</v>
      </c>
      <c r="X63" s="10">
        <v>87.47</v>
      </c>
      <c r="Y63" s="10">
        <v>87.74</v>
      </c>
      <c r="Z63" s="10">
        <v>84.27</v>
      </c>
      <c r="AA63" s="10">
        <v>86.39</v>
      </c>
      <c r="AB63" s="95">
        <v>4353800</v>
      </c>
      <c r="AC63" s="10">
        <v>86.14</v>
      </c>
      <c r="AD63" s="2">
        <f t="shared" si="0"/>
        <v>3.4699999999999989</v>
      </c>
      <c r="AE63" s="138">
        <f t="shared" si="1"/>
        <v>-2.0357102240418534E-2</v>
      </c>
    </row>
    <row r="64" spans="1:31" x14ac:dyDescent="0.25">
      <c r="A64" s="268" t="s">
        <v>71</v>
      </c>
      <c r="B64" s="488">
        <v>42527</v>
      </c>
      <c r="C64" s="261">
        <v>25</v>
      </c>
      <c r="D64" s="262">
        <v>85.59</v>
      </c>
      <c r="E64" s="262">
        <v>0</v>
      </c>
      <c r="F64" s="262">
        <f t="shared" si="40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1"/>
        <v>2164.6999999999998</v>
      </c>
      <c r="L64" s="261"/>
      <c r="M64" s="261"/>
      <c r="W64" s="133">
        <v>42524</v>
      </c>
      <c r="X64" s="10">
        <v>92.14</v>
      </c>
      <c r="Y64" s="10">
        <v>92.4</v>
      </c>
      <c r="Z64" s="10">
        <v>87.48</v>
      </c>
      <c r="AA64" s="10">
        <v>88.19</v>
      </c>
      <c r="AB64" s="95">
        <v>3837000</v>
      </c>
      <c r="AC64" s="10">
        <v>87.93</v>
      </c>
      <c r="AD64" s="2">
        <f t="shared" si="0"/>
        <v>4.9200000000000017</v>
      </c>
      <c r="AE64" s="138">
        <f t="shared" si="1"/>
        <v>-4.3823401478903734E-2</v>
      </c>
    </row>
    <row r="65" spans="1:31" x14ac:dyDescent="0.25">
      <c r="A65" s="261"/>
      <c r="B65" s="488">
        <v>42535</v>
      </c>
      <c r="C65" s="261">
        <v>20</v>
      </c>
      <c r="D65" s="262">
        <v>82.75</v>
      </c>
      <c r="E65" s="262">
        <v>0</v>
      </c>
      <c r="F65" s="262">
        <f t="shared" si="40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1"/>
        <v>1679.5600000000002</v>
      </c>
      <c r="L65" s="261"/>
      <c r="M65" s="261"/>
      <c r="W65" s="133">
        <v>42523</v>
      </c>
      <c r="X65" s="10">
        <v>98.66</v>
      </c>
      <c r="Y65" s="10">
        <v>99.03</v>
      </c>
      <c r="Z65" s="10">
        <v>84.8</v>
      </c>
      <c r="AA65" s="10">
        <v>92.23</v>
      </c>
      <c r="AB65" s="95">
        <v>11586700</v>
      </c>
      <c r="AC65" s="10">
        <v>91.96</v>
      </c>
      <c r="AD65" s="2">
        <f t="shared" si="0"/>
        <v>14.230000000000004</v>
      </c>
      <c r="AE65" s="138">
        <f t="shared" si="1"/>
        <v>-6.5826899634295E-2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0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1"/>
        <v>459.99</v>
      </c>
      <c r="L66" s="261"/>
      <c r="M66" s="261"/>
      <c r="W66" s="133">
        <v>42522</v>
      </c>
      <c r="X66" s="10">
        <v>98.76</v>
      </c>
      <c r="Y66" s="10">
        <v>99.28</v>
      </c>
      <c r="Z66" s="10">
        <v>98.01</v>
      </c>
      <c r="AA66" s="10">
        <v>98.73</v>
      </c>
      <c r="AB66" s="95">
        <v>1499300</v>
      </c>
      <c r="AC66" s="10">
        <v>98.44</v>
      </c>
      <c r="AD66" s="2">
        <f t="shared" si="0"/>
        <v>1.269999999999996</v>
      </c>
      <c r="AE66" s="138">
        <f t="shared" si="1"/>
        <v>-2.4321037697608849E-3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0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1"/>
        <v>1754.3600000000001</v>
      </c>
      <c r="L67" s="261"/>
      <c r="M67" s="261"/>
      <c r="W67" s="133">
        <v>42521</v>
      </c>
      <c r="X67" s="10">
        <v>99.37</v>
      </c>
      <c r="Y67" s="10">
        <v>99.7</v>
      </c>
      <c r="Z67" s="10">
        <v>97.85</v>
      </c>
      <c r="AA67" s="10">
        <v>98.97</v>
      </c>
      <c r="AB67" s="95">
        <v>2047200</v>
      </c>
      <c r="AC67" s="10">
        <v>98.68</v>
      </c>
      <c r="AD67" s="2">
        <f>Y67-Z67</f>
        <v>1.8500000000000085</v>
      </c>
      <c r="AE67" s="138">
        <f>AC67/AC68-1</f>
        <v>-6.1436196998690962E-3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0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1"/>
        <v>2639.12</v>
      </c>
      <c r="L68" s="261"/>
      <c r="M68" s="261"/>
      <c r="W68" s="133">
        <v>42517</v>
      </c>
      <c r="X68" s="10">
        <v>96.08</v>
      </c>
      <c r="Y68" s="10">
        <v>99.8</v>
      </c>
      <c r="Z68" s="10">
        <v>96.05</v>
      </c>
      <c r="AA68" s="10">
        <v>99.58</v>
      </c>
      <c r="AB68" s="95">
        <v>3783800</v>
      </c>
      <c r="AC68" s="10">
        <v>99.29</v>
      </c>
      <c r="AD68" s="2">
        <f>Y68-Z68</f>
        <v>3.75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2">SUM(F63:F75)</f>
        <v>10056.5</v>
      </c>
      <c r="G79" s="14"/>
      <c r="H79" s="14">
        <f t="shared" ref="H79" si="43">SUM(H63:H75)</f>
        <v>120</v>
      </c>
      <c r="I79" s="14"/>
      <c r="J79" s="14"/>
      <c r="K79" s="14">
        <f t="shared" ref="K79" si="44">SUM(K63:K75)</f>
        <v>10477.490000000002</v>
      </c>
      <c r="L79" s="14"/>
      <c r="M79" s="18">
        <f t="shared" ref="M79" si="45">SUM(M63:M75)</f>
        <v>13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>SumByColor($A$19,M63:M78)</f>
        <v>0</v>
      </c>
    </row>
  </sheetData>
  <mergeCells count="1">
    <mergeCell ref="O42:P42"/>
  </mergeCells>
  <conditionalFormatting sqref="N19">
    <cfRule type="expression" dxfId="637" priority="27">
      <formula>N19&gt;0</formula>
    </cfRule>
    <cfRule type="expression" dxfId="63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35" priority="21">
      <formula>F29&gt;0</formula>
    </cfRule>
    <cfRule type="expression" dxfId="634" priority="22">
      <formula>F29&lt;0</formula>
    </cfRule>
  </conditionalFormatting>
  <conditionalFormatting sqref="H29:H47 H50:H58">
    <cfRule type="expression" dxfId="633" priority="19">
      <formula>H29&gt;0</formula>
    </cfRule>
    <cfRule type="expression" dxfId="632" priority="20">
      <formula>H29&lt;0</formula>
    </cfRule>
  </conditionalFormatting>
  <conditionalFormatting sqref="I25:I58">
    <cfRule type="expression" dxfId="631" priority="17">
      <formula>I25&gt;0</formula>
    </cfRule>
    <cfRule type="expression" dxfId="630" priority="18">
      <formula>I25&lt;0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Q8">
    <cfRule type="expression" dxfId="627" priority="13">
      <formula>Q8&gt;0</formula>
    </cfRule>
    <cfRule type="expression" dxfId="626" priority="14">
      <formula>Q8&lt;0</formula>
    </cfRule>
  </conditionalFormatting>
  <conditionalFormatting sqref="F25:F28">
    <cfRule type="expression" dxfId="625" priority="11">
      <formula>F25&gt;0</formula>
    </cfRule>
    <cfRule type="expression" dxfId="624" priority="12">
      <formula>F25&lt;0</formula>
    </cfRule>
  </conditionalFormatting>
  <conditionalFormatting sqref="H25:H28">
    <cfRule type="expression" dxfId="623" priority="9">
      <formula>H25&gt;0</formula>
    </cfRule>
    <cfRule type="expression" dxfId="622" priority="10">
      <formula>H25&lt;0</formula>
    </cfRule>
  </conditionalFormatting>
  <conditionalFormatting sqref="F48:F50">
    <cfRule type="expression" dxfId="621" priority="3">
      <formula>F48&gt;0</formula>
    </cfRule>
    <cfRule type="expression" dxfId="620" priority="4">
      <formula>F48&lt;0</formula>
    </cfRule>
  </conditionalFormatting>
  <conditionalFormatting sqref="H48:H50">
    <cfRule type="expression" dxfId="619" priority="1">
      <formula>H48&gt;0</formula>
    </cfRule>
    <cfRule type="expression" dxfId="61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105.8</v>
      </c>
      <c r="Y2" s="10">
        <v>106.5</v>
      </c>
      <c r="Z2" s="10">
        <v>105.5</v>
      </c>
      <c r="AA2" s="10">
        <v>106</v>
      </c>
      <c r="AB2" s="95">
        <v>24773700</v>
      </c>
      <c r="AC2" s="10">
        <v>106</v>
      </c>
      <c r="AD2" s="2">
        <f>Y2-Z2</f>
        <v>1</v>
      </c>
      <c r="AE2" s="138">
        <f>AC2/AC3-1</f>
        <v>-7.6764650814453717E-3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</v>
      </c>
      <c r="W3" s="133">
        <v>42611</v>
      </c>
      <c r="X3" s="10">
        <v>106.62</v>
      </c>
      <c r="Y3" s="10">
        <v>107.44</v>
      </c>
      <c r="Z3" s="10">
        <v>106.29</v>
      </c>
      <c r="AA3" s="10">
        <v>106.82</v>
      </c>
      <c r="AB3" s="95">
        <v>24970300</v>
      </c>
      <c r="AC3" s="10">
        <v>106.82</v>
      </c>
      <c r="AD3" s="2">
        <f t="shared" ref="AD3:AD66" si="0">Y3-Z3</f>
        <v>1.1499999999999915</v>
      </c>
      <c r="AE3" s="138">
        <f t="shared" ref="AE3:AE66" si="1">AC3/AC4-1</f>
        <v>-1.1221245558257209E-3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</v>
      </c>
      <c r="T4" s="1"/>
      <c r="W4" s="133">
        <v>42608</v>
      </c>
      <c r="X4" s="10">
        <v>107.41</v>
      </c>
      <c r="Y4" s="10">
        <v>107.95</v>
      </c>
      <c r="Z4" s="10">
        <v>106.31</v>
      </c>
      <c r="AA4" s="10">
        <v>106.94</v>
      </c>
      <c r="AB4" s="95">
        <v>27766300</v>
      </c>
      <c r="AC4" s="10">
        <v>106.94</v>
      </c>
      <c r="AD4" s="2">
        <f t="shared" si="0"/>
        <v>1.6400000000000006</v>
      </c>
      <c r="AE4" s="138">
        <f t="shared" si="1"/>
        <v>-5.8566514827553817E-3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42607</v>
      </c>
      <c r="X5" s="10">
        <v>107.39</v>
      </c>
      <c r="Y5" s="10">
        <v>107.88</v>
      </c>
      <c r="Z5" s="10">
        <v>106.68</v>
      </c>
      <c r="AA5" s="10">
        <v>107.57</v>
      </c>
      <c r="AB5" s="95">
        <v>25086200</v>
      </c>
      <c r="AC5" s="10">
        <v>107.57</v>
      </c>
      <c r="AD5" s="2">
        <f t="shared" si="0"/>
        <v>1.1999999999999886</v>
      </c>
      <c r="AE5" s="138">
        <f t="shared" si="1"/>
        <v>-4.2580764602425658E-3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108.57</v>
      </c>
      <c r="Y6" s="10">
        <v>108.75</v>
      </c>
      <c r="Z6" s="10">
        <v>107.68</v>
      </c>
      <c r="AA6" s="10">
        <v>108.03</v>
      </c>
      <c r="AB6" s="95">
        <v>23675100</v>
      </c>
      <c r="AC6" s="10">
        <v>108.03</v>
      </c>
      <c r="AD6" s="2">
        <f t="shared" si="0"/>
        <v>1.0699999999999932</v>
      </c>
      <c r="AE6" s="138">
        <f t="shared" si="1"/>
        <v>-7.5333027101515126E-3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42605</v>
      </c>
      <c r="X7" s="10">
        <v>108.59</v>
      </c>
      <c r="Y7" s="10">
        <v>109.32</v>
      </c>
      <c r="Z7" s="10">
        <v>108.53</v>
      </c>
      <c r="AA7" s="10">
        <v>108.85</v>
      </c>
      <c r="AB7" s="95">
        <v>21257700</v>
      </c>
      <c r="AC7" s="10">
        <v>108.85</v>
      </c>
      <c r="AD7" s="2">
        <f t="shared" si="0"/>
        <v>0.78999999999999204</v>
      </c>
      <c r="AE7" s="138">
        <f t="shared" si="1"/>
        <v>3.1333517648142184E-3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108.86</v>
      </c>
      <c r="Y8" s="10">
        <v>109.1</v>
      </c>
      <c r="Z8" s="10">
        <v>107.85</v>
      </c>
      <c r="AA8" s="10">
        <v>108.51</v>
      </c>
      <c r="AB8" s="95">
        <v>25820200</v>
      </c>
      <c r="AC8" s="10">
        <v>108.51</v>
      </c>
      <c r="AD8" s="2">
        <f t="shared" si="0"/>
        <v>1.25</v>
      </c>
      <c r="AE8" s="138">
        <f t="shared" si="1"/>
        <v>-7.7724945135332346E-3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42601</v>
      </c>
      <c r="X9" s="10">
        <v>108.77</v>
      </c>
      <c r="Y9" s="10">
        <v>109.69</v>
      </c>
      <c r="Z9" s="10">
        <v>108.36</v>
      </c>
      <c r="AA9" s="10">
        <v>109.36</v>
      </c>
      <c r="AB9" s="95">
        <v>25368100</v>
      </c>
      <c r="AC9" s="10">
        <v>109.36</v>
      </c>
      <c r="AD9" s="2">
        <f t="shared" si="0"/>
        <v>1.3299999999999983</v>
      </c>
      <c r="AE9" s="138">
        <f t="shared" si="1"/>
        <v>2.5669233590026597E-3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42600</v>
      </c>
      <c r="X10" s="10">
        <v>109.23</v>
      </c>
      <c r="Y10" s="10">
        <v>109.6</v>
      </c>
      <c r="Z10" s="10">
        <v>109.02</v>
      </c>
      <c r="AA10" s="10">
        <v>109.08</v>
      </c>
      <c r="AB10" s="95">
        <v>21984700</v>
      </c>
      <c r="AC10" s="10">
        <v>109.08</v>
      </c>
      <c r="AD10" s="2">
        <f t="shared" si="0"/>
        <v>0.57999999999999829</v>
      </c>
      <c r="AE10" s="138">
        <f t="shared" si="1"/>
        <v>-1.281816517121448E-3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2.1299999999999999E-2</v>
      </c>
      <c r="W11" s="133">
        <v>42599</v>
      </c>
      <c r="X11" s="10">
        <v>109.1</v>
      </c>
      <c r="Y11" s="10">
        <v>109.37</v>
      </c>
      <c r="Z11" s="10">
        <v>108.34</v>
      </c>
      <c r="AA11" s="10">
        <v>109.22</v>
      </c>
      <c r="AB11" s="95">
        <v>25356000</v>
      </c>
      <c r="AC11" s="10">
        <v>109.22</v>
      </c>
      <c r="AD11" s="2">
        <f t="shared" si="0"/>
        <v>1.0300000000000011</v>
      </c>
      <c r="AE11" s="138">
        <f t="shared" si="1"/>
        <v>-1.4627902724446695E-3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109.63</v>
      </c>
      <c r="Y12" s="10">
        <v>110.23</v>
      </c>
      <c r="Z12" s="10">
        <v>109.21</v>
      </c>
      <c r="AA12" s="10">
        <v>109.38</v>
      </c>
      <c r="AB12" s="95">
        <v>33794400</v>
      </c>
      <c r="AC12" s="10">
        <v>109.38</v>
      </c>
      <c r="AD12" s="2">
        <f t="shared" si="0"/>
        <v>1.0200000000000102</v>
      </c>
      <c r="AE12" s="138">
        <f t="shared" si="1"/>
        <v>-9.1340884179769155E-4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108.14</v>
      </c>
      <c r="Y13" s="10">
        <v>109.54</v>
      </c>
      <c r="Z13" s="10">
        <v>108.08</v>
      </c>
      <c r="AA13" s="10">
        <v>109.48</v>
      </c>
      <c r="AB13" s="95">
        <v>25868200</v>
      </c>
      <c r="AC13" s="10">
        <v>109.48</v>
      </c>
      <c r="AD13" s="2">
        <f t="shared" si="0"/>
        <v>1.460000000000008</v>
      </c>
      <c r="AE13" s="138">
        <f t="shared" si="1"/>
        <v>1.2017008689221731E-2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107.78</v>
      </c>
      <c r="Y14" s="10">
        <v>108.44</v>
      </c>
      <c r="Z14" s="10">
        <v>107.78</v>
      </c>
      <c r="AA14" s="10">
        <v>108.18</v>
      </c>
      <c r="AB14" s="95">
        <v>18660400</v>
      </c>
      <c r="AC14" s="10">
        <v>108.18</v>
      </c>
      <c r="AD14" s="2">
        <f t="shared" si="0"/>
        <v>0.65999999999999659</v>
      </c>
      <c r="AE14" s="138">
        <f t="shared" si="1"/>
        <v>2.316316130825502E-3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108.52</v>
      </c>
      <c r="Y15" s="10">
        <v>108.93</v>
      </c>
      <c r="Z15" s="10">
        <v>107.85</v>
      </c>
      <c r="AA15" s="10">
        <v>107.93</v>
      </c>
      <c r="AB15" s="95">
        <v>27484500</v>
      </c>
      <c r="AC15" s="10">
        <v>107.93</v>
      </c>
      <c r="AD15" s="2">
        <f t="shared" si="0"/>
        <v>1.0800000000000125</v>
      </c>
      <c r="AE15" s="138">
        <f t="shared" si="1"/>
        <v>-6.4814814814806443E-4</v>
      </c>
    </row>
    <row r="16" spans="1:40" x14ac:dyDescent="0.25">
      <c r="G16" s="1"/>
      <c r="H16" s="72"/>
      <c r="W16" s="133">
        <v>42592</v>
      </c>
      <c r="X16" s="10">
        <v>108.71</v>
      </c>
      <c r="Y16" s="10">
        <v>108.9</v>
      </c>
      <c r="Z16" s="10">
        <v>107.76</v>
      </c>
      <c r="AA16" s="10">
        <v>108</v>
      </c>
      <c r="AB16" s="95">
        <v>24008500</v>
      </c>
      <c r="AC16" s="10">
        <v>108</v>
      </c>
      <c r="AD16" s="2">
        <f t="shared" si="0"/>
        <v>1.1400000000000006</v>
      </c>
      <c r="AE16" s="138">
        <f t="shared" si="1"/>
        <v>-7.4441687344913854E-3</v>
      </c>
    </row>
    <row r="17" spans="1:31" x14ac:dyDescent="0.25">
      <c r="G17" s="1"/>
      <c r="H17" s="72"/>
      <c r="W17" s="133">
        <v>42591</v>
      </c>
      <c r="X17" s="10">
        <v>108.23</v>
      </c>
      <c r="Y17" s="10">
        <v>108.94</v>
      </c>
      <c r="Z17" s="10">
        <v>108.01</v>
      </c>
      <c r="AA17" s="10">
        <v>108.81</v>
      </c>
      <c r="AB17" s="95">
        <v>26315200</v>
      </c>
      <c r="AC17" s="10">
        <v>108.81</v>
      </c>
      <c r="AD17" s="2">
        <f t="shared" si="0"/>
        <v>0.92999999999999261</v>
      </c>
      <c r="AE17" s="138">
        <f t="shared" si="1"/>
        <v>4.0601642520992076E-3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42590</v>
      </c>
      <c r="X18" s="10">
        <v>107.52</v>
      </c>
      <c r="Y18" s="10">
        <v>108.37</v>
      </c>
      <c r="Z18" s="10">
        <v>107.16</v>
      </c>
      <c r="AA18" s="10">
        <v>108.37</v>
      </c>
      <c r="AB18" s="95">
        <v>28037200</v>
      </c>
      <c r="AC18" s="10">
        <v>108.37</v>
      </c>
      <c r="AD18" s="2">
        <f t="shared" si="0"/>
        <v>1.210000000000008</v>
      </c>
      <c r="AE18" s="138">
        <f t="shared" si="1"/>
        <v>8.2806103461108282E-3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42587</v>
      </c>
      <c r="X19" s="10">
        <v>106.27</v>
      </c>
      <c r="Y19" s="10">
        <v>107.65</v>
      </c>
      <c r="Z19" s="10">
        <v>106.18</v>
      </c>
      <c r="AA19" s="10">
        <v>107.48</v>
      </c>
      <c r="AB19" s="95">
        <v>40553400</v>
      </c>
      <c r="AC19" s="10">
        <v>107.48</v>
      </c>
      <c r="AD19" s="2">
        <f t="shared" si="0"/>
        <v>1.4699999999999989</v>
      </c>
      <c r="AE19" s="138">
        <f t="shared" si="1"/>
        <v>1.5207329744025611E-2</v>
      </c>
    </row>
    <row r="20" spans="1:31" x14ac:dyDescent="0.25">
      <c r="W20" s="133">
        <v>42586</v>
      </c>
      <c r="X20" s="10">
        <v>105.58</v>
      </c>
      <c r="Y20" s="10">
        <v>106</v>
      </c>
      <c r="Z20" s="10">
        <v>105.28</v>
      </c>
      <c r="AA20" s="10">
        <v>105.87</v>
      </c>
      <c r="AB20" s="95">
        <v>27408700</v>
      </c>
      <c r="AC20" s="10">
        <v>105.87</v>
      </c>
      <c r="AD20" s="2">
        <f t="shared" si="0"/>
        <v>0.71999999999999886</v>
      </c>
      <c r="AE20" s="138" t="e">
        <f t="shared" si="1"/>
        <v>#DIV/0!</v>
      </c>
    </row>
    <row r="21" spans="1:31" x14ac:dyDescent="0.25">
      <c r="W21" s="133">
        <v>42586</v>
      </c>
      <c r="X21" s="10" t="s">
        <v>220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42585</v>
      </c>
      <c r="X22" s="10">
        <v>104.81</v>
      </c>
      <c r="Y22" s="10">
        <v>105.84</v>
      </c>
      <c r="Z22" s="10">
        <v>104.77</v>
      </c>
      <c r="AA22" s="10">
        <v>105.79</v>
      </c>
      <c r="AB22" s="95">
        <v>30202600</v>
      </c>
      <c r="AC22" s="10">
        <v>105.22</v>
      </c>
      <c r="AD22" s="2">
        <f t="shared" si="0"/>
        <v>1.0700000000000074</v>
      </c>
      <c r="AE22" s="138">
        <f t="shared" si="1"/>
        <v>1.2509622786758934E-2</v>
      </c>
    </row>
    <row r="23" spans="1:31" x14ac:dyDescent="0.25">
      <c r="W23" s="133">
        <v>42584</v>
      </c>
      <c r="X23" s="10">
        <v>106.05</v>
      </c>
      <c r="Y23" s="10">
        <v>106.07</v>
      </c>
      <c r="Z23" s="10">
        <v>104</v>
      </c>
      <c r="AA23" s="10">
        <v>104.48</v>
      </c>
      <c r="AB23" s="95">
        <v>33816600</v>
      </c>
      <c r="AC23" s="10">
        <v>103.92</v>
      </c>
      <c r="AD23" s="2">
        <f t="shared" si="0"/>
        <v>2.0699999999999932</v>
      </c>
      <c r="AE23" s="138">
        <f t="shared" si="1"/>
        <v>-1.4789533560864654E-2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42583</v>
      </c>
      <c r="X24" s="10">
        <v>104.41</v>
      </c>
      <c r="Y24" s="10">
        <v>106.15</v>
      </c>
      <c r="Z24" s="10">
        <v>104.41</v>
      </c>
      <c r="AA24" s="10">
        <v>106.05</v>
      </c>
      <c r="AB24" s="95">
        <v>38167900</v>
      </c>
      <c r="AC24" s="10">
        <v>105.48</v>
      </c>
      <c r="AD24" s="2">
        <f t="shared" si="0"/>
        <v>1.7400000000000091</v>
      </c>
      <c r="AE24" s="138">
        <f t="shared" si="1"/>
        <v>1.7655571635311063E-2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42580</v>
      </c>
      <c r="X25" s="10">
        <v>104.19</v>
      </c>
      <c r="Y25" s="10">
        <v>104.55</v>
      </c>
      <c r="Z25" s="10">
        <v>103.68</v>
      </c>
      <c r="AA25" s="10">
        <v>104.21</v>
      </c>
      <c r="AB25" s="95">
        <v>27733700</v>
      </c>
      <c r="AC25" s="10">
        <v>103.65</v>
      </c>
      <c r="AD25" s="2">
        <f t="shared" si="0"/>
        <v>0.86999999999999034</v>
      </c>
      <c r="AE25" s="138">
        <f t="shared" si="1"/>
        <v>-1.2526498361918881E-3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42579</v>
      </c>
      <c r="X26" s="10">
        <v>102.83</v>
      </c>
      <c r="Y26" s="10">
        <v>104.45</v>
      </c>
      <c r="Z26" s="10">
        <v>102.82</v>
      </c>
      <c r="AA26" s="10">
        <v>104.34</v>
      </c>
      <c r="AB26" s="95">
        <v>39869800</v>
      </c>
      <c r="AC26" s="10">
        <v>103.78</v>
      </c>
      <c r="AD26" s="2">
        <f t="shared" si="0"/>
        <v>1.6300000000000097</v>
      </c>
      <c r="AE26" s="138">
        <f t="shared" si="1"/>
        <v>1.3476562499999956E-2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42578</v>
      </c>
      <c r="X27" s="10">
        <v>104.27</v>
      </c>
      <c r="Y27" s="10">
        <v>104.35</v>
      </c>
      <c r="Z27" s="10">
        <v>102.75</v>
      </c>
      <c r="AA27" s="10">
        <v>102.95</v>
      </c>
      <c r="AB27" s="95">
        <v>92344800</v>
      </c>
      <c r="AC27" s="10">
        <v>102.4</v>
      </c>
      <c r="AD27" s="2">
        <f t="shared" si="0"/>
        <v>1.5999999999999943</v>
      </c>
      <c r="AE27" s="138">
        <f t="shared" si="1"/>
        <v>6.5002600104004049E-2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42577</v>
      </c>
      <c r="X28" s="10">
        <v>96.82</v>
      </c>
      <c r="Y28" s="10">
        <v>97.97</v>
      </c>
      <c r="Z28" s="10">
        <v>96.42</v>
      </c>
      <c r="AA28" s="10">
        <v>96.67</v>
      </c>
      <c r="AB28" s="95">
        <v>56239800</v>
      </c>
      <c r="AC28" s="10">
        <v>96.15</v>
      </c>
      <c r="AD28" s="2">
        <f t="shared" si="0"/>
        <v>1.5499999999999972</v>
      </c>
      <c r="AE28" s="138">
        <f t="shared" si="1"/>
        <v>-6.9200578392892842E-3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42576</v>
      </c>
      <c r="X29" s="10">
        <v>98.25</v>
      </c>
      <c r="Y29" s="10">
        <v>98.84</v>
      </c>
      <c r="Z29" s="10">
        <v>96.92</v>
      </c>
      <c r="AA29" s="10">
        <v>97.34</v>
      </c>
      <c r="AB29" s="95">
        <v>40382900</v>
      </c>
      <c r="AC29" s="10">
        <v>96.82</v>
      </c>
      <c r="AD29" s="2">
        <f t="shared" si="0"/>
        <v>1.9200000000000017</v>
      </c>
      <c r="AE29" s="138">
        <f t="shared" si="1"/>
        <v>-1.3349638234994465E-2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42573</v>
      </c>
      <c r="X30" s="10">
        <v>99.26</v>
      </c>
      <c r="Y30" s="10">
        <v>99.3</v>
      </c>
      <c r="Z30" s="10">
        <v>98.31</v>
      </c>
      <c r="AA30" s="10">
        <v>98.66</v>
      </c>
      <c r="AB30" s="95">
        <v>28313700</v>
      </c>
      <c r="AC30" s="10">
        <v>98.13</v>
      </c>
      <c r="AD30" s="2">
        <f t="shared" si="0"/>
        <v>0.98999999999999488</v>
      </c>
      <c r="AE30" s="138">
        <f t="shared" si="1"/>
        <v>-7.6853069066640245E-3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42572</v>
      </c>
      <c r="X31" s="10">
        <v>99.83</v>
      </c>
      <c r="Y31" s="10">
        <v>101</v>
      </c>
      <c r="Z31" s="10">
        <v>99.13</v>
      </c>
      <c r="AA31" s="10">
        <v>99.43</v>
      </c>
      <c r="AB31" s="95">
        <v>32702000</v>
      </c>
      <c r="AC31" s="10">
        <v>98.89</v>
      </c>
      <c r="AD31" s="2">
        <f t="shared" si="0"/>
        <v>1.8700000000000045</v>
      </c>
      <c r="AE31" s="138">
        <f t="shared" si="1"/>
        <v>-5.3309193321263715E-3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42571</v>
      </c>
      <c r="X32" s="10">
        <v>100</v>
      </c>
      <c r="Y32" s="10">
        <v>100.46</v>
      </c>
      <c r="Z32" s="10">
        <v>99.74</v>
      </c>
      <c r="AA32" s="10">
        <v>99.96</v>
      </c>
      <c r="AB32" s="95">
        <v>26276000</v>
      </c>
      <c r="AC32" s="10">
        <v>99.42</v>
      </c>
      <c r="AD32" s="2">
        <f t="shared" si="0"/>
        <v>0.71999999999999886</v>
      </c>
      <c r="AE32" s="138">
        <f t="shared" si="1"/>
        <v>9.0607067351267112E-4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42570</v>
      </c>
      <c r="X33" s="10">
        <v>99.56</v>
      </c>
      <c r="Y33" s="10">
        <v>100</v>
      </c>
      <c r="Z33" s="10">
        <v>99.34</v>
      </c>
      <c r="AA33" s="10">
        <v>99.87</v>
      </c>
      <c r="AB33" s="95">
        <v>23779900</v>
      </c>
      <c r="AC33" s="10">
        <v>99.33</v>
      </c>
      <c r="AD33" s="2">
        <f t="shared" si="0"/>
        <v>0.65999999999999659</v>
      </c>
      <c r="AE33" s="138">
        <f t="shared" si="1"/>
        <v>4.0286030818803553E-4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42569</v>
      </c>
      <c r="X34" s="10">
        <v>98.7</v>
      </c>
      <c r="Y34" s="10">
        <v>100.13</v>
      </c>
      <c r="Z34" s="10">
        <v>98.6</v>
      </c>
      <c r="AA34" s="10">
        <v>99.83</v>
      </c>
      <c r="AB34" s="95">
        <v>36493900</v>
      </c>
      <c r="AC34" s="10">
        <v>99.29</v>
      </c>
      <c r="AD34" s="2">
        <f t="shared" si="0"/>
        <v>1.5300000000000011</v>
      </c>
      <c r="AE34" s="138">
        <f t="shared" si="1"/>
        <v>1.058524173027986E-2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42566</v>
      </c>
      <c r="X35" s="10">
        <v>98.92</v>
      </c>
      <c r="Y35" s="10">
        <v>99.3</v>
      </c>
      <c r="Z35" s="10">
        <v>98.5</v>
      </c>
      <c r="AA35" s="10">
        <v>98.78</v>
      </c>
      <c r="AB35" s="95">
        <v>30137000</v>
      </c>
      <c r="AC35" s="10">
        <v>98.25</v>
      </c>
      <c r="AD35" s="2">
        <f t="shared" si="0"/>
        <v>0.79999999999999716</v>
      </c>
      <c r="AE35" s="138">
        <f t="shared" si="1"/>
        <v>-1.0177081213114114E-4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42565</v>
      </c>
      <c r="X36" s="10">
        <v>97.39</v>
      </c>
      <c r="Y36" s="10">
        <v>98.99</v>
      </c>
      <c r="Z36" s="10">
        <v>97.32</v>
      </c>
      <c r="AA36" s="10">
        <v>98.79</v>
      </c>
      <c r="AB36" s="95">
        <v>38919000</v>
      </c>
      <c r="AC36" s="10">
        <v>98.26</v>
      </c>
      <c r="AD36" s="2">
        <f t="shared" si="0"/>
        <v>1.6700000000000017</v>
      </c>
      <c r="AE36" s="138">
        <f t="shared" si="1"/>
        <v>1.982355993772722E-2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42564</v>
      </c>
      <c r="X37" s="10">
        <v>97.41</v>
      </c>
      <c r="Y37" s="10">
        <v>97.67</v>
      </c>
      <c r="Z37" s="10">
        <v>96.84</v>
      </c>
      <c r="AA37" s="10">
        <v>96.87</v>
      </c>
      <c r="AB37" s="95">
        <v>25892200</v>
      </c>
      <c r="AC37" s="10">
        <v>96.35</v>
      </c>
      <c r="AD37" s="2">
        <f t="shared" si="0"/>
        <v>0.82999999999999829</v>
      </c>
      <c r="AE37" s="138">
        <f t="shared" si="1"/>
        <v>-5.6759545923633636E-3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42563</v>
      </c>
      <c r="X38" s="10">
        <v>97.17</v>
      </c>
      <c r="Y38" s="10">
        <v>97.7</v>
      </c>
      <c r="Z38" s="10">
        <v>97.12</v>
      </c>
      <c r="AA38" s="10">
        <v>97.42</v>
      </c>
      <c r="AB38" s="95">
        <v>24167500</v>
      </c>
      <c r="AC38" s="10">
        <v>96.9</v>
      </c>
      <c r="AD38" s="2">
        <f t="shared" si="0"/>
        <v>0.57999999999999829</v>
      </c>
      <c r="AE38" s="138">
        <f t="shared" si="1"/>
        <v>4.5614762595895808E-3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42562</v>
      </c>
      <c r="X39" s="10">
        <v>96.75</v>
      </c>
      <c r="Y39" s="10">
        <v>97.65</v>
      </c>
      <c r="Z39" s="10">
        <v>96.73</v>
      </c>
      <c r="AA39" s="10">
        <v>96.98</v>
      </c>
      <c r="AB39" s="95">
        <v>23794900</v>
      </c>
      <c r="AC39" s="10">
        <v>96.46</v>
      </c>
      <c r="AD39" s="2">
        <f t="shared" si="0"/>
        <v>0.92000000000000171</v>
      </c>
      <c r="AE39" s="138">
        <f t="shared" si="1"/>
        <v>3.1198003327785884E-3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106.82</v>
      </c>
      <c r="W40" s="133">
        <v>42559</v>
      </c>
      <c r="X40" s="10">
        <v>96.49</v>
      </c>
      <c r="Y40" s="10">
        <v>96.89</v>
      </c>
      <c r="Z40" s="10">
        <v>96.05</v>
      </c>
      <c r="AA40" s="10">
        <v>96.68</v>
      </c>
      <c r="AB40" s="95">
        <v>28912100</v>
      </c>
      <c r="AC40" s="10">
        <v>96.16</v>
      </c>
      <c r="AD40" s="2">
        <f t="shared" si="0"/>
        <v>0.84000000000000341</v>
      </c>
      <c r="AE40" s="138">
        <f t="shared" si="1"/>
        <v>7.755187591699908E-3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311</v>
      </c>
      <c r="T41" s="108" t="s">
        <v>99</v>
      </c>
      <c r="U41" s="371">
        <v>105.8</v>
      </c>
      <c r="W41" s="133">
        <v>42558</v>
      </c>
      <c r="X41" s="10">
        <v>95.7</v>
      </c>
      <c r="Y41" s="10">
        <v>96.5</v>
      </c>
      <c r="Z41" s="10">
        <v>95.62</v>
      </c>
      <c r="AA41" s="10">
        <v>95.94</v>
      </c>
      <c r="AB41" s="95">
        <v>25139600</v>
      </c>
      <c r="AC41" s="10">
        <v>95.42</v>
      </c>
      <c r="AD41" s="2">
        <f t="shared" si="0"/>
        <v>0.87999999999999545</v>
      </c>
      <c r="AE41" s="138">
        <f t="shared" si="1"/>
        <v>4.2096400757736241E-3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7" t="s">
        <v>78</v>
      </c>
      <c r="P42" s="537"/>
      <c r="T42" s="108" t="s">
        <v>100</v>
      </c>
      <c r="U42" s="371" t="s">
        <v>484</v>
      </c>
      <c r="W42" s="133">
        <v>42557</v>
      </c>
      <c r="X42" s="10">
        <v>94.6</v>
      </c>
      <c r="Y42" s="10">
        <v>95.66</v>
      </c>
      <c r="Z42" s="10">
        <v>94.37</v>
      </c>
      <c r="AA42" s="10">
        <v>95.53</v>
      </c>
      <c r="AB42" s="95">
        <v>30949100</v>
      </c>
      <c r="AC42" s="10">
        <v>95.02</v>
      </c>
      <c r="AD42" s="2">
        <f t="shared" si="0"/>
        <v>1.289999999999992</v>
      </c>
      <c r="AE42" s="138">
        <f t="shared" si="1"/>
        <v>5.7154953429296995E-3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116.60000000000001</v>
      </c>
      <c r="Q43" s="2"/>
      <c r="T43" s="108" t="s">
        <v>101</v>
      </c>
      <c r="U43" s="371" t="s">
        <v>485</v>
      </c>
      <c r="W43" s="133">
        <v>42556</v>
      </c>
      <c r="X43" s="10">
        <v>95.39</v>
      </c>
      <c r="Y43" s="10">
        <v>95.4</v>
      </c>
      <c r="Z43" s="10">
        <v>94.46</v>
      </c>
      <c r="AA43" s="10">
        <v>94.99</v>
      </c>
      <c r="AB43" s="95">
        <v>27705200</v>
      </c>
      <c r="AC43" s="10">
        <v>94.48</v>
      </c>
      <c r="AD43" s="2">
        <f t="shared" si="0"/>
        <v>0.94000000000001194</v>
      </c>
      <c r="AE43" s="138">
        <f t="shared" si="1"/>
        <v>-9.3320750760197413E-3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115.54</v>
      </c>
      <c r="Q44" s="2"/>
      <c r="T44" s="108" t="s">
        <v>102</v>
      </c>
      <c r="U44" s="371">
        <v>124.11</v>
      </c>
      <c r="W44" s="133">
        <v>42552</v>
      </c>
      <c r="X44" s="10">
        <v>95.49</v>
      </c>
      <c r="Y44" s="10">
        <v>96.47</v>
      </c>
      <c r="Z44" s="10">
        <v>95.33</v>
      </c>
      <c r="AA44" s="10">
        <v>95.89</v>
      </c>
      <c r="AB44" s="95">
        <v>26026500</v>
      </c>
      <c r="AC44" s="10">
        <v>95.37</v>
      </c>
      <c r="AD44" s="2">
        <f t="shared" si="0"/>
        <v>1.1400000000000006</v>
      </c>
      <c r="AE44" s="138">
        <f t="shared" si="1"/>
        <v>3.050063104753864E-3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114.48</v>
      </c>
      <c r="Q45" s="2"/>
      <c r="T45" s="108" t="s">
        <v>103</v>
      </c>
      <c r="U45" s="371">
        <v>1.3838999999999999</v>
      </c>
      <c r="W45" s="133">
        <v>42551</v>
      </c>
      <c r="X45" s="10">
        <v>94.44</v>
      </c>
      <c r="Y45" s="10">
        <v>95.77</v>
      </c>
      <c r="Z45" s="10">
        <v>94.3</v>
      </c>
      <c r="AA45" s="10">
        <v>95.6</v>
      </c>
      <c r="AB45" s="95">
        <v>35836400</v>
      </c>
      <c r="AC45" s="10">
        <v>95.08</v>
      </c>
      <c r="AD45" s="2">
        <f t="shared" si="0"/>
        <v>1.4699999999999989</v>
      </c>
      <c r="AE45" s="138">
        <f t="shared" si="1"/>
        <v>1.2674406220044787E-2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113.42</v>
      </c>
      <c r="Q46" s="2"/>
      <c r="T46" s="108" t="s">
        <v>123</v>
      </c>
      <c r="U46" s="371" t="s">
        <v>313</v>
      </c>
      <c r="W46" s="133">
        <v>42550</v>
      </c>
      <c r="X46" s="10">
        <v>93.97</v>
      </c>
      <c r="Y46" s="10">
        <v>94.55</v>
      </c>
      <c r="Z46" s="10">
        <v>93.63</v>
      </c>
      <c r="AA46" s="10">
        <v>94.4</v>
      </c>
      <c r="AB46" s="95">
        <v>36531000</v>
      </c>
      <c r="AC46" s="10">
        <v>93.89</v>
      </c>
      <c r="AD46" s="2">
        <f t="shared" si="0"/>
        <v>0.92000000000000171</v>
      </c>
      <c r="AE46" s="138">
        <f t="shared" si="1"/>
        <v>8.5938339241593553E-3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112.36</v>
      </c>
      <c r="Q47" s="2"/>
      <c r="T47" s="108"/>
      <c r="U47" s="371"/>
      <c r="W47" s="133">
        <v>42549</v>
      </c>
      <c r="X47" s="10">
        <v>92.9</v>
      </c>
      <c r="Y47" s="10">
        <v>93.66</v>
      </c>
      <c r="Z47" s="10">
        <v>92.14</v>
      </c>
      <c r="AA47" s="10">
        <v>93.59</v>
      </c>
      <c r="AB47" s="95">
        <v>40444900</v>
      </c>
      <c r="AC47" s="10">
        <v>93.09</v>
      </c>
      <c r="AD47" s="2">
        <f t="shared" si="0"/>
        <v>1.519999999999996</v>
      </c>
      <c r="AE47" s="138">
        <f t="shared" si="1"/>
        <v>1.6932488529604495E-2</v>
      </c>
    </row>
    <row r="48" spans="2:31" x14ac:dyDescent="0.25">
      <c r="O48" s="83">
        <v>1.05</v>
      </c>
      <c r="P48" s="83">
        <f t="shared" si="25"/>
        <v>111.30000000000001</v>
      </c>
      <c r="Q48" s="2"/>
      <c r="T48" s="108" t="s">
        <v>105</v>
      </c>
      <c r="U48" s="371" t="s">
        <v>486</v>
      </c>
      <c r="W48" s="133">
        <v>42548</v>
      </c>
      <c r="X48" s="10">
        <v>93</v>
      </c>
      <c r="Y48" s="10">
        <v>93.05</v>
      </c>
      <c r="Z48" s="10">
        <v>91.5</v>
      </c>
      <c r="AA48" s="10">
        <v>92.04</v>
      </c>
      <c r="AB48" s="95">
        <v>45489600</v>
      </c>
      <c r="AC48" s="10">
        <v>91.54</v>
      </c>
      <c r="AD48" s="2">
        <f t="shared" si="0"/>
        <v>1.5499999999999972</v>
      </c>
      <c r="AE48" s="138">
        <f t="shared" si="1"/>
        <v>-1.4639397201291704E-2</v>
      </c>
    </row>
    <row r="49" spans="1:31" x14ac:dyDescent="0.25">
      <c r="O49" s="83">
        <v>1.04</v>
      </c>
      <c r="P49" s="83">
        <f t="shared" si="25"/>
        <v>110.24000000000001</v>
      </c>
      <c r="Q49" s="2"/>
      <c r="T49" s="108" t="s">
        <v>106</v>
      </c>
      <c r="U49" s="371" t="s">
        <v>314</v>
      </c>
      <c r="W49" s="133">
        <v>42545</v>
      </c>
      <c r="X49" s="10">
        <v>92.91</v>
      </c>
      <c r="Y49" s="10">
        <v>94.66</v>
      </c>
      <c r="Z49" s="10">
        <v>92.65</v>
      </c>
      <c r="AA49" s="10">
        <v>93.4</v>
      </c>
      <c r="AB49" s="95">
        <v>75311400</v>
      </c>
      <c r="AC49" s="10">
        <v>92.9</v>
      </c>
      <c r="AD49" s="2">
        <f t="shared" si="0"/>
        <v>2.0099999999999909</v>
      </c>
      <c r="AE49" s="138">
        <f t="shared" si="1"/>
        <v>-2.8039338773801936E-2</v>
      </c>
    </row>
    <row r="50" spans="1:31" x14ac:dyDescent="0.25">
      <c r="O50" s="83">
        <v>1.03</v>
      </c>
      <c r="P50" s="83">
        <f t="shared" si="25"/>
        <v>109.18</v>
      </c>
      <c r="Q50" s="2"/>
      <c r="T50" s="108" t="s">
        <v>107</v>
      </c>
      <c r="U50" s="372">
        <v>24863945</v>
      </c>
      <c r="W50" s="133">
        <v>42544</v>
      </c>
      <c r="X50" s="10">
        <v>95.94</v>
      </c>
      <c r="Y50" s="10">
        <v>96.29</v>
      </c>
      <c r="Z50" s="10">
        <v>95.25</v>
      </c>
      <c r="AA50" s="10">
        <v>96.1</v>
      </c>
      <c r="AB50" s="95">
        <v>32240200</v>
      </c>
      <c r="AC50" s="10">
        <v>95.58</v>
      </c>
      <c r="AD50" s="2">
        <f t="shared" si="0"/>
        <v>1.0400000000000063</v>
      </c>
      <c r="AE50" s="138">
        <f t="shared" si="1"/>
        <v>5.6818181818181213E-3</v>
      </c>
    </row>
    <row r="51" spans="1:31" x14ac:dyDescent="0.25">
      <c r="O51" s="83">
        <v>1.02</v>
      </c>
      <c r="P51" s="83">
        <f t="shared" si="25"/>
        <v>108.12</v>
      </c>
      <c r="Q51" s="2"/>
      <c r="T51" s="108" t="s">
        <v>110</v>
      </c>
      <c r="U51" s="372">
        <v>32430200</v>
      </c>
      <c r="W51" s="133">
        <v>42543</v>
      </c>
      <c r="X51" s="10">
        <v>96.25</v>
      </c>
      <c r="Y51" s="10">
        <v>96.89</v>
      </c>
      <c r="Z51" s="10">
        <v>95.35</v>
      </c>
      <c r="AA51" s="10">
        <v>95.55</v>
      </c>
      <c r="AB51" s="95">
        <v>29219100</v>
      </c>
      <c r="AC51" s="10">
        <v>95.04</v>
      </c>
      <c r="AD51" s="2">
        <f t="shared" si="0"/>
        <v>1.5400000000000063</v>
      </c>
      <c r="AE51" s="138">
        <f t="shared" si="1"/>
        <v>-3.6691477094034086E-3</v>
      </c>
    </row>
    <row r="52" spans="1:31" x14ac:dyDescent="0.25">
      <c r="O52" s="83">
        <v>1.01</v>
      </c>
      <c r="P52" s="83">
        <f t="shared" si="25"/>
        <v>107.06</v>
      </c>
      <c r="Q52" s="2"/>
      <c r="T52" s="108" t="s">
        <v>108</v>
      </c>
      <c r="U52" s="371" t="s">
        <v>487</v>
      </c>
      <c r="W52" s="133">
        <v>42542</v>
      </c>
      <c r="X52" s="10">
        <v>94.94</v>
      </c>
      <c r="Y52" s="10">
        <v>96.35</v>
      </c>
      <c r="Z52" s="10">
        <v>94.68</v>
      </c>
      <c r="AA52" s="10">
        <v>95.91</v>
      </c>
      <c r="AB52" s="95">
        <v>35546400</v>
      </c>
      <c r="AC52" s="10">
        <v>95.39</v>
      </c>
      <c r="AD52" s="2">
        <f t="shared" si="0"/>
        <v>1.6699999999999875</v>
      </c>
      <c r="AE52" s="138">
        <f t="shared" si="1"/>
        <v>8.4575536526059203E-3</v>
      </c>
    </row>
    <row r="53" spans="1:31" x14ac:dyDescent="0.25">
      <c r="O53" s="83">
        <v>1</v>
      </c>
      <c r="P53" s="83">
        <f t="shared" si="25"/>
        <v>106</v>
      </c>
      <c r="Q53" s="2"/>
      <c r="T53" s="108" t="s">
        <v>111</v>
      </c>
      <c r="U53" s="371">
        <v>12.36</v>
      </c>
      <c r="W53" s="133">
        <v>42541</v>
      </c>
      <c r="X53" s="10">
        <v>96</v>
      </c>
      <c r="Y53" s="10">
        <v>96.57</v>
      </c>
      <c r="Z53" s="10">
        <v>95.03</v>
      </c>
      <c r="AA53" s="10">
        <v>95.1</v>
      </c>
      <c r="AB53" s="95">
        <v>34411900</v>
      </c>
      <c r="AC53" s="10">
        <v>94.59</v>
      </c>
      <c r="AD53" s="2">
        <f t="shared" si="0"/>
        <v>1.539999999999992</v>
      </c>
      <c r="AE53" s="138">
        <f t="shared" si="1"/>
        <v>-2.4256485973421782E-3</v>
      </c>
    </row>
    <row r="54" spans="1:31" x14ac:dyDescent="0.25">
      <c r="O54" s="83">
        <v>0.99</v>
      </c>
      <c r="P54" s="83">
        <f t="shared" si="25"/>
        <v>104.94</v>
      </c>
      <c r="Q54" s="2"/>
      <c r="T54" s="108" t="s">
        <v>112</v>
      </c>
      <c r="U54" s="371">
        <v>8.58</v>
      </c>
      <c r="W54" s="133">
        <v>42538</v>
      </c>
      <c r="X54" s="10">
        <v>96.62</v>
      </c>
      <c r="Y54" s="10">
        <v>96.65</v>
      </c>
      <c r="Z54" s="10">
        <v>95.3</v>
      </c>
      <c r="AA54" s="10">
        <v>95.33</v>
      </c>
      <c r="AB54" s="95">
        <v>61008200</v>
      </c>
      <c r="AC54" s="10">
        <v>94.82</v>
      </c>
      <c r="AD54" s="2">
        <f t="shared" si="0"/>
        <v>1.3500000000000085</v>
      </c>
      <c r="AE54" s="138">
        <f t="shared" si="1"/>
        <v>-2.2675736961451309E-2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103.88</v>
      </c>
      <c r="Q55" s="2"/>
      <c r="T55" s="108" t="s">
        <v>109</v>
      </c>
      <c r="U55" s="371" t="s">
        <v>409</v>
      </c>
      <c r="W55" s="133">
        <v>42537</v>
      </c>
      <c r="X55" s="10">
        <v>96.45</v>
      </c>
      <c r="Y55" s="10">
        <v>97.75</v>
      </c>
      <c r="Z55" s="10">
        <v>96.07</v>
      </c>
      <c r="AA55" s="10">
        <v>97.55</v>
      </c>
      <c r="AB55" s="95">
        <v>31326800</v>
      </c>
      <c r="AC55" s="10">
        <v>97.02</v>
      </c>
      <c r="AD55" s="2">
        <f t="shared" si="0"/>
        <v>1.6800000000000068</v>
      </c>
      <c r="AE55" s="138">
        <f t="shared" si="1"/>
        <v>4.1399296211963588E-3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102.82</v>
      </c>
      <c r="W56" s="133">
        <v>42536</v>
      </c>
      <c r="X56" s="10">
        <v>97.82</v>
      </c>
      <c r="Y56" s="10">
        <v>98.41</v>
      </c>
      <c r="Z56" s="10">
        <v>97.03</v>
      </c>
      <c r="AA56" s="10">
        <v>97.14</v>
      </c>
      <c r="AB56" s="95">
        <v>29445200</v>
      </c>
      <c r="AC56" s="10">
        <v>96.62</v>
      </c>
      <c r="AD56" s="2">
        <f t="shared" si="0"/>
        <v>1.3799999999999955</v>
      </c>
      <c r="AE56" s="138">
        <f t="shared" si="1"/>
        <v>-3.1981842566800589E-3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101.75999999999999</v>
      </c>
      <c r="W57" s="133">
        <v>42535</v>
      </c>
      <c r="X57" s="10">
        <v>97.32</v>
      </c>
      <c r="Y57" s="10">
        <v>98.48</v>
      </c>
      <c r="Z57" s="10">
        <v>96.75</v>
      </c>
      <c r="AA57" s="10">
        <v>97.46</v>
      </c>
      <c r="AB57" s="95">
        <v>31931900</v>
      </c>
      <c r="AC57" s="10">
        <v>96.93</v>
      </c>
      <c r="AD57" s="2">
        <f t="shared" si="0"/>
        <v>1.730000000000004</v>
      </c>
      <c r="AE57" s="138">
        <f t="shared" si="1"/>
        <v>1.1361288989879537E-3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100.69999999999999</v>
      </c>
      <c r="W58" s="133">
        <v>42534</v>
      </c>
      <c r="X58" s="10">
        <v>98.69</v>
      </c>
      <c r="Y58" s="10">
        <v>99.12</v>
      </c>
      <c r="Z58" s="10">
        <v>97.1</v>
      </c>
      <c r="AA58" s="10">
        <v>97.34</v>
      </c>
      <c r="AB58" s="95">
        <v>38020500</v>
      </c>
      <c r="AC58" s="10">
        <v>96.82</v>
      </c>
      <c r="AD58" s="2">
        <f t="shared" si="0"/>
        <v>2.0200000000000102</v>
      </c>
      <c r="AE58" s="138">
        <f t="shared" si="1"/>
        <v>-1.5055951169888115E-2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99.64</v>
      </c>
      <c r="W59" s="133">
        <v>42531</v>
      </c>
      <c r="X59" s="10">
        <v>98.53</v>
      </c>
      <c r="Y59" s="10">
        <v>99.35</v>
      </c>
      <c r="Z59" s="10">
        <v>98.48</v>
      </c>
      <c r="AA59" s="10">
        <v>98.83</v>
      </c>
      <c r="AB59" s="95">
        <v>31712900</v>
      </c>
      <c r="AC59" s="10">
        <v>98.3</v>
      </c>
      <c r="AD59" s="2">
        <f t="shared" si="0"/>
        <v>0.86999999999999034</v>
      </c>
      <c r="AE59" s="138">
        <f t="shared" si="1"/>
        <v>-8.1727373625265498E-3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98.58</v>
      </c>
      <c r="W60" s="133">
        <v>42530</v>
      </c>
      <c r="X60" s="10">
        <v>98.5</v>
      </c>
      <c r="Y60" s="10">
        <v>99.99</v>
      </c>
      <c r="Z60" s="10">
        <v>98.46</v>
      </c>
      <c r="AA60" s="10">
        <v>99.65</v>
      </c>
      <c r="AB60" s="95">
        <v>26601400</v>
      </c>
      <c r="AC60" s="10">
        <v>99.11</v>
      </c>
      <c r="AD60" s="2">
        <f t="shared" si="0"/>
        <v>1.5300000000000011</v>
      </c>
      <c r="AE60" s="138">
        <f t="shared" si="1"/>
        <v>7.1130982623717198E-3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97.52000000000001</v>
      </c>
      <c r="W61" s="133">
        <v>42529</v>
      </c>
      <c r="X61" s="10">
        <v>99.02</v>
      </c>
      <c r="Y61" s="10">
        <v>99.56</v>
      </c>
      <c r="Z61" s="10">
        <v>98.68</v>
      </c>
      <c r="AA61" s="10">
        <v>98.94</v>
      </c>
      <c r="AB61" s="95">
        <v>20848100</v>
      </c>
      <c r="AC61" s="10">
        <v>98.41</v>
      </c>
      <c r="AD61" s="2">
        <f t="shared" si="0"/>
        <v>0.87999999999999545</v>
      </c>
      <c r="AE61" s="138">
        <f t="shared" si="1"/>
        <v>-9.1370558375636346E-4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96.460000000000008</v>
      </c>
      <c r="W62" s="133">
        <v>42528</v>
      </c>
      <c r="X62" s="10">
        <v>99.25</v>
      </c>
      <c r="Y62" s="10">
        <v>99.87</v>
      </c>
      <c r="Z62" s="10">
        <v>98.96</v>
      </c>
      <c r="AA62" s="10">
        <v>99.03</v>
      </c>
      <c r="AB62" s="95">
        <v>22409500</v>
      </c>
      <c r="AC62" s="10">
        <v>98.5</v>
      </c>
      <c r="AD62" s="2">
        <f t="shared" si="0"/>
        <v>0.9100000000000108</v>
      </c>
      <c r="AE62" s="138">
        <f t="shared" si="1"/>
        <v>4.0774719673801751E-3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95.4</v>
      </c>
      <c r="W63" s="133">
        <v>42527</v>
      </c>
      <c r="X63" s="10">
        <v>97.99</v>
      </c>
      <c r="Y63" s="10">
        <v>101.89</v>
      </c>
      <c r="Z63" s="10">
        <v>97.55</v>
      </c>
      <c r="AA63" s="10">
        <v>98.63</v>
      </c>
      <c r="AB63" s="95">
        <v>23292500</v>
      </c>
      <c r="AC63" s="10">
        <v>98.1</v>
      </c>
      <c r="AD63" s="2">
        <f t="shared" si="0"/>
        <v>4.3400000000000034</v>
      </c>
      <c r="AE63" s="138">
        <f t="shared" si="1"/>
        <v>7.2902762090563122E-3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42524</v>
      </c>
      <c r="X64" s="10">
        <v>97.79</v>
      </c>
      <c r="Y64" s="10">
        <v>98.27</v>
      </c>
      <c r="Z64" s="10">
        <v>97.45</v>
      </c>
      <c r="AA64" s="10">
        <v>97.92</v>
      </c>
      <c r="AB64" s="95">
        <v>28504900</v>
      </c>
      <c r="AC64" s="10">
        <v>97.39</v>
      </c>
      <c r="AD64" s="2">
        <f t="shared" si="0"/>
        <v>0.81999999999999318</v>
      </c>
      <c r="AE64" s="138">
        <f t="shared" si="1"/>
        <v>2.0578248791027764E-3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42523</v>
      </c>
      <c r="X65" s="10">
        <v>97.6</v>
      </c>
      <c r="Y65" s="10">
        <v>97.84</v>
      </c>
      <c r="Z65" s="10">
        <v>96.63</v>
      </c>
      <c r="AA65" s="10">
        <v>97.72</v>
      </c>
      <c r="AB65" s="95">
        <v>40191600</v>
      </c>
      <c r="AC65" s="10">
        <v>97.19</v>
      </c>
      <c r="AD65" s="2">
        <f t="shared" si="0"/>
        <v>1.210000000000008</v>
      </c>
      <c r="AE65" s="138">
        <f t="shared" si="1"/>
        <v>-7.5564178494844647E-3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42522</v>
      </c>
      <c r="X66" s="10">
        <v>99.02</v>
      </c>
      <c r="Y66" s="10">
        <v>99.54</v>
      </c>
      <c r="Z66" s="10">
        <v>98.33</v>
      </c>
      <c r="AA66" s="10">
        <v>98.46</v>
      </c>
      <c r="AB66" s="95">
        <v>29173300</v>
      </c>
      <c r="AC66" s="10">
        <v>97.93</v>
      </c>
      <c r="AD66" s="2">
        <f t="shared" si="0"/>
        <v>1.210000000000008</v>
      </c>
      <c r="AE66" s="138">
        <f t="shared" si="1"/>
        <v>-1.3995167136528264E-2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42521</v>
      </c>
      <c r="X67" s="10">
        <v>99.6</v>
      </c>
      <c r="Y67" s="10">
        <v>100.4</v>
      </c>
      <c r="Z67" s="10">
        <v>98.82</v>
      </c>
      <c r="AA67" s="10">
        <v>99.86</v>
      </c>
      <c r="AB67" s="95">
        <v>42307200</v>
      </c>
      <c r="AC67" s="10">
        <v>99.32</v>
      </c>
      <c r="AD67" s="2">
        <f>Y67-Z67</f>
        <v>1.5800000000000125</v>
      </c>
      <c r="AE67" s="138">
        <f>AC67/AC68-1</f>
        <v>-4.9093277226731624E-3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42517</v>
      </c>
      <c r="X68" s="10">
        <v>99.44</v>
      </c>
      <c r="Y68" s="10">
        <v>100.47</v>
      </c>
      <c r="Z68" s="10">
        <v>99.25</v>
      </c>
      <c r="AA68" s="10">
        <v>100.35</v>
      </c>
      <c r="AB68" s="95">
        <v>36341200</v>
      </c>
      <c r="AC68" s="10">
        <v>99.81</v>
      </c>
      <c r="AD68" s="2">
        <f>Y68-Z68</f>
        <v>1.2199999999999989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7" priority="35">
      <formula>N19&gt;0</formula>
    </cfRule>
    <cfRule type="expression" dxfId="6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15" priority="21">
      <formula>F25&gt;0</formula>
    </cfRule>
    <cfRule type="expression" dxfId="614" priority="22">
      <formula>F25&lt;0</formula>
    </cfRule>
  </conditionalFormatting>
  <conditionalFormatting sqref="H25:H47">
    <cfRule type="expression" dxfId="613" priority="19">
      <formula>H25&gt;0</formula>
    </cfRule>
    <cfRule type="expression" dxfId="612" priority="20">
      <formula>H25&lt;0</formula>
    </cfRule>
  </conditionalFormatting>
  <conditionalFormatting sqref="I25:I27">
    <cfRule type="expression" dxfId="611" priority="15">
      <formula>I25&gt;0</formula>
    </cfRule>
    <cfRule type="expression" dxfId="610" priority="16">
      <formula>I25&lt;0</formula>
    </cfRule>
  </conditionalFormatting>
  <conditionalFormatting sqref="Q7">
    <cfRule type="expression" dxfId="609" priority="5">
      <formula>Q7&gt;0</formula>
    </cfRule>
    <cfRule type="expression" dxfId="608" priority="6">
      <formula>Q7&lt;0</formula>
    </cfRule>
  </conditionalFormatting>
  <conditionalFormatting sqref="Q8">
    <cfRule type="expression" dxfId="607" priority="3">
      <formula>Q8&gt;0</formula>
    </cfRule>
    <cfRule type="expression" dxfId="6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302</v>
      </c>
      <c r="W2" s="133">
        <v>42612</v>
      </c>
      <c r="X2" s="10">
        <v>65.77</v>
      </c>
      <c r="Y2" s="10">
        <v>65.97</v>
      </c>
      <c r="Z2" s="10">
        <v>65.099999999999994</v>
      </c>
      <c r="AA2" s="10">
        <v>65.45</v>
      </c>
      <c r="AB2" s="95">
        <v>3745300</v>
      </c>
      <c r="AC2" s="10">
        <v>65.45</v>
      </c>
      <c r="AD2" s="2">
        <f>Y2-Z2</f>
        <v>0.87000000000000455</v>
      </c>
      <c r="AE2" s="138">
        <f>AC2/AC3-1</f>
        <v>-1.0683760683759536E-3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65.45</v>
      </c>
      <c r="T3" s="1">
        <v>42572</v>
      </c>
      <c r="U3" t="s">
        <v>293</v>
      </c>
      <c r="W3" s="133">
        <v>42611</v>
      </c>
      <c r="X3" s="10">
        <v>65</v>
      </c>
      <c r="Y3" s="10">
        <v>65.77</v>
      </c>
      <c r="Z3" s="10">
        <v>64.8</v>
      </c>
      <c r="AA3" s="10">
        <v>65.52</v>
      </c>
      <c r="AB3" s="95">
        <v>4173800</v>
      </c>
      <c r="AC3" s="10">
        <v>65.52</v>
      </c>
      <c r="AD3" s="2">
        <f t="shared" ref="AD3:AD66" si="0">Y3-Z3</f>
        <v>0.96999999999999886</v>
      </c>
      <c r="AE3" s="138">
        <f t="shared" ref="AE3:AE66" si="1">AC3/AC4-1</f>
        <v>1.1267170859700304E-2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65.45</v>
      </c>
      <c r="T4" s="163"/>
      <c r="U4" s="1"/>
      <c r="W4" s="133">
        <v>42608</v>
      </c>
      <c r="X4" s="10">
        <v>65.27</v>
      </c>
      <c r="Y4" s="10">
        <v>65.489999999999995</v>
      </c>
      <c r="Z4" s="10">
        <v>64.52</v>
      </c>
      <c r="AA4" s="10">
        <v>64.790000000000006</v>
      </c>
      <c r="AB4" s="95">
        <v>3623600</v>
      </c>
      <c r="AC4" s="10">
        <v>64.790000000000006</v>
      </c>
      <c r="AD4" s="2">
        <f t="shared" si="0"/>
        <v>0.96999999999999886</v>
      </c>
      <c r="AE4" s="138">
        <f t="shared" si="1"/>
        <v>-3.2307692307691482E-3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65</v>
      </c>
      <c r="Y5" s="10">
        <v>65.150000000000006</v>
      </c>
      <c r="Z5" s="10">
        <v>64.760000000000005</v>
      </c>
      <c r="AA5" s="10">
        <v>65</v>
      </c>
      <c r="AB5" s="95">
        <v>4243800</v>
      </c>
      <c r="AC5" s="10">
        <v>65</v>
      </c>
      <c r="AD5" s="2">
        <f t="shared" si="0"/>
        <v>0.39000000000000057</v>
      </c>
      <c r="AE5" s="138">
        <f t="shared" si="1"/>
        <v>-2.4554941682013443E-3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65.849999999999994</v>
      </c>
      <c r="Y6" s="10">
        <v>66.12</v>
      </c>
      <c r="Z6" s="10">
        <v>65.05</v>
      </c>
      <c r="AA6" s="10">
        <v>65.16</v>
      </c>
      <c r="AB6" s="95">
        <v>4128200</v>
      </c>
      <c r="AC6" s="10">
        <v>65.16</v>
      </c>
      <c r="AD6" s="2">
        <f t="shared" si="0"/>
        <v>1.0700000000000074</v>
      </c>
      <c r="AE6" s="138">
        <f t="shared" si="1"/>
        <v>-7.9171741778321092E-3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42605</v>
      </c>
      <c r="X7" s="10">
        <v>65.73</v>
      </c>
      <c r="Y7" s="10">
        <v>66.28</v>
      </c>
      <c r="Z7" s="10">
        <v>65.680000000000007</v>
      </c>
      <c r="AA7" s="10">
        <v>65.680000000000007</v>
      </c>
      <c r="AB7" s="95">
        <v>3551700</v>
      </c>
      <c r="AC7" s="10">
        <v>65.680000000000007</v>
      </c>
      <c r="AD7" s="2">
        <f t="shared" si="0"/>
        <v>0.59999999999999432</v>
      </c>
      <c r="AE7" s="138">
        <f t="shared" si="1"/>
        <v>4.8959608323133619E-3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65.53</v>
      </c>
      <c r="Y8" s="10">
        <v>65.540000000000006</v>
      </c>
      <c r="Z8" s="10">
        <v>64.959999999999994</v>
      </c>
      <c r="AA8" s="10">
        <v>65.36</v>
      </c>
      <c r="AB8" s="95">
        <v>3230700</v>
      </c>
      <c r="AC8" s="10">
        <v>65.36</v>
      </c>
      <c r="AD8" s="2">
        <f t="shared" si="0"/>
        <v>0.58000000000001251</v>
      </c>
      <c r="AE8" s="138">
        <f t="shared" si="1"/>
        <v>-2.5942316496261331E-3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65.47</v>
      </c>
      <c r="Y9" s="10">
        <v>65.680000000000007</v>
      </c>
      <c r="Z9" s="10">
        <v>65.069999999999993</v>
      </c>
      <c r="AA9" s="10">
        <v>65.53</v>
      </c>
      <c r="AB9" s="95">
        <v>2783200</v>
      </c>
      <c r="AC9" s="10">
        <v>65.53</v>
      </c>
      <c r="AD9" s="2">
        <f t="shared" si="0"/>
        <v>0.61000000000001364</v>
      </c>
      <c r="AE9" s="138">
        <f t="shared" si="1"/>
        <v>-1.523693432881168E-3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42600</v>
      </c>
      <c r="X10" s="10">
        <v>65.52</v>
      </c>
      <c r="Y10" s="10">
        <v>65.78</v>
      </c>
      <c r="Z10" s="10">
        <v>65.27</v>
      </c>
      <c r="AA10" s="10">
        <v>65.63</v>
      </c>
      <c r="AB10" s="95">
        <v>2807500</v>
      </c>
      <c r="AC10" s="10">
        <v>65.63</v>
      </c>
      <c r="AD10" s="2">
        <f t="shared" si="0"/>
        <v>0.51000000000000512</v>
      </c>
      <c r="AE10" s="138">
        <f t="shared" si="1"/>
        <v>-7.6126674786858306E-4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1.7899999999999999E-2</v>
      </c>
      <c r="W11" s="133">
        <v>42599</v>
      </c>
      <c r="X11" s="10">
        <v>65.400000000000006</v>
      </c>
      <c r="Y11" s="10">
        <v>65.849999999999994</v>
      </c>
      <c r="Z11" s="10">
        <v>65.09</v>
      </c>
      <c r="AA11" s="10">
        <v>65.680000000000007</v>
      </c>
      <c r="AB11" s="95">
        <v>3054500</v>
      </c>
      <c r="AC11" s="10">
        <v>65.680000000000007</v>
      </c>
      <c r="AD11" s="2">
        <f t="shared" si="0"/>
        <v>0.75999999999999091</v>
      </c>
      <c r="AE11" s="138">
        <f t="shared" si="1"/>
        <v>5.8192955589588813E-3</v>
      </c>
    </row>
    <row r="12" spans="1:31" x14ac:dyDescent="0.25">
      <c r="H12" s="72"/>
      <c r="W12" s="133">
        <v>42598</v>
      </c>
      <c r="X12" s="10">
        <v>65.61</v>
      </c>
      <c r="Y12" s="10">
        <v>65.67</v>
      </c>
      <c r="Z12" s="10">
        <v>65.28</v>
      </c>
      <c r="AA12" s="10">
        <v>65.3</v>
      </c>
      <c r="AB12" s="95">
        <v>2805600</v>
      </c>
      <c r="AC12" s="10">
        <v>65.3</v>
      </c>
      <c r="AD12" s="2">
        <f t="shared" si="0"/>
        <v>0.39000000000000057</v>
      </c>
      <c r="AE12" s="138">
        <f t="shared" si="1"/>
        <v>-5.0281883285082651E-3</v>
      </c>
    </row>
    <row r="13" spans="1:31" x14ac:dyDescent="0.25">
      <c r="H13" s="72"/>
      <c r="W13" s="133">
        <v>42597</v>
      </c>
      <c r="X13" s="10">
        <v>65.27</v>
      </c>
      <c r="Y13" s="10">
        <v>65.819999999999993</v>
      </c>
      <c r="Z13" s="10">
        <v>65.27</v>
      </c>
      <c r="AA13" s="10">
        <v>65.63</v>
      </c>
      <c r="AB13" s="95">
        <v>3136700</v>
      </c>
      <c r="AC13" s="10">
        <v>65.63</v>
      </c>
      <c r="AD13" s="2">
        <f t="shared" si="0"/>
        <v>0.54999999999999716</v>
      </c>
      <c r="AE13" s="138">
        <f t="shared" si="1"/>
        <v>3.823799327011379E-3</v>
      </c>
    </row>
    <row r="14" spans="1:31" x14ac:dyDescent="0.25">
      <c r="H14" s="72"/>
      <c r="W14" s="133">
        <v>42594</v>
      </c>
      <c r="X14" s="10">
        <v>65.16</v>
      </c>
      <c r="Y14" s="10">
        <v>65.510000000000005</v>
      </c>
      <c r="Z14" s="10">
        <v>65.010000000000005</v>
      </c>
      <c r="AA14" s="10">
        <v>65.38</v>
      </c>
      <c r="AB14" s="95">
        <v>2103800</v>
      </c>
      <c r="AC14" s="10">
        <v>65.38</v>
      </c>
      <c r="AD14" s="2">
        <f t="shared" si="0"/>
        <v>0.5</v>
      </c>
      <c r="AE14" s="138">
        <f t="shared" si="1"/>
        <v>-1.5271838729384868E-3</v>
      </c>
    </row>
    <row r="15" spans="1:31" x14ac:dyDescent="0.25">
      <c r="H15" s="72"/>
      <c r="W15" s="133">
        <v>42593</v>
      </c>
      <c r="X15" s="10">
        <v>65</v>
      </c>
      <c r="Y15" s="10">
        <v>65.66</v>
      </c>
      <c r="Z15" s="10">
        <v>64.89</v>
      </c>
      <c r="AA15" s="10">
        <v>65.48</v>
      </c>
      <c r="AB15" s="95">
        <v>2450100</v>
      </c>
      <c r="AC15" s="10">
        <v>65.48</v>
      </c>
      <c r="AD15" s="2">
        <f t="shared" si="0"/>
        <v>0.76999999999999602</v>
      </c>
      <c r="AE15" s="138">
        <f t="shared" si="1"/>
        <v>1.143033673154159E-2</v>
      </c>
    </row>
    <row r="16" spans="1:31" x14ac:dyDescent="0.25">
      <c r="H16" s="72"/>
      <c r="W16" s="133">
        <v>42592</v>
      </c>
      <c r="X16" s="10">
        <v>65.430000000000007</v>
      </c>
      <c r="Y16" s="10">
        <v>65.5</v>
      </c>
      <c r="Z16" s="10">
        <v>64.58</v>
      </c>
      <c r="AA16" s="10">
        <v>64.739999999999995</v>
      </c>
      <c r="AB16" s="95">
        <v>2883000</v>
      </c>
      <c r="AC16" s="10">
        <v>64.739999999999995</v>
      </c>
      <c r="AD16" s="2">
        <f t="shared" si="0"/>
        <v>0.92000000000000171</v>
      </c>
      <c r="AE16" s="138">
        <f t="shared" si="1"/>
        <v>-9.9403578528828307E-3</v>
      </c>
    </row>
    <row r="17" spans="1:31" x14ac:dyDescent="0.25">
      <c r="W17" s="133">
        <v>42591</v>
      </c>
      <c r="X17" s="10">
        <v>65.83</v>
      </c>
      <c r="Y17" s="10">
        <v>66.010000000000005</v>
      </c>
      <c r="Z17" s="10">
        <v>65.17</v>
      </c>
      <c r="AA17" s="10">
        <v>65.39</v>
      </c>
      <c r="AB17" s="95">
        <v>3701600</v>
      </c>
      <c r="AC17" s="10">
        <v>65.39</v>
      </c>
      <c r="AD17" s="2">
        <f t="shared" si="0"/>
        <v>0.84000000000000341</v>
      </c>
      <c r="AE17" s="138">
        <f t="shared" si="1"/>
        <v>-6.6838827282393876E-3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65.83</v>
      </c>
      <c r="Y18" s="10">
        <v>66.25</v>
      </c>
      <c r="Z18" s="10">
        <v>65.61</v>
      </c>
      <c r="AA18" s="10">
        <v>65.83</v>
      </c>
      <c r="AB18" s="95">
        <v>3253700</v>
      </c>
      <c r="AC18" s="10">
        <v>65.83</v>
      </c>
      <c r="AD18" s="2">
        <f t="shared" si="0"/>
        <v>0.64000000000000057</v>
      </c>
      <c r="AE18" s="138">
        <f t="shared" si="1"/>
        <v>4.7313797313797146E-3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64.540000000000006</v>
      </c>
      <c r="Y19" s="10">
        <v>65.709999999999994</v>
      </c>
      <c r="Z19" s="10">
        <v>64.349999999999994</v>
      </c>
      <c r="AA19" s="10">
        <v>65.52</v>
      </c>
      <c r="AB19" s="95">
        <v>4863800</v>
      </c>
      <c r="AC19" s="10">
        <v>65.52</v>
      </c>
      <c r="AD19" s="2">
        <f t="shared" si="0"/>
        <v>1.3599999999999994</v>
      </c>
      <c r="AE19" s="138">
        <f t="shared" si="1"/>
        <v>2.4710666249609048E-2</v>
      </c>
    </row>
    <row r="20" spans="1:31" x14ac:dyDescent="0.25">
      <c r="W20" s="133">
        <v>42586</v>
      </c>
      <c r="X20" s="10">
        <v>63.88</v>
      </c>
      <c r="Y20" s="10">
        <v>64.02</v>
      </c>
      <c r="Z20" s="10">
        <v>63.51</v>
      </c>
      <c r="AA20" s="10">
        <v>63.94</v>
      </c>
      <c r="AB20" s="95">
        <v>3680000</v>
      </c>
      <c r="AC20" s="10">
        <v>63.94</v>
      </c>
      <c r="AD20" s="2">
        <f t="shared" si="0"/>
        <v>0.50999999999999801</v>
      </c>
      <c r="AE20" s="138">
        <f t="shared" si="1"/>
        <v>1.7233275889079192E-3</v>
      </c>
    </row>
    <row r="21" spans="1:31" x14ac:dyDescent="0.25">
      <c r="W21" s="133">
        <v>42585</v>
      </c>
      <c r="X21" s="10">
        <v>63.5</v>
      </c>
      <c r="Y21" s="10">
        <v>64.02</v>
      </c>
      <c r="Z21" s="10">
        <v>63.47</v>
      </c>
      <c r="AA21" s="10">
        <v>63.83</v>
      </c>
      <c r="AB21" s="95">
        <v>3034500</v>
      </c>
      <c r="AC21" s="10">
        <v>63.83</v>
      </c>
      <c r="AD21" s="2">
        <f t="shared" si="0"/>
        <v>0.54999999999999716</v>
      </c>
      <c r="AE21" s="138">
        <f t="shared" si="1"/>
        <v>5.6719710099260023E-3</v>
      </c>
    </row>
    <row r="22" spans="1:31" x14ac:dyDescent="0.25">
      <c r="W22" s="133">
        <v>42584</v>
      </c>
      <c r="X22" s="10">
        <v>63.96</v>
      </c>
      <c r="Y22" s="10">
        <v>64.22</v>
      </c>
      <c r="Z22" s="10">
        <v>63.2</v>
      </c>
      <c r="AA22" s="10">
        <v>63.47</v>
      </c>
      <c r="AB22" s="95">
        <v>2531000</v>
      </c>
      <c r="AC22" s="10">
        <v>63.47</v>
      </c>
      <c r="AD22" s="2">
        <f t="shared" si="0"/>
        <v>1.019999999999996</v>
      </c>
      <c r="AE22" s="138">
        <f t="shared" si="1"/>
        <v>-1.0291595197255532E-2</v>
      </c>
    </row>
    <row r="23" spans="1:31" x14ac:dyDescent="0.25">
      <c r="W23" s="133">
        <v>42583</v>
      </c>
      <c r="X23" s="10">
        <v>64.489999999999995</v>
      </c>
      <c r="Y23" s="10">
        <v>64.739999999999995</v>
      </c>
      <c r="Z23" s="10">
        <v>63.96</v>
      </c>
      <c r="AA23" s="10">
        <v>64.13</v>
      </c>
      <c r="AB23" s="95">
        <v>2913900</v>
      </c>
      <c r="AC23" s="10">
        <v>64.13</v>
      </c>
      <c r="AD23" s="2">
        <f t="shared" si="0"/>
        <v>0.77999999999999403</v>
      </c>
      <c r="AE23" s="138">
        <f t="shared" si="1"/>
        <v>-5.1194539249146409E-3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64.7</v>
      </c>
      <c r="Y24" s="10">
        <v>64.739999999999995</v>
      </c>
      <c r="Z24" s="10">
        <v>64.17</v>
      </c>
      <c r="AA24" s="10">
        <v>64.459999999999994</v>
      </c>
      <c r="AB24" s="95">
        <v>3732700</v>
      </c>
      <c r="AC24" s="10">
        <v>64.459999999999994</v>
      </c>
      <c r="AD24" s="2">
        <f t="shared" si="0"/>
        <v>0.56999999999999318</v>
      </c>
      <c r="AE24" s="138">
        <f t="shared" si="1"/>
        <v>-5.0933786078100063E-3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42579</v>
      </c>
      <c r="X25" s="10">
        <v>64.36</v>
      </c>
      <c r="Y25" s="10">
        <v>64.97</v>
      </c>
      <c r="Z25" s="10">
        <v>64.06</v>
      </c>
      <c r="AA25" s="10">
        <v>64.790000000000006</v>
      </c>
      <c r="AB25" s="95">
        <v>3044000</v>
      </c>
      <c r="AC25" s="10">
        <v>64.790000000000006</v>
      </c>
      <c r="AD25" s="2">
        <f t="shared" si="0"/>
        <v>0.90999999999999659</v>
      </c>
      <c r="AE25" s="138">
        <f t="shared" si="1"/>
        <v>3.096454559529338E-3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42578</v>
      </c>
      <c r="X26" s="10">
        <v>64.27</v>
      </c>
      <c r="Y26" s="10">
        <v>64.94</v>
      </c>
      <c r="Z26" s="10">
        <v>64.209999999999994</v>
      </c>
      <c r="AA26" s="10">
        <v>64.59</v>
      </c>
      <c r="AB26" s="95">
        <v>3168500</v>
      </c>
      <c r="AC26" s="10">
        <v>64.59</v>
      </c>
      <c r="AD26" s="2">
        <f t="shared" si="0"/>
        <v>0.73000000000000398</v>
      </c>
      <c r="AE26" s="138">
        <f t="shared" si="1"/>
        <v>3.4177411837812421E-3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42577</v>
      </c>
      <c r="X27" s="10">
        <v>64.430000000000007</v>
      </c>
      <c r="Y27" s="10">
        <v>64.55</v>
      </c>
      <c r="Z27" s="10">
        <v>63.98</v>
      </c>
      <c r="AA27" s="10">
        <v>64.37</v>
      </c>
      <c r="AB27" s="95">
        <v>2745900</v>
      </c>
      <c r="AC27" s="10">
        <v>64.37</v>
      </c>
      <c r="AD27" s="2">
        <f t="shared" si="0"/>
        <v>0.57000000000000028</v>
      </c>
      <c r="AE27" s="138">
        <f t="shared" si="1"/>
        <v>6.2179387533034536E-4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42576</v>
      </c>
      <c r="X28" s="10">
        <v>64.2</v>
      </c>
      <c r="Y28" s="10">
        <v>64.42</v>
      </c>
      <c r="Z28" s="10">
        <v>64.040000000000006</v>
      </c>
      <c r="AA28" s="10">
        <v>64.33</v>
      </c>
      <c r="AB28" s="95">
        <v>3060300</v>
      </c>
      <c r="AC28" s="10">
        <v>64.33</v>
      </c>
      <c r="AD28" s="2">
        <f t="shared" si="0"/>
        <v>0.37999999999999545</v>
      </c>
      <c r="AE28" s="138">
        <f t="shared" si="1"/>
        <v>7.7784691972615505E-4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42573</v>
      </c>
      <c r="X29" s="10">
        <v>63.4</v>
      </c>
      <c r="Y29" s="10">
        <v>64.34</v>
      </c>
      <c r="Z29" s="10">
        <v>63.37</v>
      </c>
      <c r="AA29" s="10">
        <v>64.28</v>
      </c>
      <c r="AB29" s="95">
        <v>4063400</v>
      </c>
      <c r="AC29" s="10">
        <v>64.28</v>
      </c>
      <c r="AD29" s="2">
        <f t="shared" si="0"/>
        <v>0.97000000000000597</v>
      </c>
      <c r="AE29" s="138">
        <f t="shared" si="1"/>
        <v>1.3400599085606313E-2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42572</v>
      </c>
      <c r="X30" s="10">
        <v>63.8</v>
      </c>
      <c r="Y30" s="10">
        <v>64.38</v>
      </c>
      <c r="Z30" s="10">
        <v>62.88</v>
      </c>
      <c r="AA30" s="10">
        <v>63.43</v>
      </c>
      <c r="AB30" s="95">
        <v>9498600</v>
      </c>
      <c r="AC30" s="10">
        <v>63.43</v>
      </c>
      <c r="AD30" s="2">
        <f t="shared" si="0"/>
        <v>1.4999999999999929</v>
      </c>
      <c r="AE30" s="138">
        <f t="shared" si="1"/>
        <v>-1.6284119106699801E-2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42571</v>
      </c>
      <c r="X31" s="10">
        <v>64.290000000000006</v>
      </c>
      <c r="Y31" s="10">
        <v>64.8</v>
      </c>
      <c r="Z31" s="10">
        <v>63.5</v>
      </c>
      <c r="AA31" s="10">
        <v>64.48</v>
      </c>
      <c r="AB31" s="95">
        <v>8315800</v>
      </c>
      <c r="AC31" s="10">
        <v>64.48</v>
      </c>
      <c r="AD31" s="2">
        <f t="shared" si="0"/>
        <v>1.2999999999999972</v>
      </c>
      <c r="AE31" s="138">
        <f t="shared" si="1"/>
        <v>4.9875311720699589E-3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301</v>
      </c>
      <c r="W32" s="133">
        <v>42570</v>
      </c>
      <c r="X32" s="10">
        <v>63.69</v>
      </c>
      <c r="Y32" s="10">
        <v>64.17</v>
      </c>
      <c r="Z32" s="10">
        <v>63.5</v>
      </c>
      <c r="AA32" s="10">
        <v>64.16</v>
      </c>
      <c r="AB32" s="95">
        <v>3840500</v>
      </c>
      <c r="AC32" s="10">
        <v>64.16</v>
      </c>
      <c r="AD32" s="2">
        <f t="shared" si="0"/>
        <v>0.67000000000000171</v>
      </c>
      <c r="AE32" s="138">
        <f t="shared" si="1"/>
        <v>2.6566651039223732E-3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42569</v>
      </c>
      <c r="X33" s="10">
        <v>63.96</v>
      </c>
      <c r="Y33" s="10">
        <v>64.12</v>
      </c>
      <c r="Z33" s="10">
        <v>63.54</v>
      </c>
      <c r="AA33" s="10">
        <v>63.99</v>
      </c>
      <c r="AB33" s="95">
        <v>3260000</v>
      </c>
      <c r="AC33" s="10">
        <v>63.99</v>
      </c>
      <c r="AD33" s="2">
        <f t="shared" si="0"/>
        <v>0.5800000000000054</v>
      </c>
      <c r="AE33" s="138">
        <f t="shared" si="1"/>
        <v>3.2925682031985648E-3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42566</v>
      </c>
      <c r="X34" s="10">
        <v>63.95</v>
      </c>
      <c r="Y34" s="10">
        <v>64.11</v>
      </c>
      <c r="Z34" s="10">
        <v>63.31</v>
      </c>
      <c r="AA34" s="10">
        <v>63.78</v>
      </c>
      <c r="AB34" s="95">
        <v>3675600</v>
      </c>
      <c r="AC34" s="10">
        <v>63.78</v>
      </c>
      <c r="AD34" s="2">
        <f t="shared" si="0"/>
        <v>0.79999999999999716</v>
      </c>
      <c r="AE34" s="138">
        <f t="shared" si="1"/>
        <v>2.6725357648169634E-3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42565</v>
      </c>
      <c r="X35" s="10">
        <v>63.66</v>
      </c>
      <c r="Y35" s="10">
        <v>64</v>
      </c>
      <c r="Z35" s="10">
        <v>63.41</v>
      </c>
      <c r="AA35" s="10">
        <v>63.61</v>
      </c>
      <c r="AB35" s="95">
        <v>4417200</v>
      </c>
      <c r="AC35" s="10">
        <v>63.61</v>
      </c>
      <c r="AD35" s="2">
        <f t="shared" si="0"/>
        <v>0.59000000000000341</v>
      </c>
      <c r="AE35" s="138">
        <f t="shared" si="1"/>
        <v>8.0824088748019385E-3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42564</v>
      </c>
      <c r="X36" s="10">
        <v>62.98</v>
      </c>
      <c r="Y36" s="10">
        <v>63.35</v>
      </c>
      <c r="Z36" s="10">
        <v>62.64</v>
      </c>
      <c r="AA36" s="10">
        <v>63.1</v>
      </c>
      <c r="AB36" s="95">
        <v>3887600</v>
      </c>
      <c r="AC36" s="10">
        <v>63.1</v>
      </c>
      <c r="AD36" s="2">
        <f t="shared" si="0"/>
        <v>0.71000000000000085</v>
      </c>
      <c r="AE36" s="138">
        <f t="shared" si="1"/>
        <v>1.5873015873015817E-3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62.63</v>
      </c>
      <c r="Y37" s="10">
        <v>63.33</v>
      </c>
      <c r="Z37" s="10">
        <v>62.63</v>
      </c>
      <c r="AA37" s="10">
        <v>63</v>
      </c>
      <c r="AB37" s="95">
        <v>4531900</v>
      </c>
      <c r="AC37" s="10">
        <v>63</v>
      </c>
      <c r="AD37" s="2">
        <f t="shared" si="0"/>
        <v>0.69999999999999574</v>
      </c>
      <c r="AE37" s="138">
        <f t="shared" si="1"/>
        <v>1.3513513513513598E-2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61.95</v>
      </c>
      <c r="Y38" s="10">
        <v>62.46</v>
      </c>
      <c r="Z38" s="10">
        <v>61.86</v>
      </c>
      <c r="AA38" s="10">
        <v>62.16</v>
      </c>
      <c r="AB38" s="95">
        <v>3414400</v>
      </c>
      <c r="AC38" s="10">
        <v>62.16</v>
      </c>
      <c r="AD38" s="2">
        <f t="shared" si="0"/>
        <v>0.60000000000000142</v>
      </c>
      <c r="AE38" s="138">
        <f t="shared" si="1"/>
        <v>1.0896080663522545E-2</v>
      </c>
    </row>
    <row r="39" spans="2:31" x14ac:dyDescent="0.25">
      <c r="W39" s="133">
        <v>42559</v>
      </c>
      <c r="X39" s="10">
        <v>60.68</v>
      </c>
      <c r="Y39" s="10">
        <v>61.6</v>
      </c>
      <c r="Z39" s="10">
        <v>60.55</v>
      </c>
      <c r="AA39" s="10">
        <v>61.49</v>
      </c>
      <c r="AB39" s="95">
        <v>5768400</v>
      </c>
      <c r="AC39" s="10">
        <v>61.49</v>
      </c>
      <c r="AD39" s="2">
        <f t="shared" si="0"/>
        <v>1.0500000000000043</v>
      </c>
      <c r="AE39" s="138">
        <f t="shared" si="1"/>
        <v>2.8088948336398634E-2</v>
      </c>
    </row>
    <row r="40" spans="2:31" ht="20.25" thickBot="1" x14ac:dyDescent="0.35">
      <c r="O40" s="537" t="s">
        <v>78</v>
      </c>
      <c r="P40" s="537"/>
      <c r="W40" s="133">
        <v>42558</v>
      </c>
      <c r="X40" s="10">
        <v>59.48</v>
      </c>
      <c r="Y40" s="10">
        <v>60.33</v>
      </c>
      <c r="Z40" s="10">
        <v>59.38</v>
      </c>
      <c r="AA40" s="10">
        <v>59.81</v>
      </c>
      <c r="AB40" s="95">
        <v>5077400</v>
      </c>
      <c r="AC40" s="10">
        <v>59.81</v>
      </c>
      <c r="AD40" s="2">
        <f t="shared" si="0"/>
        <v>0.94999999999999574</v>
      </c>
      <c r="AE40" s="138">
        <f t="shared" si="1"/>
        <v>5.5480833893746251E-3</v>
      </c>
    </row>
    <row r="41" spans="2:31" ht="15.75" thickTop="1" x14ac:dyDescent="0.25">
      <c r="O41" s="83">
        <v>1.1000000000000001</v>
      </c>
      <c r="P41" s="83">
        <f>O41*$Q$4</f>
        <v>71.995000000000005</v>
      </c>
      <c r="Q41" s="2"/>
      <c r="W41" s="133">
        <v>42557</v>
      </c>
      <c r="X41" s="10">
        <v>58.75</v>
      </c>
      <c r="Y41" s="10">
        <v>59.73</v>
      </c>
      <c r="Z41" s="10">
        <v>58.25</v>
      </c>
      <c r="AA41" s="10">
        <v>59.48</v>
      </c>
      <c r="AB41" s="95">
        <v>5484400</v>
      </c>
      <c r="AC41" s="10">
        <v>59.48</v>
      </c>
      <c r="AD41" s="2">
        <f t="shared" si="0"/>
        <v>1.4799999999999969</v>
      </c>
      <c r="AE41" s="138">
        <f t="shared" si="1"/>
        <v>5.5790363482670635E-3</v>
      </c>
    </row>
    <row r="42" spans="2:31" ht="20.25" thickBot="1" x14ac:dyDescent="0.35">
      <c r="O42" s="83">
        <v>1.0900000000000001</v>
      </c>
      <c r="P42" s="83">
        <f t="shared" ref="P42:P61" si="36">O42*$Q$4</f>
        <v>71.340500000000006</v>
      </c>
      <c r="Q42" s="2"/>
      <c r="T42" s="91" t="s">
        <v>113</v>
      </c>
      <c r="W42" s="133">
        <v>42556</v>
      </c>
      <c r="X42" s="10">
        <v>60.22</v>
      </c>
      <c r="Y42" s="10">
        <v>60.39</v>
      </c>
      <c r="Z42" s="10">
        <v>58.96</v>
      </c>
      <c r="AA42" s="10">
        <v>59.15</v>
      </c>
      <c r="AB42" s="95">
        <v>4911800</v>
      </c>
      <c r="AC42" s="10">
        <v>59.15</v>
      </c>
      <c r="AD42" s="2">
        <f t="shared" si="0"/>
        <v>1.4299999999999997</v>
      </c>
      <c r="AE42" s="138">
        <f t="shared" si="1"/>
        <v>-2.5374855824682796E-2</v>
      </c>
    </row>
    <row r="43" spans="2:31" ht="15.75" thickTop="1" x14ac:dyDescent="0.25">
      <c r="O43" s="83">
        <v>1.08</v>
      </c>
      <c r="P43" s="83">
        <f t="shared" si="36"/>
        <v>70.686000000000007</v>
      </c>
      <c r="Q43" s="2"/>
      <c r="T43" s="128" t="s">
        <v>98</v>
      </c>
      <c r="U43" s="129">
        <v>65.52</v>
      </c>
      <c r="W43" s="133">
        <v>42552</v>
      </c>
      <c r="X43" s="10">
        <v>60.76</v>
      </c>
      <c r="Y43" s="10">
        <v>61.52</v>
      </c>
      <c r="Z43" s="10">
        <v>60.57</v>
      </c>
      <c r="AA43" s="10">
        <v>60.69</v>
      </c>
      <c r="AB43" s="95">
        <v>4166500</v>
      </c>
      <c r="AC43" s="10">
        <v>60.69</v>
      </c>
      <c r="AD43" s="2">
        <f t="shared" si="0"/>
        <v>0.95000000000000284</v>
      </c>
      <c r="AE43" s="138">
        <f t="shared" si="1"/>
        <v>-1.1520737327188613E-3</v>
      </c>
    </row>
    <row r="44" spans="2:31" x14ac:dyDescent="0.25">
      <c r="O44" s="83">
        <v>1.07</v>
      </c>
      <c r="P44" s="83">
        <f t="shared" si="36"/>
        <v>70.031500000000008</v>
      </c>
      <c r="Q44" s="2"/>
      <c r="T44" s="93" t="s">
        <v>99</v>
      </c>
      <c r="U44" s="130">
        <v>65.77</v>
      </c>
      <c r="W44" s="133">
        <v>42551</v>
      </c>
      <c r="X44" s="10">
        <v>59.87</v>
      </c>
      <c r="Y44" s="10">
        <v>60.76</v>
      </c>
      <c r="Z44" s="10">
        <v>58.82</v>
      </c>
      <c r="AA44" s="10">
        <v>60.76</v>
      </c>
      <c r="AB44" s="95">
        <v>8535400</v>
      </c>
      <c r="AC44" s="10">
        <v>60.76</v>
      </c>
      <c r="AD44" s="2">
        <f t="shared" si="0"/>
        <v>1.9399999999999977</v>
      </c>
      <c r="AE44" s="138">
        <f t="shared" si="1"/>
        <v>1.8950192855945014E-2</v>
      </c>
    </row>
    <row r="45" spans="2:31" x14ac:dyDescent="0.25">
      <c r="O45" s="83">
        <v>1.06</v>
      </c>
      <c r="P45" s="83">
        <f t="shared" si="36"/>
        <v>69.37700000000001</v>
      </c>
      <c r="Q45" s="2"/>
      <c r="T45" s="93" t="s">
        <v>100</v>
      </c>
      <c r="U45" s="130" t="s">
        <v>130</v>
      </c>
      <c r="W45" s="133">
        <v>42550</v>
      </c>
      <c r="X45" s="10">
        <v>57.95</v>
      </c>
      <c r="Y45" s="10">
        <v>59.7</v>
      </c>
      <c r="Z45" s="10">
        <v>57.86</v>
      </c>
      <c r="AA45" s="10">
        <v>59.63</v>
      </c>
      <c r="AB45" s="95">
        <v>6281100</v>
      </c>
      <c r="AC45" s="10">
        <v>59.63</v>
      </c>
      <c r="AD45" s="2">
        <f t="shared" si="0"/>
        <v>1.8400000000000034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68.722500000000011</v>
      </c>
      <c r="Q46" s="2"/>
      <c r="T46" s="93" t="s">
        <v>101</v>
      </c>
      <c r="U46" s="130" t="s">
        <v>130</v>
      </c>
      <c r="W46" s="133">
        <v>42550</v>
      </c>
      <c r="X46" s="10" t="s">
        <v>259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68.068000000000012</v>
      </c>
      <c r="Q47" s="2"/>
      <c r="T47" s="93" t="s">
        <v>102</v>
      </c>
      <c r="U47" s="130">
        <v>67.38</v>
      </c>
      <c r="W47" s="133">
        <v>42549</v>
      </c>
      <c r="X47" s="10">
        <v>58.25</v>
      </c>
      <c r="Y47" s="10">
        <v>58.61</v>
      </c>
      <c r="Z47" s="10">
        <v>57.15</v>
      </c>
      <c r="AA47" s="10">
        <v>57.9</v>
      </c>
      <c r="AB47" s="95">
        <v>8294300</v>
      </c>
      <c r="AC47" s="10">
        <v>57.61</v>
      </c>
      <c r="AD47" s="2">
        <f t="shared" si="0"/>
        <v>1.4600000000000009</v>
      </c>
      <c r="AE47" s="138">
        <f t="shared" si="1"/>
        <v>4.0083652840710027E-3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67.413499999999999</v>
      </c>
      <c r="Q48" s="2"/>
      <c r="T48" s="93" t="s">
        <v>103</v>
      </c>
      <c r="U48" s="130">
        <v>1.2746200000000001</v>
      </c>
      <c r="W48" s="133">
        <v>42548</v>
      </c>
      <c r="X48" s="10">
        <v>59.34</v>
      </c>
      <c r="Y48" s="10">
        <v>59.34</v>
      </c>
      <c r="Z48" s="10">
        <v>57.33</v>
      </c>
      <c r="AA48" s="10">
        <v>57.67</v>
      </c>
      <c r="AB48" s="95">
        <v>7567600</v>
      </c>
      <c r="AC48" s="10">
        <v>57.38</v>
      </c>
      <c r="AD48" s="2">
        <f t="shared" si="0"/>
        <v>2.0100000000000051</v>
      </c>
      <c r="AE48" s="138">
        <f t="shared" si="1"/>
        <v>-3.9825970548862055E-2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66.759</v>
      </c>
      <c r="Q49" s="2"/>
      <c r="T49" s="93" t="s">
        <v>123</v>
      </c>
      <c r="U49" s="130" t="s">
        <v>305</v>
      </c>
      <c r="W49" s="133">
        <v>42545</v>
      </c>
      <c r="X49" s="10">
        <v>60.48</v>
      </c>
      <c r="Y49" s="10">
        <v>61.7</v>
      </c>
      <c r="Z49" s="10">
        <v>60</v>
      </c>
      <c r="AA49" s="10">
        <v>60.06</v>
      </c>
      <c r="AB49" s="95">
        <v>10798700</v>
      </c>
      <c r="AC49" s="10">
        <v>59.76</v>
      </c>
      <c r="AD49" s="2">
        <f t="shared" si="0"/>
        <v>1.7000000000000028</v>
      </c>
      <c r="AE49" s="138">
        <f t="shared" si="1"/>
        <v>-5.0373430796122665E-2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66.104500000000002</v>
      </c>
      <c r="Q50" s="2"/>
      <c r="T50" s="93"/>
      <c r="U50" s="130"/>
      <c r="W50" s="133">
        <v>42544</v>
      </c>
      <c r="X50" s="10">
        <v>62.84</v>
      </c>
      <c r="Y50" s="10">
        <v>63.27</v>
      </c>
      <c r="Z50" s="10">
        <v>62.47</v>
      </c>
      <c r="AA50" s="10">
        <v>63.25</v>
      </c>
      <c r="AB50" s="95">
        <v>3624600</v>
      </c>
      <c r="AC50" s="10">
        <v>62.93</v>
      </c>
      <c r="AD50" s="2">
        <f t="shared" si="0"/>
        <v>0.80000000000000426</v>
      </c>
      <c r="AE50" s="138">
        <f t="shared" si="1"/>
        <v>2.0927968851395251E-2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65.45</v>
      </c>
      <c r="Q51" s="2"/>
      <c r="T51" s="93" t="s">
        <v>105</v>
      </c>
      <c r="U51" s="130" t="s">
        <v>488</v>
      </c>
      <c r="W51" s="133">
        <v>42543</v>
      </c>
      <c r="X51" s="10">
        <v>62.29</v>
      </c>
      <c r="Y51" s="10">
        <v>62.64</v>
      </c>
      <c r="Z51" s="10">
        <v>61.88</v>
      </c>
      <c r="AA51" s="10">
        <v>61.95</v>
      </c>
      <c r="AB51" s="95">
        <v>3462800</v>
      </c>
      <c r="AC51" s="10">
        <v>61.64</v>
      </c>
      <c r="AD51" s="2">
        <f t="shared" si="0"/>
        <v>0.75999999999999801</v>
      </c>
      <c r="AE51" s="138">
        <f t="shared" si="1"/>
        <v>-5.485640529202862E-3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64.795500000000004</v>
      </c>
      <c r="Q52" s="2"/>
      <c r="T52" s="93" t="s">
        <v>106</v>
      </c>
      <c r="U52" s="130" t="s">
        <v>361</v>
      </c>
      <c r="W52" s="133">
        <v>42542</v>
      </c>
      <c r="X52" s="10">
        <v>62.3</v>
      </c>
      <c r="Y52" s="10">
        <v>62.48</v>
      </c>
      <c r="Z52" s="10">
        <v>61.75</v>
      </c>
      <c r="AA52" s="10">
        <v>62.29</v>
      </c>
      <c r="AB52" s="95">
        <v>3360600</v>
      </c>
      <c r="AC52" s="10">
        <v>61.98</v>
      </c>
      <c r="AD52" s="2">
        <f t="shared" si="0"/>
        <v>0.72999999999999687</v>
      </c>
      <c r="AE52" s="138">
        <f t="shared" si="1"/>
        <v>-1.6131634134541883E-4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64.141000000000005</v>
      </c>
      <c r="Q53" s="2"/>
      <c r="T53" s="93" t="s">
        <v>107</v>
      </c>
      <c r="U53" s="131">
        <v>3775806</v>
      </c>
      <c r="W53" s="133">
        <v>42541</v>
      </c>
      <c r="X53" s="10">
        <v>62.65</v>
      </c>
      <c r="Y53" s="10">
        <v>63.41</v>
      </c>
      <c r="Z53" s="10">
        <v>62.23</v>
      </c>
      <c r="AA53" s="10">
        <v>62.3</v>
      </c>
      <c r="AB53" s="95">
        <v>4289100</v>
      </c>
      <c r="AC53" s="10">
        <v>61.99</v>
      </c>
      <c r="AD53" s="2">
        <f t="shared" si="0"/>
        <v>1.1799999999999997</v>
      </c>
      <c r="AE53" s="138">
        <f t="shared" si="1"/>
        <v>7.1486596263201641E-3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63.486499999999999</v>
      </c>
      <c r="T54" s="93" t="s">
        <v>110</v>
      </c>
      <c r="U54" s="131">
        <v>4458860</v>
      </c>
      <c r="W54" s="133">
        <v>42538</v>
      </c>
      <c r="X54" s="10">
        <v>61.93</v>
      </c>
      <c r="Y54" s="10">
        <v>62.43</v>
      </c>
      <c r="Z54" s="10">
        <v>61.62</v>
      </c>
      <c r="AA54" s="10">
        <v>61.86</v>
      </c>
      <c r="AB54" s="95">
        <v>6521500</v>
      </c>
      <c r="AC54" s="10">
        <v>61.55</v>
      </c>
      <c r="AD54" s="2">
        <f t="shared" si="0"/>
        <v>0.81000000000000227</v>
      </c>
      <c r="AE54" s="138">
        <f t="shared" si="1"/>
        <v>-1.135994806880869E-3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62.832000000000001</v>
      </c>
      <c r="T55" s="93" t="s">
        <v>108</v>
      </c>
      <c r="U55" s="130" t="s">
        <v>489</v>
      </c>
      <c r="W55" s="133">
        <v>42537</v>
      </c>
      <c r="X55" s="10">
        <v>60.94</v>
      </c>
      <c r="Y55" s="10">
        <v>62.11</v>
      </c>
      <c r="Z55" s="10">
        <v>60.66</v>
      </c>
      <c r="AA55" s="10">
        <v>61.93</v>
      </c>
      <c r="AB55" s="95">
        <v>5543600</v>
      </c>
      <c r="AC55" s="10">
        <v>61.62</v>
      </c>
      <c r="AD55" s="2">
        <f t="shared" si="0"/>
        <v>1.4500000000000028</v>
      </c>
      <c r="AE55" s="138">
        <f t="shared" si="1"/>
        <v>8.345606283750584E-3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62.177500000000002</v>
      </c>
      <c r="T56" s="93" t="s">
        <v>111</v>
      </c>
      <c r="U56" s="130">
        <v>11.58</v>
      </c>
      <c r="W56" s="133">
        <v>42536</v>
      </c>
      <c r="X56" s="10">
        <v>61.47</v>
      </c>
      <c r="Y56" s="10">
        <v>62.16</v>
      </c>
      <c r="Z56" s="10">
        <v>60.86</v>
      </c>
      <c r="AA56" s="10">
        <v>61.42</v>
      </c>
      <c r="AB56" s="95">
        <v>5979900</v>
      </c>
      <c r="AC56" s="10">
        <v>61.11</v>
      </c>
      <c r="AD56" s="2">
        <f t="shared" si="0"/>
        <v>1.2999999999999972</v>
      </c>
      <c r="AE56" s="138">
        <f t="shared" si="1"/>
        <v>5.7603686635945284E-3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61.522999999999996</v>
      </c>
      <c r="T57" s="93" t="s">
        <v>112</v>
      </c>
      <c r="U57" s="130">
        <v>5.65</v>
      </c>
      <c r="W57" s="133">
        <v>42535</v>
      </c>
      <c r="X57" s="10">
        <v>63.59</v>
      </c>
      <c r="Y57" s="10">
        <v>63.66</v>
      </c>
      <c r="Z57" s="10">
        <v>60.38</v>
      </c>
      <c r="AA57" s="10">
        <v>61.07</v>
      </c>
      <c r="AB57" s="95">
        <v>12323200</v>
      </c>
      <c r="AC57" s="10">
        <v>60.76</v>
      </c>
      <c r="AD57" s="2">
        <f t="shared" si="0"/>
        <v>3.279999999999994</v>
      </c>
      <c r="AE57" s="138">
        <f t="shared" si="1"/>
        <v>-4.0883977900552537E-2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60.868500000000004</v>
      </c>
      <c r="T58" s="93" t="s">
        <v>109</v>
      </c>
      <c r="U58" s="130" t="s">
        <v>410</v>
      </c>
      <c r="W58" s="133">
        <v>42534</v>
      </c>
      <c r="X58" s="10">
        <v>64.8</v>
      </c>
      <c r="Y58" s="10">
        <v>64.89</v>
      </c>
      <c r="Z58" s="10">
        <v>63.63</v>
      </c>
      <c r="AA58" s="10">
        <v>63.67</v>
      </c>
      <c r="AB58" s="95">
        <v>5883400</v>
      </c>
      <c r="AC58" s="10">
        <v>63.35</v>
      </c>
      <c r="AD58" s="2">
        <f t="shared" si="0"/>
        <v>1.259999999999998</v>
      </c>
      <c r="AE58" s="138">
        <f t="shared" si="1"/>
        <v>-1.995668316831678E-2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60.214000000000006</v>
      </c>
      <c r="W59" s="133">
        <v>42531</v>
      </c>
      <c r="X59" s="10">
        <v>65.260000000000005</v>
      </c>
      <c r="Y59" s="10">
        <v>65.48</v>
      </c>
      <c r="Z59" s="10">
        <v>64.709999999999994</v>
      </c>
      <c r="AA59" s="10">
        <v>64.97</v>
      </c>
      <c r="AB59" s="95">
        <v>3939100</v>
      </c>
      <c r="AC59" s="10">
        <v>64.64</v>
      </c>
      <c r="AD59" s="2">
        <f t="shared" si="0"/>
        <v>0.77000000000001023</v>
      </c>
      <c r="AE59" s="138">
        <f t="shared" si="1"/>
        <v>-1.1318446007953398E-2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59.559500000000007</v>
      </c>
      <c r="W60" s="133">
        <v>42530</v>
      </c>
      <c r="X60" s="10">
        <v>65.72</v>
      </c>
      <c r="Y60" s="10">
        <v>65.78</v>
      </c>
      <c r="Z60" s="10">
        <v>64.900000000000006</v>
      </c>
      <c r="AA60" s="10">
        <v>65.709999999999994</v>
      </c>
      <c r="AB60" s="95">
        <v>3883800</v>
      </c>
      <c r="AC60" s="10">
        <v>65.38</v>
      </c>
      <c r="AD60" s="2">
        <f t="shared" si="0"/>
        <v>0.87999999999999545</v>
      </c>
      <c r="AE60" s="138">
        <f t="shared" si="1"/>
        <v>-8.3421811011680225E-3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58.905000000000001</v>
      </c>
      <c r="W61" s="133">
        <v>42529</v>
      </c>
      <c r="X61" s="10">
        <v>65.94</v>
      </c>
      <c r="Y61" s="10">
        <v>66.58</v>
      </c>
      <c r="Z61" s="10">
        <v>65.94</v>
      </c>
      <c r="AA61" s="10">
        <v>66.260000000000005</v>
      </c>
      <c r="AB61" s="95">
        <v>2601100</v>
      </c>
      <c r="AC61" s="10">
        <v>65.930000000000007</v>
      </c>
      <c r="AD61" s="2">
        <f t="shared" si="0"/>
        <v>0.64000000000000057</v>
      </c>
      <c r="AE61" s="138">
        <f t="shared" si="1"/>
        <v>5.6436851738865812E-3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42528</v>
      </c>
      <c r="X62" s="10">
        <v>66.150000000000006</v>
      </c>
      <c r="Y62" s="10">
        <v>66.599999999999994</v>
      </c>
      <c r="Z62" s="10">
        <v>65.88</v>
      </c>
      <c r="AA62" s="10">
        <v>65.89</v>
      </c>
      <c r="AB62" s="95">
        <v>3779500</v>
      </c>
      <c r="AC62" s="10">
        <v>65.56</v>
      </c>
      <c r="AD62" s="2">
        <f t="shared" si="0"/>
        <v>0.71999999999999886</v>
      </c>
      <c r="AE62" s="138">
        <f t="shared" si="1"/>
        <v>-7.6207895137936355E-4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42527</v>
      </c>
      <c r="X63" s="10">
        <v>65.55</v>
      </c>
      <c r="Y63" s="10">
        <v>66.2</v>
      </c>
      <c r="Z63" s="10">
        <v>65.5</v>
      </c>
      <c r="AA63" s="10">
        <v>65.94</v>
      </c>
      <c r="AB63" s="95">
        <v>3915200</v>
      </c>
      <c r="AC63" s="10">
        <v>65.61</v>
      </c>
      <c r="AD63" s="2">
        <f t="shared" si="0"/>
        <v>0.70000000000000284</v>
      </c>
      <c r="AE63" s="138">
        <f t="shared" si="1"/>
        <v>6.906077348066253E-3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42524</v>
      </c>
      <c r="X64" s="10">
        <v>65.53</v>
      </c>
      <c r="Y64" s="10">
        <v>65.819999999999993</v>
      </c>
      <c r="Z64" s="10">
        <v>64.77</v>
      </c>
      <c r="AA64" s="10">
        <v>65.489999999999995</v>
      </c>
      <c r="AB64" s="95">
        <v>4352000</v>
      </c>
      <c r="AC64" s="10">
        <v>65.16</v>
      </c>
      <c r="AD64" s="2">
        <f t="shared" si="0"/>
        <v>1.0499999999999972</v>
      </c>
      <c r="AE64" s="138">
        <f t="shared" si="1"/>
        <v>-1.3922518159806274E-2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42523</v>
      </c>
      <c r="X65" s="10">
        <v>65.86</v>
      </c>
      <c r="Y65" s="10">
        <v>66.41</v>
      </c>
      <c r="Z65" s="10">
        <v>65.599999999999994</v>
      </c>
      <c r="AA65" s="10">
        <v>66.41</v>
      </c>
      <c r="AB65" s="95">
        <v>3052200</v>
      </c>
      <c r="AC65" s="10">
        <v>66.08</v>
      </c>
      <c r="AD65" s="2">
        <f t="shared" si="0"/>
        <v>0.81000000000000227</v>
      </c>
      <c r="AE65" s="138">
        <f t="shared" si="1"/>
        <v>7.6242756938091905E-3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42522</v>
      </c>
      <c r="X66" s="10">
        <v>65.760000000000005</v>
      </c>
      <c r="Y66" s="10">
        <v>65.959999999999994</v>
      </c>
      <c r="Z66" s="10">
        <v>65.180000000000007</v>
      </c>
      <c r="AA66" s="10">
        <v>65.91</v>
      </c>
      <c r="AB66" s="95">
        <v>3816000</v>
      </c>
      <c r="AC66" s="10">
        <v>65.58</v>
      </c>
      <c r="AD66" s="2">
        <f t="shared" si="0"/>
        <v>0.77999999999998693</v>
      </c>
      <c r="AE66" s="138">
        <f t="shared" si="1"/>
        <v>2.2925263640529714E-3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42521</v>
      </c>
      <c r="X67" s="10">
        <v>65.7</v>
      </c>
      <c r="Y67" s="10">
        <v>65.92</v>
      </c>
      <c r="Z67" s="10">
        <v>65.400000000000006</v>
      </c>
      <c r="AA67" s="10">
        <v>65.760000000000005</v>
      </c>
      <c r="AB67" s="95">
        <v>5256000</v>
      </c>
      <c r="AC67" s="10">
        <v>65.430000000000007</v>
      </c>
      <c r="AD67" s="2">
        <f>Y67-Z67</f>
        <v>0.51999999999999602</v>
      </c>
      <c r="AE67" s="138" t="e">
        <f>AC67/#REF!-1</f>
        <v>#REF!</v>
      </c>
    </row>
    <row r="68" spans="1:31" x14ac:dyDescent="0.25">
      <c r="W68" s="133">
        <v>42517</v>
      </c>
      <c r="X68" s="10">
        <v>65.39</v>
      </c>
      <c r="Y68" s="10">
        <v>65.7</v>
      </c>
      <c r="Z68" s="10">
        <v>65.33</v>
      </c>
      <c r="AA68" s="10">
        <v>65.52</v>
      </c>
      <c r="AB68" s="95">
        <v>3957100</v>
      </c>
      <c r="AC68" s="10">
        <v>65.19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05" priority="9">
      <formula>F36&gt;0</formula>
    </cfRule>
    <cfRule type="expression" dxfId="604" priority="10">
      <formula>F36&lt;0</formula>
    </cfRule>
  </conditionalFormatting>
  <conditionalFormatting sqref="F25:F35">
    <cfRule type="expression" dxfId="603" priority="7">
      <formula>F25&gt;0</formula>
    </cfRule>
    <cfRule type="expression" dxfId="602" priority="8">
      <formula>F25&lt;0</formula>
    </cfRule>
  </conditionalFormatting>
  <conditionalFormatting sqref="H25:H35">
    <cfRule type="expression" dxfId="601" priority="5">
      <formula>H25&gt;0</formula>
    </cfRule>
    <cfRule type="expression" dxfId="600" priority="6">
      <formula>H25&lt;0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"/>
      <c r="O2" s="11" t="s">
        <v>57</v>
      </c>
      <c r="Q2">
        <f>C18-H18</f>
        <v>200</v>
      </c>
      <c r="T2" s="1">
        <v>42568</v>
      </c>
      <c r="U2" t="s">
        <v>295</v>
      </c>
      <c r="W2" s="133">
        <v>42612</v>
      </c>
      <c r="X2" s="10">
        <v>24.98</v>
      </c>
      <c r="Y2" s="10">
        <v>26.73</v>
      </c>
      <c r="Z2" s="10">
        <v>24.88</v>
      </c>
      <c r="AA2" s="10">
        <v>26.17</v>
      </c>
      <c r="AB2" s="95">
        <v>13909100</v>
      </c>
      <c r="AC2" s="10">
        <v>26.17</v>
      </c>
      <c r="AD2" s="2">
        <f>Y2-Z2</f>
        <v>1.8500000000000014</v>
      </c>
      <c r="AE2" s="138">
        <f>AC2/AC3-1</f>
        <v>4.7638110488390728E-2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22.554099999999998</v>
      </c>
      <c r="T3" s="1" t="s">
        <v>296</v>
      </c>
      <c r="W3" s="133">
        <v>42611</v>
      </c>
      <c r="X3" s="10">
        <v>24.45</v>
      </c>
      <c r="Y3" s="10">
        <v>25.11</v>
      </c>
      <c r="Z3" s="10">
        <v>24.35</v>
      </c>
      <c r="AA3" s="10">
        <v>24.98</v>
      </c>
      <c r="AB3" s="95">
        <v>4905700</v>
      </c>
      <c r="AC3" s="10">
        <v>24.98</v>
      </c>
      <c r="AD3" s="2">
        <f t="shared" ref="AD3:AD66" si="0">Y3-Z3</f>
        <v>0.75999999999999801</v>
      </c>
      <c r="AE3" s="138">
        <f t="shared" ref="AE3:AE66" si="1">AC3/AC4-1</f>
        <v>4.1701417848206912E-2</v>
      </c>
    </row>
    <row r="4" spans="1:31" x14ac:dyDescent="0.25">
      <c r="B4" s="532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26.17</v>
      </c>
      <c r="T4" s="163"/>
      <c r="U4" s="1"/>
      <c r="W4" s="133">
        <v>42608</v>
      </c>
      <c r="X4" s="10">
        <v>24.56</v>
      </c>
      <c r="Y4" s="10">
        <v>24.8</v>
      </c>
      <c r="Z4" s="10">
        <v>23.88</v>
      </c>
      <c r="AA4" s="10">
        <v>23.98</v>
      </c>
      <c r="AB4" s="95">
        <v>5168800</v>
      </c>
      <c r="AC4" s="10">
        <v>23.98</v>
      </c>
      <c r="AD4" s="2">
        <f t="shared" si="0"/>
        <v>0.92000000000000171</v>
      </c>
      <c r="AE4" s="138">
        <f t="shared" si="1"/>
        <v>-1.0317787866281458E-2</v>
      </c>
    </row>
    <row r="5" spans="1:31" x14ac:dyDescent="0.25">
      <c r="B5" s="532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5234</v>
      </c>
      <c r="W5" s="133">
        <v>42607</v>
      </c>
      <c r="X5" s="10">
        <v>23.94</v>
      </c>
      <c r="Y5" s="10">
        <v>24.59</v>
      </c>
      <c r="Z5" s="10">
        <v>23.94</v>
      </c>
      <c r="AA5" s="10">
        <v>24.23</v>
      </c>
      <c r="AB5" s="95">
        <v>4955300</v>
      </c>
      <c r="AC5" s="10">
        <v>24.23</v>
      </c>
      <c r="AD5" s="2">
        <f t="shared" si="0"/>
        <v>0.64999999999999858</v>
      </c>
      <c r="AE5" s="138">
        <f t="shared" si="1"/>
        <v>7.9034941763727051E-3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4510.82</v>
      </c>
      <c r="W6" s="133">
        <v>42606</v>
      </c>
      <c r="X6" s="10">
        <v>24.93</v>
      </c>
      <c r="Y6" s="10">
        <v>24.95</v>
      </c>
      <c r="Z6" s="10">
        <v>23.97</v>
      </c>
      <c r="AA6" s="10">
        <v>24.04</v>
      </c>
      <c r="AB6" s="95">
        <v>6321200</v>
      </c>
      <c r="AC6" s="10">
        <v>24.04</v>
      </c>
      <c r="AD6" s="2">
        <f t="shared" si="0"/>
        <v>0.98000000000000043</v>
      </c>
      <c r="AE6" s="138">
        <f t="shared" si="1"/>
        <v>-3.1816351188078906E-2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723.18000000000029</v>
      </c>
      <c r="R7" s="30">
        <v>42618</v>
      </c>
      <c r="W7" s="133">
        <v>42605</v>
      </c>
      <c r="X7" s="10">
        <v>24.39</v>
      </c>
      <c r="Y7" s="10">
        <v>25.55</v>
      </c>
      <c r="Z7" s="10">
        <v>24.36</v>
      </c>
      <c r="AA7" s="10">
        <v>24.83</v>
      </c>
      <c r="AB7" s="95">
        <v>7825300</v>
      </c>
      <c r="AC7" s="10">
        <v>24.83</v>
      </c>
      <c r="AD7" s="2">
        <f t="shared" si="0"/>
        <v>1.1900000000000013</v>
      </c>
      <c r="AE7" s="138">
        <f t="shared" si="1"/>
        <v>4.8121570282819714E-2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723.18000000000029</v>
      </c>
      <c r="W8" s="133">
        <v>42604</v>
      </c>
      <c r="X8" s="10">
        <v>23.03</v>
      </c>
      <c r="Y8" s="10">
        <v>23.72</v>
      </c>
      <c r="Z8" s="10">
        <v>22.8</v>
      </c>
      <c r="AA8" s="10">
        <v>23.69</v>
      </c>
      <c r="AB8" s="95">
        <v>3705700</v>
      </c>
      <c r="AC8" s="10">
        <v>23.69</v>
      </c>
      <c r="AD8" s="2">
        <f t="shared" si="0"/>
        <v>0.91999999999999815</v>
      </c>
      <c r="AE8" s="138">
        <f t="shared" si="1"/>
        <v>2.9105125977411106E-2</v>
      </c>
    </row>
    <row r="9" spans="1:31" x14ac:dyDescent="0.25">
      <c r="H9" s="72"/>
      <c r="O9" s="11" t="s">
        <v>224</v>
      </c>
      <c r="Q9" s="138">
        <f>IF(Q2=0, 0, Q8/Q6)</f>
        <v>0.16032118328818271</v>
      </c>
      <c r="W9" s="133">
        <v>42601</v>
      </c>
      <c r="X9" s="10">
        <v>22.54</v>
      </c>
      <c r="Y9" s="10">
        <v>23.17</v>
      </c>
      <c r="Z9" s="10">
        <v>22.33</v>
      </c>
      <c r="AA9" s="10">
        <v>23.02</v>
      </c>
      <c r="AB9" s="95">
        <v>5068300</v>
      </c>
      <c r="AC9" s="10">
        <v>23.02</v>
      </c>
      <c r="AD9" s="2">
        <f t="shared" si="0"/>
        <v>0.84000000000000341</v>
      </c>
      <c r="AE9" s="138">
        <f t="shared" si="1"/>
        <v>1.2313104661389573E-2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23.27</v>
      </c>
      <c r="Y10" s="10">
        <v>23.33</v>
      </c>
      <c r="Z10" s="10">
        <v>22.58</v>
      </c>
      <c r="AA10" s="10">
        <v>22.74</v>
      </c>
      <c r="AB10" s="95">
        <v>5635100</v>
      </c>
      <c r="AC10" s="10">
        <v>22.74</v>
      </c>
      <c r="AD10" s="2">
        <f t="shared" si="0"/>
        <v>0.75</v>
      </c>
      <c r="AE10" s="138">
        <f t="shared" si="1"/>
        <v>-2.4453024453024441E-2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42599</v>
      </c>
      <c r="X11" s="10">
        <v>23.49</v>
      </c>
      <c r="Y11" s="10">
        <v>23.97</v>
      </c>
      <c r="Z11" s="10">
        <v>22.94</v>
      </c>
      <c r="AA11" s="10">
        <v>23.31</v>
      </c>
      <c r="AB11" s="95">
        <v>5654300</v>
      </c>
      <c r="AC11" s="10">
        <v>23.31</v>
      </c>
      <c r="AD11" s="2">
        <f t="shared" si="0"/>
        <v>1.0299999999999976</v>
      </c>
      <c r="AE11" s="138">
        <f t="shared" si="1"/>
        <v>4.7413793103447954E-3</v>
      </c>
    </row>
    <row r="12" spans="1:31" x14ac:dyDescent="0.25">
      <c r="H12" s="72"/>
      <c r="W12" s="133">
        <v>42598</v>
      </c>
      <c r="X12" s="10">
        <v>23.29</v>
      </c>
      <c r="Y12" s="10">
        <v>23.44</v>
      </c>
      <c r="Z12" s="10">
        <v>23.05</v>
      </c>
      <c r="AA12" s="10">
        <v>23.2</v>
      </c>
      <c r="AB12" s="95">
        <v>6010200</v>
      </c>
      <c r="AC12" s="10">
        <v>23.2</v>
      </c>
      <c r="AD12" s="2">
        <f t="shared" si="0"/>
        <v>0.39000000000000057</v>
      </c>
      <c r="AE12" s="138">
        <f t="shared" si="1"/>
        <v>0</v>
      </c>
    </row>
    <row r="13" spans="1:31" x14ac:dyDescent="0.25">
      <c r="H13" s="72"/>
      <c r="W13" s="133">
        <v>42597</v>
      </c>
      <c r="X13" s="10">
        <v>22.57</v>
      </c>
      <c r="Y13" s="10">
        <v>23.22</v>
      </c>
      <c r="Z13" s="10">
        <v>22.54</v>
      </c>
      <c r="AA13" s="10">
        <v>23.2</v>
      </c>
      <c r="AB13" s="95">
        <v>4954400</v>
      </c>
      <c r="AC13" s="10">
        <v>23.2</v>
      </c>
      <c r="AD13" s="2">
        <f t="shared" si="0"/>
        <v>0.67999999999999972</v>
      </c>
      <c r="AE13" s="138">
        <f t="shared" si="1"/>
        <v>3.8031319910514449E-2</v>
      </c>
    </row>
    <row r="14" spans="1:31" x14ac:dyDescent="0.25">
      <c r="H14" s="72"/>
      <c r="W14" s="133">
        <v>42594</v>
      </c>
      <c r="X14" s="10">
        <v>22.22</v>
      </c>
      <c r="Y14" s="10">
        <v>22.76</v>
      </c>
      <c r="Z14" s="10">
        <v>21.99</v>
      </c>
      <c r="AA14" s="10">
        <v>22.35</v>
      </c>
      <c r="AB14" s="95">
        <v>9086300</v>
      </c>
      <c r="AC14" s="10">
        <v>22.35</v>
      </c>
      <c r="AD14" s="2">
        <f t="shared" si="0"/>
        <v>0.77000000000000313</v>
      </c>
      <c r="AE14" s="138">
        <f t="shared" si="1"/>
        <v>4.0431266846361336E-3</v>
      </c>
    </row>
    <row r="15" spans="1:31" x14ac:dyDescent="0.25">
      <c r="H15" s="72"/>
      <c r="W15" s="133">
        <v>42593</v>
      </c>
      <c r="X15" s="10">
        <v>21.37</v>
      </c>
      <c r="Y15" s="10">
        <v>22.27</v>
      </c>
      <c r="Z15" s="10">
        <v>21.23</v>
      </c>
      <c r="AA15" s="10">
        <v>22.26</v>
      </c>
      <c r="AB15" s="95">
        <v>6181100</v>
      </c>
      <c r="AC15" s="10">
        <v>22.26</v>
      </c>
      <c r="AD15" s="2">
        <f t="shared" si="0"/>
        <v>1.0399999999999991</v>
      </c>
      <c r="AE15" s="138" t="e">
        <f t="shared" si="1"/>
        <v>#DIV/0!</v>
      </c>
    </row>
    <row r="16" spans="1:31" x14ac:dyDescent="0.25">
      <c r="H16" s="72"/>
      <c r="W16" s="133">
        <v>42593</v>
      </c>
      <c r="X16" s="10" t="s">
        <v>256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22.11</v>
      </c>
      <c r="Y17" s="10">
        <v>22.32</v>
      </c>
      <c r="Z17" s="10">
        <v>21.48</v>
      </c>
      <c r="AA17" s="10">
        <v>21.57</v>
      </c>
      <c r="AB17" s="95">
        <v>8197500</v>
      </c>
      <c r="AC17" s="10">
        <v>21.27</v>
      </c>
      <c r="AD17" s="2">
        <f t="shared" si="0"/>
        <v>0.83999999999999986</v>
      </c>
      <c r="AE17" s="138">
        <f t="shared" si="1"/>
        <v>-2.4759284731774356E-2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0</v>
      </c>
      <c r="W18" s="133">
        <v>42591</v>
      </c>
      <c r="X18" s="10">
        <v>23.15</v>
      </c>
      <c r="Y18" s="10">
        <v>23.37</v>
      </c>
      <c r="Z18" s="10">
        <v>22</v>
      </c>
      <c r="AA18" s="10">
        <v>22.12</v>
      </c>
      <c r="AB18" s="95">
        <v>7150500</v>
      </c>
      <c r="AC18" s="10">
        <v>21.81</v>
      </c>
      <c r="AD18" s="2">
        <f t="shared" si="0"/>
        <v>1.370000000000001</v>
      </c>
      <c r="AE18" s="138">
        <f t="shared" si="1"/>
        <v>-4.6348928727590777E-2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0</v>
      </c>
      <c r="W19" s="133">
        <v>42590</v>
      </c>
      <c r="X19" s="10">
        <v>22.24</v>
      </c>
      <c r="Y19" s="10">
        <v>23.28</v>
      </c>
      <c r="Z19" s="10">
        <v>22.16</v>
      </c>
      <c r="AA19" s="10">
        <v>23.19</v>
      </c>
      <c r="AB19" s="95">
        <v>6405100</v>
      </c>
      <c r="AC19" s="10">
        <v>22.87</v>
      </c>
      <c r="AD19" s="2">
        <f t="shared" si="0"/>
        <v>1.120000000000001</v>
      </c>
      <c r="AE19" s="138">
        <f t="shared" si="1"/>
        <v>5.0045913682277288E-2</v>
      </c>
    </row>
    <row r="20" spans="1:31" x14ac:dyDescent="0.25">
      <c r="W20" s="133">
        <v>42587</v>
      </c>
      <c r="X20" s="10">
        <v>21.28</v>
      </c>
      <c r="Y20" s="10">
        <v>22.16</v>
      </c>
      <c r="Z20" s="10">
        <v>21.05</v>
      </c>
      <c r="AA20" s="10">
        <v>22.09</v>
      </c>
      <c r="AB20" s="95">
        <v>8896600</v>
      </c>
      <c r="AC20" s="10">
        <v>21.78</v>
      </c>
      <c r="AD20" s="2">
        <f t="shared" si="0"/>
        <v>1.1099999999999994</v>
      </c>
      <c r="AE20" s="138">
        <f t="shared" si="1"/>
        <v>3.0761949834358759E-2</v>
      </c>
    </row>
    <row r="21" spans="1:31" x14ac:dyDescent="0.25">
      <c r="W21" s="133">
        <v>42586</v>
      </c>
      <c r="X21" s="10">
        <v>22.72</v>
      </c>
      <c r="Y21" s="10">
        <v>22.95</v>
      </c>
      <c r="Z21" s="10">
        <v>20.77</v>
      </c>
      <c r="AA21" s="10">
        <v>21.43</v>
      </c>
      <c r="AB21" s="95">
        <v>25849300</v>
      </c>
      <c r="AC21" s="10">
        <v>21.13</v>
      </c>
      <c r="AD21" s="2">
        <f t="shared" si="0"/>
        <v>2.1799999999999997</v>
      </c>
      <c r="AE21" s="138">
        <f t="shared" si="1"/>
        <v>-0.12613730355665842</v>
      </c>
    </row>
    <row r="22" spans="1:31" x14ac:dyDescent="0.25">
      <c r="W22" s="133">
        <v>42585</v>
      </c>
      <c r="X22" s="10">
        <v>24.49</v>
      </c>
      <c r="Y22" s="10">
        <v>25.15</v>
      </c>
      <c r="Z22" s="10">
        <v>24.29</v>
      </c>
      <c r="AA22" s="10">
        <v>24.52</v>
      </c>
      <c r="AB22" s="95">
        <v>3937200</v>
      </c>
      <c r="AC22" s="10">
        <v>24.18</v>
      </c>
      <c r="AD22" s="2">
        <f t="shared" si="0"/>
        <v>0.85999999999999943</v>
      </c>
      <c r="AE22" s="138">
        <f t="shared" si="1"/>
        <v>1.242236024844745E-3</v>
      </c>
    </row>
    <row r="23" spans="1:31" x14ac:dyDescent="0.25">
      <c r="W23" s="133">
        <v>42584</v>
      </c>
      <c r="X23" s="10">
        <v>24.35</v>
      </c>
      <c r="Y23" s="10">
        <v>25.12</v>
      </c>
      <c r="Z23" s="10">
        <v>24.05</v>
      </c>
      <c r="AA23" s="10">
        <v>24.49</v>
      </c>
      <c r="AB23" s="95">
        <v>3772600</v>
      </c>
      <c r="AC23" s="10">
        <v>24.15</v>
      </c>
      <c r="AD23" s="2">
        <f t="shared" si="0"/>
        <v>1.0700000000000003</v>
      </c>
      <c r="AE23" s="138">
        <f t="shared" si="1"/>
        <v>2.9069767441860517E-3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24.46</v>
      </c>
      <c r="Y24" s="10">
        <v>24.78</v>
      </c>
      <c r="Z24" s="10">
        <v>23.98</v>
      </c>
      <c r="AA24" s="10">
        <v>24.42</v>
      </c>
      <c r="AB24" s="95">
        <v>3612200</v>
      </c>
      <c r="AC24" s="10">
        <v>24.08</v>
      </c>
      <c r="AD24" s="2">
        <f t="shared" si="0"/>
        <v>0.80000000000000071</v>
      </c>
      <c r="AE24" s="138">
        <f t="shared" si="1"/>
        <v>-1.0682004930156141E-2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42580</v>
      </c>
      <c r="X25" s="10">
        <v>24.55</v>
      </c>
      <c r="Y25" s="10">
        <v>24.75</v>
      </c>
      <c r="Z25" s="10">
        <v>23.75</v>
      </c>
      <c r="AA25" s="10">
        <v>24.68</v>
      </c>
      <c r="AB25" s="95">
        <v>4340600</v>
      </c>
      <c r="AC25" s="10">
        <v>24.34</v>
      </c>
      <c r="AD25" s="2">
        <f t="shared" si="0"/>
        <v>1</v>
      </c>
      <c r="AE25" s="138">
        <f t="shared" si="1"/>
        <v>8.2236842105265495E-4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42579</v>
      </c>
      <c r="X26" s="10">
        <v>25.12</v>
      </c>
      <c r="Y26" s="10">
        <v>25.18</v>
      </c>
      <c r="Z26" s="10">
        <v>24.35</v>
      </c>
      <c r="AA26" s="10">
        <v>24.66</v>
      </c>
      <c r="AB26" s="95">
        <v>3735700</v>
      </c>
      <c r="AC26" s="10">
        <v>24.32</v>
      </c>
      <c r="AD26" s="2">
        <f t="shared" si="0"/>
        <v>0.82999999999999829</v>
      </c>
      <c r="AE26" s="138">
        <f t="shared" si="1"/>
        <v>-2.9529130087789235E-2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42578</v>
      </c>
      <c r="X27" s="10">
        <v>25.86</v>
      </c>
      <c r="Y27" s="10">
        <v>26.33</v>
      </c>
      <c r="Z27" s="10">
        <v>25.19</v>
      </c>
      <c r="AA27" s="10">
        <v>25.41</v>
      </c>
      <c r="AB27" s="95">
        <v>3841800</v>
      </c>
      <c r="AC27" s="10">
        <v>25.06</v>
      </c>
      <c r="AD27" s="2">
        <f t="shared" si="0"/>
        <v>1.139999999999997</v>
      </c>
      <c r="AE27" s="138">
        <f t="shared" si="1"/>
        <v>-1.4937106918239129E-2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42577</v>
      </c>
      <c r="X28" s="10">
        <v>25.3</v>
      </c>
      <c r="Y28" s="10">
        <v>25.93</v>
      </c>
      <c r="Z28" s="10">
        <v>25.06</v>
      </c>
      <c r="AA28" s="10">
        <v>25.8</v>
      </c>
      <c r="AB28" s="95">
        <v>2880600</v>
      </c>
      <c r="AC28" s="10">
        <v>25.44</v>
      </c>
      <c r="AD28" s="2">
        <f t="shared" si="0"/>
        <v>0.87000000000000099</v>
      </c>
      <c r="AE28" s="138">
        <f t="shared" si="1"/>
        <v>1.8414731785428406E-2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42576</v>
      </c>
      <c r="X29" s="10">
        <v>25.16</v>
      </c>
      <c r="Y29" s="10">
        <v>25.42</v>
      </c>
      <c r="Z29" s="10">
        <v>24.54</v>
      </c>
      <c r="AA29" s="10">
        <v>25.33</v>
      </c>
      <c r="AB29" s="95">
        <v>5723900</v>
      </c>
      <c r="AC29" s="10">
        <v>24.98</v>
      </c>
      <c r="AD29" s="2">
        <f t="shared" si="0"/>
        <v>0.88000000000000256</v>
      </c>
      <c r="AE29" s="138">
        <f t="shared" si="1"/>
        <v>6.0410793395087037E-3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42573</v>
      </c>
      <c r="X30" s="10">
        <v>26.19</v>
      </c>
      <c r="Y30" s="10">
        <v>26.41</v>
      </c>
      <c r="Z30" s="10">
        <v>25.15</v>
      </c>
      <c r="AA30" s="10">
        <v>25.18</v>
      </c>
      <c r="AB30" s="95">
        <v>4531400</v>
      </c>
      <c r="AC30" s="10">
        <v>24.83</v>
      </c>
      <c r="AD30" s="2">
        <f t="shared" si="0"/>
        <v>1.2600000000000016</v>
      </c>
      <c r="AE30" s="138">
        <f t="shared" si="1"/>
        <v>-4.2052469135802628E-2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42572</v>
      </c>
      <c r="X31" s="10">
        <v>26.74</v>
      </c>
      <c r="Y31" s="10">
        <v>27.07</v>
      </c>
      <c r="Z31" s="10">
        <v>26.2</v>
      </c>
      <c r="AA31" s="10">
        <v>26.29</v>
      </c>
      <c r="AB31" s="95">
        <v>3071900</v>
      </c>
      <c r="AC31" s="10">
        <v>25.92</v>
      </c>
      <c r="AD31" s="2">
        <f t="shared" si="0"/>
        <v>0.87000000000000099</v>
      </c>
      <c r="AE31" s="138">
        <f t="shared" si="1"/>
        <v>-1.2195121951219412E-2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42571</v>
      </c>
      <c r="X32" s="10">
        <v>26.59</v>
      </c>
      <c r="Y32" s="10">
        <v>27.1</v>
      </c>
      <c r="Z32" s="10">
        <v>26.19</v>
      </c>
      <c r="AA32" s="10">
        <v>26.61</v>
      </c>
      <c r="AB32" s="95">
        <v>4148300</v>
      </c>
      <c r="AC32" s="10">
        <v>26.24</v>
      </c>
      <c r="AD32" s="2">
        <f t="shared" si="0"/>
        <v>0.91000000000000014</v>
      </c>
      <c r="AE32" s="138">
        <f t="shared" si="1"/>
        <v>2.2918258212374365E-3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42570</v>
      </c>
      <c r="X33" s="10">
        <v>27.2</v>
      </c>
      <c r="Y33" s="10">
        <v>27.28</v>
      </c>
      <c r="Z33" s="10">
        <v>26.35</v>
      </c>
      <c r="AA33" s="10">
        <v>26.55</v>
      </c>
      <c r="AB33" s="95">
        <v>5392000</v>
      </c>
      <c r="AC33" s="10">
        <v>26.18</v>
      </c>
      <c r="AD33" s="2">
        <f t="shared" si="0"/>
        <v>0.92999999999999972</v>
      </c>
      <c r="AE33" s="138">
        <f t="shared" si="1"/>
        <v>-4.1025641025641102E-2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42569</v>
      </c>
      <c r="X34" s="10">
        <v>27.34</v>
      </c>
      <c r="Y34" s="10">
        <v>27.82</v>
      </c>
      <c r="Z34" s="10">
        <v>26.41</v>
      </c>
      <c r="AA34" s="10">
        <v>27.69</v>
      </c>
      <c r="AB34" s="95">
        <v>3904700</v>
      </c>
      <c r="AC34" s="10">
        <v>27.3</v>
      </c>
      <c r="AD34" s="2">
        <f t="shared" si="0"/>
        <v>1.4100000000000001</v>
      </c>
      <c r="AE34" s="138">
        <f t="shared" si="1"/>
        <v>8.8691796008870671E-3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42566</v>
      </c>
      <c r="X35" s="10">
        <v>27.99</v>
      </c>
      <c r="Y35" s="10">
        <v>28.02</v>
      </c>
      <c r="Z35" s="10">
        <v>27.03</v>
      </c>
      <c r="AA35" s="10">
        <v>27.44</v>
      </c>
      <c r="AB35" s="95">
        <v>4032100</v>
      </c>
      <c r="AC35" s="10">
        <v>27.06</v>
      </c>
      <c r="AD35" s="2">
        <f t="shared" si="0"/>
        <v>0.98999999999999844</v>
      </c>
      <c r="AE35" s="138">
        <f t="shared" si="1"/>
        <v>-1.5283842794759916E-2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42565</v>
      </c>
      <c r="X36" s="10">
        <v>27.46</v>
      </c>
      <c r="Y36" s="10">
        <v>28.32</v>
      </c>
      <c r="Z36" s="10">
        <v>27.33</v>
      </c>
      <c r="AA36" s="10">
        <v>27.87</v>
      </c>
      <c r="AB36" s="95">
        <v>7391400</v>
      </c>
      <c r="AC36" s="10">
        <v>27.48</v>
      </c>
      <c r="AD36" s="2">
        <f t="shared" si="0"/>
        <v>0.99000000000000199</v>
      </c>
      <c r="AE36" s="138">
        <f t="shared" si="1"/>
        <v>3.5028248587570587E-2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42564</v>
      </c>
      <c r="X37" s="10">
        <v>26.07</v>
      </c>
      <c r="Y37" s="10">
        <v>27.01</v>
      </c>
      <c r="Z37" s="10">
        <v>25.63</v>
      </c>
      <c r="AA37" s="10">
        <v>26.92</v>
      </c>
      <c r="AB37" s="95">
        <v>4906700</v>
      </c>
      <c r="AC37" s="10">
        <v>26.55</v>
      </c>
      <c r="AD37" s="2">
        <f t="shared" si="0"/>
        <v>1.3800000000000026</v>
      </c>
      <c r="AE37" s="138">
        <f t="shared" si="1"/>
        <v>3.428126217374361E-2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42563</v>
      </c>
      <c r="X38" s="10">
        <v>25</v>
      </c>
      <c r="Y38" s="10">
        <v>26.49</v>
      </c>
      <c r="Z38" s="10">
        <v>24.88</v>
      </c>
      <c r="AA38" s="10">
        <v>26.03</v>
      </c>
      <c r="AB38" s="95">
        <v>4371900</v>
      </c>
      <c r="AC38" s="10">
        <v>25.67</v>
      </c>
      <c r="AD38" s="2">
        <f t="shared" si="0"/>
        <v>1.6099999999999994</v>
      </c>
      <c r="AE38" s="138">
        <f t="shared" si="1"/>
        <v>5.5076037813399203E-2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42562</v>
      </c>
      <c r="X39" s="10">
        <v>25.02</v>
      </c>
      <c r="Y39" s="10">
        <v>25.36</v>
      </c>
      <c r="Z39" s="10">
        <v>24.62</v>
      </c>
      <c r="AA39" s="10">
        <v>24.67</v>
      </c>
      <c r="AB39" s="95">
        <v>3699000</v>
      </c>
      <c r="AC39" s="10">
        <v>24.33</v>
      </c>
      <c r="AD39" s="2">
        <f t="shared" si="0"/>
        <v>0.73999999999999844</v>
      </c>
      <c r="AE39" s="138">
        <f t="shared" si="1"/>
        <v>-7.3439412484701538E-3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7" t="s">
        <v>78</v>
      </c>
      <c r="P40" s="537"/>
      <c r="W40" s="133">
        <v>42559</v>
      </c>
      <c r="X40" s="10">
        <v>24.15</v>
      </c>
      <c r="Y40" s="10">
        <v>24.97</v>
      </c>
      <c r="Z40" s="10">
        <v>23.85</v>
      </c>
      <c r="AA40" s="10">
        <v>24.86</v>
      </c>
      <c r="AB40" s="95">
        <v>3839000</v>
      </c>
      <c r="AC40" s="10">
        <v>24.51</v>
      </c>
      <c r="AD40" s="2">
        <f t="shared" si="0"/>
        <v>1.1199999999999974</v>
      </c>
      <c r="AE40" s="138">
        <f t="shared" si="1"/>
        <v>5.7833405265429461E-2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28.787000000000003</v>
      </c>
      <c r="Q41" s="2"/>
      <c r="W41" s="133">
        <v>42558</v>
      </c>
      <c r="X41" s="10">
        <v>23.91</v>
      </c>
      <c r="Y41" s="10">
        <v>24.32</v>
      </c>
      <c r="Z41" s="10">
        <v>23.38</v>
      </c>
      <c r="AA41" s="10">
        <v>23.5</v>
      </c>
      <c r="AB41" s="95">
        <v>3029800</v>
      </c>
      <c r="AC41" s="10">
        <v>23.17</v>
      </c>
      <c r="AD41" s="2">
        <f t="shared" si="0"/>
        <v>0.94000000000000128</v>
      </c>
      <c r="AE41" s="138">
        <f t="shared" si="1"/>
        <v>-1.0674637062339842E-2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28.525300000000005</v>
      </c>
      <c r="Q42" s="2"/>
      <c r="T42" s="91" t="s">
        <v>113</v>
      </c>
      <c r="W42" s="133">
        <v>42557</v>
      </c>
      <c r="X42" s="10">
        <v>23.32</v>
      </c>
      <c r="Y42" s="10">
        <v>23.78</v>
      </c>
      <c r="Z42" s="10">
        <v>22.75</v>
      </c>
      <c r="AA42" s="10">
        <v>23.75</v>
      </c>
      <c r="AB42" s="95">
        <v>4798300</v>
      </c>
      <c r="AC42" s="10">
        <v>23.42</v>
      </c>
      <c r="AD42" s="2">
        <f t="shared" si="0"/>
        <v>1.0300000000000011</v>
      </c>
      <c r="AE42" s="138">
        <f t="shared" si="1"/>
        <v>9.0478242137010945E-3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28.263600000000004</v>
      </c>
      <c r="Q43" s="2"/>
      <c r="T43" s="128" t="s">
        <v>98</v>
      </c>
      <c r="U43" s="129">
        <v>24.98</v>
      </c>
      <c r="W43" s="133">
        <v>42556</v>
      </c>
      <c r="X43" s="10">
        <v>24.09</v>
      </c>
      <c r="Y43" s="10">
        <v>24.24</v>
      </c>
      <c r="Z43" s="10">
        <v>23.25</v>
      </c>
      <c r="AA43" s="10">
        <v>23.54</v>
      </c>
      <c r="AB43" s="95">
        <v>3709800</v>
      </c>
      <c r="AC43" s="10">
        <v>23.21</v>
      </c>
      <c r="AD43" s="2">
        <f t="shared" si="0"/>
        <v>0.98999999999999844</v>
      </c>
      <c r="AE43" s="138">
        <f t="shared" si="1"/>
        <v>-2.8056951423785503E-2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28.001900000000003</v>
      </c>
      <c r="Q44" s="2"/>
      <c r="T44" s="93" t="s">
        <v>99</v>
      </c>
      <c r="U44" s="130">
        <v>25.04</v>
      </c>
      <c r="W44" s="133">
        <v>42552</v>
      </c>
      <c r="X44" s="10">
        <v>23.92</v>
      </c>
      <c r="Y44" s="10">
        <v>24.42</v>
      </c>
      <c r="Z44" s="10">
        <v>23.76</v>
      </c>
      <c r="AA44" s="10">
        <v>24.22</v>
      </c>
      <c r="AB44" s="95">
        <v>4839400</v>
      </c>
      <c r="AC44" s="10">
        <v>23.88</v>
      </c>
      <c r="AD44" s="2">
        <f t="shared" si="0"/>
        <v>0.66000000000000014</v>
      </c>
      <c r="AE44" s="138">
        <f t="shared" si="1"/>
        <v>5.050505050504972E-3</v>
      </c>
    </row>
    <row r="45" spans="2:31" x14ac:dyDescent="0.25">
      <c r="B45" s="193">
        <v>42593</v>
      </c>
      <c r="C45" s="519">
        <v>300</v>
      </c>
      <c r="D45" s="523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27.740200000000002</v>
      </c>
      <c r="Q45" s="2"/>
      <c r="T45" s="93" t="s">
        <v>100</v>
      </c>
      <c r="U45" s="130" t="s">
        <v>130</v>
      </c>
      <c r="W45" s="133">
        <v>42551</v>
      </c>
      <c r="X45" s="10">
        <v>24.36</v>
      </c>
      <c r="Y45" s="10">
        <v>24.84</v>
      </c>
      <c r="Z45" s="10">
        <v>23.63</v>
      </c>
      <c r="AA45" s="10">
        <v>24.1</v>
      </c>
      <c r="AB45" s="95">
        <v>4517800</v>
      </c>
      <c r="AC45" s="10">
        <v>23.76</v>
      </c>
      <c r="AD45" s="2">
        <f t="shared" si="0"/>
        <v>1.2100000000000009</v>
      </c>
      <c r="AE45" s="138">
        <f t="shared" si="1"/>
        <v>-9.9999999999998979E-3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27.478500000000004</v>
      </c>
      <c r="Q46" s="2"/>
      <c r="T46" s="93" t="s">
        <v>101</v>
      </c>
      <c r="U46" s="130" t="s">
        <v>130</v>
      </c>
      <c r="W46" s="133">
        <v>42550</v>
      </c>
      <c r="X46" s="10">
        <v>24.47</v>
      </c>
      <c r="Y46" s="10">
        <v>24.63</v>
      </c>
      <c r="Z46" s="10">
        <v>23.96</v>
      </c>
      <c r="AA46" s="10">
        <v>24.34</v>
      </c>
      <c r="AB46" s="95">
        <v>5769300</v>
      </c>
      <c r="AC46" s="10">
        <v>24</v>
      </c>
      <c r="AD46" s="2">
        <f t="shared" si="0"/>
        <v>0.66999999999999815</v>
      </c>
      <c r="AE46" s="138">
        <f t="shared" si="1"/>
        <v>1.1378002528444897E-2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27.216800000000003</v>
      </c>
      <c r="Q47" s="2"/>
      <c r="T47" s="93" t="s">
        <v>102</v>
      </c>
      <c r="U47" s="130">
        <v>25.2</v>
      </c>
      <c r="W47" s="133">
        <v>42549</v>
      </c>
      <c r="X47" s="10">
        <v>23.86</v>
      </c>
      <c r="Y47" s="10">
        <v>24.48</v>
      </c>
      <c r="Z47" s="10">
        <v>23.6</v>
      </c>
      <c r="AA47" s="10">
        <v>24.06</v>
      </c>
      <c r="AB47" s="95">
        <v>6589500</v>
      </c>
      <c r="AC47" s="10">
        <v>23.73</v>
      </c>
      <c r="AD47" s="2">
        <f t="shared" si="0"/>
        <v>0.87999999999999901</v>
      </c>
      <c r="AE47" s="138">
        <f t="shared" si="1"/>
        <v>2.505399568034572E-2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26.955100000000002</v>
      </c>
      <c r="Q48" s="2"/>
      <c r="T48" s="93" t="s">
        <v>103</v>
      </c>
      <c r="U48" s="130">
        <v>0.85068200000000005</v>
      </c>
      <c r="W48" s="133">
        <v>42548</v>
      </c>
      <c r="X48" s="10">
        <v>24.94</v>
      </c>
      <c r="Y48" s="10">
        <v>24.97</v>
      </c>
      <c r="Z48" s="10">
        <v>23.15</v>
      </c>
      <c r="AA48" s="10">
        <v>23.48</v>
      </c>
      <c r="AB48" s="95">
        <v>7575800</v>
      </c>
      <c r="AC48" s="10">
        <v>23.15</v>
      </c>
      <c r="AD48" s="2">
        <f t="shared" si="0"/>
        <v>1.8200000000000003</v>
      </c>
      <c r="AE48" s="138">
        <f t="shared" si="1"/>
        <v>-7.6953748006379552E-2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26.6934</v>
      </c>
      <c r="Q49" s="2"/>
      <c r="T49" s="93" t="s">
        <v>123</v>
      </c>
      <c r="U49" s="130" t="s">
        <v>335</v>
      </c>
      <c r="W49" s="133">
        <v>42545</v>
      </c>
      <c r="X49" s="10">
        <v>26.54</v>
      </c>
      <c r="Y49" s="10">
        <v>26.62</v>
      </c>
      <c r="Z49" s="10">
        <v>24.76</v>
      </c>
      <c r="AA49" s="10">
        <v>25.43</v>
      </c>
      <c r="AB49" s="95">
        <v>11112200</v>
      </c>
      <c r="AC49" s="10">
        <v>25.08</v>
      </c>
      <c r="AD49" s="2">
        <f t="shared" si="0"/>
        <v>1.8599999999999994</v>
      </c>
      <c r="AE49" s="138">
        <f t="shared" si="1"/>
        <v>-7.9970652971386724E-2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26.431700000000003</v>
      </c>
      <c r="Q50" s="2"/>
      <c r="T50" s="93"/>
      <c r="U50" s="130"/>
      <c r="W50" s="133">
        <v>42544</v>
      </c>
      <c r="X50" s="10">
        <v>27.19</v>
      </c>
      <c r="Y50" s="10">
        <v>27.66</v>
      </c>
      <c r="Z50" s="10">
        <v>26.83</v>
      </c>
      <c r="AA50" s="10">
        <v>27.64</v>
      </c>
      <c r="AB50" s="95">
        <v>4862500</v>
      </c>
      <c r="AC50" s="10">
        <v>27.26</v>
      </c>
      <c r="AD50" s="2">
        <f t="shared" si="0"/>
        <v>0.83000000000000185</v>
      </c>
      <c r="AE50" s="138">
        <f t="shared" si="1"/>
        <v>2.3273273273273221E-2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26.17</v>
      </c>
      <c r="Q51" s="2"/>
      <c r="T51" s="93" t="s">
        <v>105</v>
      </c>
      <c r="U51" s="130" t="s">
        <v>490</v>
      </c>
      <c r="W51" s="133">
        <v>42543</v>
      </c>
      <c r="X51" s="10">
        <v>27.5</v>
      </c>
      <c r="Y51" s="10">
        <v>27.77</v>
      </c>
      <c r="Z51" s="10">
        <v>26.97</v>
      </c>
      <c r="AA51" s="10">
        <v>27.02</v>
      </c>
      <c r="AB51" s="95">
        <v>3785900</v>
      </c>
      <c r="AC51" s="10">
        <v>26.64</v>
      </c>
      <c r="AD51" s="2">
        <f t="shared" si="0"/>
        <v>0.80000000000000071</v>
      </c>
      <c r="AE51" s="138">
        <f t="shared" si="1"/>
        <v>-1.0768659487560339E-2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25.908300000000001</v>
      </c>
      <c r="Q52" s="2"/>
      <c r="T52" s="93" t="s">
        <v>106</v>
      </c>
      <c r="U52" s="130" t="s">
        <v>372</v>
      </c>
      <c r="W52" s="133">
        <v>42542</v>
      </c>
      <c r="X52" s="10">
        <v>27.87</v>
      </c>
      <c r="Y52" s="10">
        <v>28.05</v>
      </c>
      <c r="Z52" s="10">
        <v>27.15</v>
      </c>
      <c r="AA52" s="10">
        <v>27.31</v>
      </c>
      <c r="AB52" s="95">
        <v>4617900</v>
      </c>
      <c r="AC52" s="10">
        <v>26.93</v>
      </c>
      <c r="AD52" s="2">
        <f t="shared" si="0"/>
        <v>0.90000000000000213</v>
      </c>
      <c r="AE52" s="138">
        <f t="shared" si="1"/>
        <v>-2.3213638012332227E-2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25.646600000000003</v>
      </c>
      <c r="Q53" s="2"/>
      <c r="T53" s="93" t="s">
        <v>107</v>
      </c>
      <c r="U53" s="131">
        <v>13912694</v>
      </c>
      <c r="W53" s="133">
        <v>42541</v>
      </c>
      <c r="X53" s="10">
        <v>28.54</v>
      </c>
      <c r="Y53" s="10">
        <v>29.25</v>
      </c>
      <c r="Z53" s="10">
        <v>27.91</v>
      </c>
      <c r="AA53" s="10">
        <v>27.96</v>
      </c>
      <c r="AB53" s="95">
        <v>3462700</v>
      </c>
      <c r="AC53" s="10">
        <v>27.57</v>
      </c>
      <c r="AD53" s="2">
        <f t="shared" si="0"/>
        <v>1.3399999999999999</v>
      </c>
      <c r="AE53" s="138">
        <f t="shared" si="1"/>
        <v>-1.3948497854077258E-2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25.384900000000002</v>
      </c>
      <c r="T54" s="93" t="s">
        <v>110</v>
      </c>
      <c r="U54" s="131">
        <v>5640520</v>
      </c>
      <c r="W54" s="133">
        <v>42538</v>
      </c>
      <c r="X54" s="10">
        <v>27.65</v>
      </c>
      <c r="Y54" s="10">
        <v>28.73</v>
      </c>
      <c r="Z54" s="10">
        <v>27.63</v>
      </c>
      <c r="AA54" s="10">
        <v>28.35</v>
      </c>
      <c r="AB54" s="95">
        <v>6613200</v>
      </c>
      <c r="AC54" s="10">
        <v>27.96</v>
      </c>
      <c r="AD54" s="2">
        <f t="shared" si="0"/>
        <v>1.1000000000000014</v>
      </c>
      <c r="AE54" s="138">
        <f t="shared" si="1"/>
        <v>2.7563395810363822E-2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25.123200000000001</v>
      </c>
      <c r="T55" s="93" t="s">
        <v>108</v>
      </c>
      <c r="U55" s="130" t="s">
        <v>491</v>
      </c>
      <c r="W55" s="133">
        <v>42537</v>
      </c>
      <c r="X55" s="10">
        <v>27.4</v>
      </c>
      <c r="Y55" s="10">
        <v>27.8</v>
      </c>
      <c r="Z55" s="10">
        <v>26.55</v>
      </c>
      <c r="AA55" s="10">
        <v>27.59</v>
      </c>
      <c r="AB55" s="95">
        <v>4312900</v>
      </c>
      <c r="AC55" s="10">
        <v>27.21</v>
      </c>
      <c r="AD55" s="2">
        <f t="shared" si="0"/>
        <v>1.25</v>
      </c>
      <c r="AE55" s="138">
        <f t="shared" si="1"/>
        <v>-3.296703296703285E-3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" si="70">C56*(E56-D56)</f>
        <v>723.18000000000075</v>
      </c>
      <c r="G56" s="40">
        <f t="shared" ref="G56" si="71">D56*C56</f>
        <v>4510.82</v>
      </c>
      <c r="H56" s="231">
        <f t="shared" ref="H56" si="72">(E56-D56)/D56</f>
        <v>0.16032118328818279</v>
      </c>
      <c r="I56" s="40"/>
      <c r="O56" s="83">
        <v>0.95</v>
      </c>
      <c r="P56" s="83">
        <f t="shared" si="42"/>
        <v>24.861499999999999</v>
      </c>
      <c r="T56" s="93" t="s">
        <v>111</v>
      </c>
      <c r="U56" s="130">
        <v>32.229999999999997</v>
      </c>
      <c r="W56" s="133">
        <v>42536</v>
      </c>
      <c r="X56" s="10">
        <v>27.82</v>
      </c>
      <c r="Y56" s="10">
        <v>28.33</v>
      </c>
      <c r="Z56" s="10">
        <v>27.25</v>
      </c>
      <c r="AA56" s="10">
        <v>27.68</v>
      </c>
      <c r="AB56" s="95">
        <v>4606300</v>
      </c>
      <c r="AC56" s="10">
        <v>27.3</v>
      </c>
      <c r="AD56" s="2">
        <f t="shared" si="0"/>
        <v>1.0799999999999983</v>
      </c>
      <c r="AE56" s="138">
        <f t="shared" si="1"/>
        <v>-1.4630577907827069E-3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42"/>
        <v>24.599800000000002</v>
      </c>
      <c r="T57" s="93" t="s">
        <v>112</v>
      </c>
      <c r="U57" s="130">
        <v>0.81</v>
      </c>
      <c r="W57" s="133">
        <v>42535</v>
      </c>
      <c r="X57" s="10">
        <v>28.58</v>
      </c>
      <c r="Y57" s="10">
        <v>29.17</v>
      </c>
      <c r="Z57" s="10">
        <v>27.43</v>
      </c>
      <c r="AA57" s="10">
        <v>27.73</v>
      </c>
      <c r="AB57" s="95">
        <v>4068000</v>
      </c>
      <c r="AC57" s="10">
        <v>27.34</v>
      </c>
      <c r="AD57" s="2">
        <f t="shared" si="0"/>
        <v>1.740000000000002</v>
      </c>
      <c r="AE57" s="138">
        <f t="shared" si="1"/>
        <v>-3.1183557760453562E-2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42"/>
        <v>24.338100000000004</v>
      </c>
      <c r="T58" s="93" t="s">
        <v>109</v>
      </c>
      <c r="U58" s="130" t="s">
        <v>411</v>
      </c>
      <c r="W58" s="133">
        <v>42534</v>
      </c>
      <c r="X58" s="10">
        <v>29.43</v>
      </c>
      <c r="Y58" s="10">
        <v>30.07</v>
      </c>
      <c r="Z58" s="10">
        <v>28.58</v>
      </c>
      <c r="AA58" s="10">
        <v>28.62</v>
      </c>
      <c r="AB58" s="95">
        <v>3452300</v>
      </c>
      <c r="AC58" s="10">
        <v>28.22</v>
      </c>
      <c r="AD58" s="2">
        <f t="shared" si="0"/>
        <v>1.490000000000002</v>
      </c>
      <c r="AE58" s="138">
        <f t="shared" si="1"/>
        <v>-2.0818875780707846E-2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24.076400000000003</v>
      </c>
      <c r="W59" s="133">
        <v>42531</v>
      </c>
      <c r="X59" s="10">
        <v>29.4</v>
      </c>
      <c r="Y59" s="10">
        <v>30.03</v>
      </c>
      <c r="Z59" s="10">
        <v>28.83</v>
      </c>
      <c r="AA59" s="10">
        <v>29.23</v>
      </c>
      <c r="AB59" s="95">
        <v>4878800</v>
      </c>
      <c r="AC59" s="10">
        <v>28.82</v>
      </c>
      <c r="AD59" s="2">
        <f t="shared" si="0"/>
        <v>1.2000000000000028</v>
      </c>
      <c r="AE59" s="138">
        <f t="shared" si="1"/>
        <v>-1.9060585432266852E-2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23.814700000000002</v>
      </c>
      <c r="W60" s="133">
        <v>42530</v>
      </c>
      <c r="X60" s="10">
        <v>30.59</v>
      </c>
      <c r="Y60" s="10">
        <v>30.59</v>
      </c>
      <c r="Z60" s="10">
        <v>29.47</v>
      </c>
      <c r="AA60" s="10">
        <v>29.79</v>
      </c>
      <c r="AB60" s="95">
        <v>4885900</v>
      </c>
      <c r="AC60" s="10">
        <v>29.38</v>
      </c>
      <c r="AD60" s="2">
        <f t="shared" si="0"/>
        <v>1.120000000000001</v>
      </c>
      <c r="AE60" s="138">
        <f t="shared" si="1"/>
        <v>-4.1435562805872794E-2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23.553000000000001</v>
      </c>
      <c r="W61" s="133">
        <v>42529</v>
      </c>
      <c r="X61" s="10">
        <v>31.97</v>
      </c>
      <c r="Y61" s="10">
        <v>32.08</v>
      </c>
      <c r="Z61" s="10">
        <v>30.58</v>
      </c>
      <c r="AA61" s="10">
        <v>31.08</v>
      </c>
      <c r="AB61" s="95">
        <v>3669000</v>
      </c>
      <c r="AC61" s="10">
        <v>30.65</v>
      </c>
      <c r="AD61" s="2">
        <f t="shared" si="0"/>
        <v>1.5</v>
      </c>
      <c r="AE61" s="138">
        <f t="shared" si="1"/>
        <v>-2.7601522842639614E-2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42528</v>
      </c>
      <c r="X62" s="10">
        <v>31.39</v>
      </c>
      <c r="Y62" s="10">
        <v>32.42</v>
      </c>
      <c r="Z62" s="10">
        <v>31.3</v>
      </c>
      <c r="AA62" s="10">
        <v>31.96</v>
      </c>
      <c r="AB62" s="95">
        <v>6240700</v>
      </c>
      <c r="AC62" s="10">
        <v>31.52</v>
      </c>
      <c r="AD62" s="2">
        <f t="shared" si="0"/>
        <v>1.120000000000001</v>
      </c>
      <c r="AE62" s="138">
        <f t="shared" si="1"/>
        <v>2.6041666666666741E-2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42527</v>
      </c>
      <c r="X63" s="10">
        <v>29.45</v>
      </c>
      <c r="Y63" s="10">
        <v>31.16</v>
      </c>
      <c r="Z63" s="10">
        <v>29.2</v>
      </c>
      <c r="AA63" s="10">
        <v>31.15</v>
      </c>
      <c r="AB63" s="95">
        <v>7725100</v>
      </c>
      <c r="AC63" s="10">
        <v>30.72</v>
      </c>
      <c r="AD63" s="2">
        <f t="shared" si="0"/>
        <v>1.9600000000000009</v>
      </c>
      <c r="AE63" s="138">
        <f t="shared" si="1"/>
        <v>8.8975540588443813E-2</v>
      </c>
    </row>
    <row r="64" spans="2:31" x14ac:dyDescent="0.25">
      <c r="W64" s="133">
        <v>42524</v>
      </c>
      <c r="X64" s="10">
        <v>27.93</v>
      </c>
      <c r="Y64" s="10">
        <v>28.7</v>
      </c>
      <c r="Z64" s="10">
        <v>27.61</v>
      </c>
      <c r="AA64" s="10">
        <v>28.61</v>
      </c>
      <c r="AB64" s="95">
        <v>4223300</v>
      </c>
      <c r="AC64" s="10">
        <v>28.21</v>
      </c>
      <c r="AD64" s="2">
        <f t="shared" si="0"/>
        <v>1.0899999999999999</v>
      </c>
      <c r="AE64" s="138">
        <f t="shared" si="1"/>
        <v>2.2471910112359605E-2</v>
      </c>
    </row>
    <row r="65" spans="23:31" x14ac:dyDescent="0.25">
      <c r="W65" s="133">
        <v>42523</v>
      </c>
      <c r="X65" s="10">
        <v>27.64</v>
      </c>
      <c r="Y65" s="10">
        <v>28.27</v>
      </c>
      <c r="Z65" s="10">
        <v>27.5</v>
      </c>
      <c r="AA65" s="10">
        <v>27.98</v>
      </c>
      <c r="AB65" s="95">
        <v>6262400</v>
      </c>
      <c r="AC65" s="10">
        <v>27.59</v>
      </c>
      <c r="AD65" s="2">
        <f t="shared" si="0"/>
        <v>0.76999999999999957</v>
      </c>
      <c r="AE65" s="138">
        <f t="shared" si="1"/>
        <v>1.2105649303008059E-2</v>
      </c>
    </row>
    <row r="66" spans="23:31" x14ac:dyDescent="0.25">
      <c r="W66" s="133">
        <v>42522</v>
      </c>
      <c r="X66" s="10">
        <v>27.66</v>
      </c>
      <c r="Y66" s="10">
        <v>27.73</v>
      </c>
      <c r="Z66" s="10">
        <v>27</v>
      </c>
      <c r="AA66" s="10">
        <v>27.64</v>
      </c>
      <c r="AB66" s="95">
        <v>3921000</v>
      </c>
      <c r="AC66" s="10">
        <v>27.26</v>
      </c>
      <c r="AD66" s="2">
        <f t="shared" si="0"/>
        <v>0.73000000000000043</v>
      </c>
      <c r="AE66" s="138">
        <f t="shared" si="1"/>
        <v>-7.3313782991202281E-4</v>
      </c>
    </row>
    <row r="67" spans="23:31" x14ac:dyDescent="0.25">
      <c r="W67" s="133">
        <v>42521</v>
      </c>
      <c r="X67" s="10">
        <v>27.7</v>
      </c>
      <c r="Y67" s="10">
        <v>27.74</v>
      </c>
      <c r="Z67" s="10">
        <v>27</v>
      </c>
      <c r="AA67" s="10">
        <v>27.66</v>
      </c>
      <c r="AB67" s="95">
        <v>6090900</v>
      </c>
      <c r="AC67" s="10">
        <v>27.28</v>
      </c>
      <c r="AD67" s="2">
        <f>Y67-Z67</f>
        <v>0.73999999999999844</v>
      </c>
      <c r="AE67" s="138" t="e">
        <f>AC67/#REF!-1</f>
        <v>#REF!</v>
      </c>
    </row>
    <row r="68" spans="23:31" x14ac:dyDescent="0.25">
      <c r="W68" s="133">
        <v>42517</v>
      </c>
      <c r="X68" s="10">
        <v>28.9</v>
      </c>
      <c r="Y68" s="10">
        <v>29.36</v>
      </c>
      <c r="Z68" s="10">
        <v>27.52</v>
      </c>
      <c r="AA68" s="10">
        <v>27.7</v>
      </c>
      <c r="AB68" s="95">
        <v>6984100</v>
      </c>
      <c r="AC68" s="10">
        <v>27.31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42612</v>
      </c>
      <c r="X2" s="10">
        <v>36.450000000000003</v>
      </c>
      <c r="Y2" s="10">
        <v>37.340000000000003</v>
      </c>
      <c r="Z2" s="10">
        <v>36.369999999999997</v>
      </c>
      <c r="AA2" s="10">
        <v>37.18</v>
      </c>
      <c r="AB2" s="95">
        <v>5951600</v>
      </c>
      <c r="AC2" s="10">
        <v>37.18</v>
      </c>
      <c r="AD2">
        <f>Y2-Z2</f>
        <v>0.97000000000000597</v>
      </c>
      <c r="AE2" s="138">
        <f>AC2/AC3-1</f>
        <v>2.0027434842249558E-2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42611</v>
      </c>
      <c r="X3" s="10">
        <v>36.409999999999997</v>
      </c>
      <c r="Y3" s="10">
        <v>36.54</v>
      </c>
      <c r="Z3" s="10">
        <v>36.32</v>
      </c>
      <c r="AA3" s="10">
        <v>36.450000000000003</v>
      </c>
      <c r="AB3" s="95">
        <v>4108700</v>
      </c>
      <c r="AC3" s="10">
        <v>36.450000000000003</v>
      </c>
      <c r="AD3">
        <f t="shared" ref="AD3:AD4" si="1">Y3-Z3</f>
        <v>0.21999999999999886</v>
      </c>
      <c r="AE3" s="138">
        <f t="shared" ref="AE3:AE4" si="2">AC3/AC4-1</f>
        <v>4.9627791563275903E-3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37.18</v>
      </c>
      <c r="T4" s="163"/>
      <c r="U4" s="1"/>
      <c r="W4" s="133">
        <v>42608</v>
      </c>
      <c r="X4" s="10">
        <v>36.729999999999997</v>
      </c>
      <c r="Y4" s="10">
        <v>36.770000000000003</v>
      </c>
      <c r="Z4" s="10">
        <v>36.049999999999997</v>
      </c>
      <c r="AA4" s="10">
        <v>36.270000000000003</v>
      </c>
      <c r="AB4" s="95">
        <v>5245500</v>
      </c>
      <c r="AC4" s="10">
        <v>36.270000000000003</v>
      </c>
      <c r="AD4">
        <f t="shared" si="1"/>
        <v>0.72000000000000597</v>
      </c>
      <c r="AE4" s="138">
        <f t="shared" si="2"/>
        <v>-1.1447260834014594E-2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7436</v>
      </c>
      <c r="W5" s="133">
        <v>42607</v>
      </c>
      <c r="X5" s="10">
        <v>36.549999999999997</v>
      </c>
      <c r="Y5" s="10">
        <v>36.85</v>
      </c>
      <c r="Z5" s="10">
        <v>36.43</v>
      </c>
      <c r="AA5" s="10">
        <v>36.69</v>
      </c>
      <c r="AB5" s="95">
        <v>3334900</v>
      </c>
      <c r="AC5" s="10">
        <v>36.69</v>
      </c>
      <c r="AD5">
        <f t="shared" ref="AD5:AD68" si="3">Y5-Z5</f>
        <v>0.42000000000000171</v>
      </c>
      <c r="AE5" s="138">
        <f t="shared" ref="AE5:AE67" si="4">AC5/AC6-1</f>
        <v>8.1833060556468773E-4</v>
      </c>
    </row>
    <row r="6" spans="1:31" x14ac:dyDescent="0.25">
      <c r="B6" s="532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42606</v>
      </c>
      <c r="X6" s="10">
        <v>36.6</v>
      </c>
      <c r="Y6" s="10">
        <v>36.840000000000003</v>
      </c>
      <c r="Z6" s="10">
        <v>36.42</v>
      </c>
      <c r="AA6" s="10">
        <v>36.659999999999997</v>
      </c>
      <c r="AB6" s="95">
        <v>4473300</v>
      </c>
      <c r="AC6" s="10">
        <v>36.659999999999997</v>
      </c>
      <c r="AD6">
        <f t="shared" si="3"/>
        <v>0.42000000000000171</v>
      </c>
      <c r="AE6" s="138">
        <f t="shared" si="4"/>
        <v>-8.1766148814399475E-4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-169.09999999999945</v>
      </c>
      <c r="R7">
        <v>170</v>
      </c>
      <c r="W7" s="133">
        <v>42605</v>
      </c>
      <c r="X7" s="10">
        <v>36.46</v>
      </c>
      <c r="Y7" s="10">
        <v>36.799999999999997</v>
      </c>
      <c r="Z7" s="10">
        <v>36.450000000000003</v>
      </c>
      <c r="AA7" s="10">
        <v>36.69</v>
      </c>
      <c r="AB7" s="95">
        <v>4566400</v>
      </c>
      <c r="AC7" s="10">
        <v>36.69</v>
      </c>
      <c r="AD7">
        <f t="shared" si="3"/>
        <v>0.34999999999999432</v>
      </c>
      <c r="AE7" s="138">
        <f t="shared" si="4"/>
        <v>1.1300992282249123E-2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-169.09999999999945</v>
      </c>
      <c r="W8" s="133">
        <v>42604</v>
      </c>
      <c r="X8" s="10">
        <v>36.340000000000003</v>
      </c>
      <c r="Y8" s="10">
        <v>36.54</v>
      </c>
      <c r="Z8" s="10">
        <v>36.130000000000003</v>
      </c>
      <c r="AA8" s="10">
        <v>36.28</v>
      </c>
      <c r="AB8" s="95">
        <v>4829500</v>
      </c>
      <c r="AC8" s="10">
        <v>36.28</v>
      </c>
      <c r="AD8">
        <f t="shared" si="3"/>
        <v>0.40999999999999659</v>
      </c>
      <c r="AE8" s="138">
        <f t="shared" si="4"/>
        <v>-1.9257221458046647E-3</v>
      </c>
    </row>
    <row r="9" spans="1:31" x14ac:dyDescent="0.25">
      <c r="H9" s="72"/>
      <c r="O9" s="11" t="s">
        <v>224</v>
      </c>
      <c r="Q9" s="138">
        <f>IF(Q2=0, 0, Q8/Q6)</f>
        <v>-2.2235079091662106E-2</v>
      </c>
      <c r="W9" s="133">
        <v>42601</v>
      </c>
      <c r="X9" s="10">
        <v>36.71</v>
      </c>
      <c r="Y9" s="10">
        <v>36.799999999999997</v>
      </c>
      <c r="Z9" s="10">
        <v>36.299999999999997</v>
      </c>
      <c r="AA9" s="10">
        <v>36.35</v>
      </c>
      <c r="AB9" s="95">
        <v>7517200</v>
      </c>
      <c r="AC9" s="10">
        <v>36.35</v>
      </c>
      <c r="AD9">
        <f t="shared" si="3"/>
        <v>0.5</v>
      </c>
      <c r="AE9" s="138">
        <f t="shared" si="4"/>
        <v>-1.3300760043431059E-2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36.85</v>
      </c>
      <c r="Y10" s="10">
        <v>36.9</v>
      </c>
      <c r="Z10" s="10">
        <v>36.520000000000003</v>
      </c>
      <c r="AA10" s="10">
        <v>36.840000000000003</v>
      </c>
      <c r="AB10" s="95">
        <v>4370500</v>
      </c>
      <c r="AC10" s="10">
        <v>36.840000000000003</v>
      </c>
      <c r="AD10">
        <f t="shared" si="3"/>
        <v>0.37999999999999545</v>
      </c>
      <c r="AE10" s="138">
        <f t="shared" si="4"/>
        <v>-2.7137042062408412E-4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42599</v>
      </c>
      <c r="X11" s="10">
        <v>36.549999999999997</v>
      </c>
      <c r="Y11" s="10">
        <v>36.950000000000003</v>
      </c>
      <c r="Z11" s="10">
        <v>36.479999999999997</v>
      </c>
      <c r="AA11" s="10">
        <v>36.85</v>
      </c>
      <c r="AB11" s="95">
        <v>5891900</v>
      </c>
      <c r="AC11" s="10">
        <v>36.85</v>
      </c>
      <c r="AD11">
        <f t="shared" si="3"/>
        <v>0.47000000000000597</v>
      </c>
      <c r="AE11" s="138">
        <f t="shared" si="4"/>
        <v>9.0361445783131433E-3</v>
      </c>
    </row>
    <row r="12" spans="1:31" x14ac:dyDescent="0.25">
      <c r="H12" s="72"/>
      <c r="W12" s="133">
        <v>42598</v>
      </c>
      <c r="X12" s="10">
        <v>36.700000000000003</v>
      </c>
      <c r="Y12" s="10">
        <v>36.79</v>
      </c>
      <c r="Z12" s="10">
        <v>36.409999999999997</v>
      </c>
      <c r="AA12" s="10">
        <v>36.520000000000003</v>
      </c>
      <c r="AB12" s="95">
        <v>5773000</v>
      </c>
      <c r="AC12" s="10">
        <v>36.520000000000003</v>
      </c>
      <c r="AD12">
        <f t="shared" si="3"/>
        <v>0.38000000000000256</v>
      </c>
      <c r="AE12" s="138" t="e">
        <f t="shared" si="4"/>
        <v>#DIV/0!</v>
      </c>
    </row>
    <row r="13" spans="1:31" x14ac:dyDescent="0.25">
      <c r="H13" s="72"/>
      <c r="W13" s="133">
        <v>42598</v>
      </c>
      <c r="X13" s="10" t="s">
        <v>303</v>
      </c>
      <c r="Y13" s="10"/>
      <c r="Z13" s="10"/>
      <c r="AA13" s="10"/>
      <c r="AB13" s="95"/>
      <c r="AC13" s="10"/>
      <c r="AD13">
        <f t="shared" si="3"/>
        <v>0</v>
      </c>
      <c r="AE13" s="138">
        <f t="shared" si="4"/>
        <v>-1</v>
      </c>
    </row>
    <row r="14" spans="1:31" x14ac:dyDescent="0.25">
      <c r="H14" s="72"/>
      <c r="W14" s="133">
        <v>42597</v>
      </c>
      <c r="X14" s="10">
        <v>36.5</v>
      </c>
      <c r="Y14" s="10">
        <v>36.950000000000003</v>
      </c>
      <c r="Z14" s="10">
        <v>36.33</v>
      </c>
      <c r="AA14" s="10">
        <v>36.880000000000003</v>
      </c>
      <c r="AB14" s="95">
        <v>5617800</v>
      </c>
      <c r="AC14" s="10">
        <v>36.78</v>
      </c>
      <c r="AD14">
        <f t="shared" si="3"/>
        <v>0.62000000000000455</v>
      </c>
      <c r="AE14" s="138">
        <f t="shared" si="4"/>
        <v>9.884678747940745E-3</v>
      </c>
    </row>
    <row r="15" spans="1:31" x14ac:dyDescent="0.25">
      <c r="H15" s="72"/>
      <c r="W15" s="133">
        <v>42594</v>
      </c>
      <c r="X15" s="10">
        <v>37.07</v>
      </c>
      <c r="Y15" s="10">
        <v>37.21</v>
      </c>
      <c r="Z15" s="10">
        <v>36.42</v>
      </c>
      <c r="AA15" s="10">
        <v>36.520000000000003</v>
      </c>
      <c r="AB15" s="95">
        <v>7717800</v>
      </c>
      <c r="AC15" s="10">
        <v>36.42</v>
      </c>
      <c r="AD15">
        <f t="shared" si="3"/>
        <v>0.78999999999999915</v>
      </c>
      <c r="AE15" s="138">
        <f t="shared" si="4"/>
        <v>-1.9386106623586419E-2</v>
      </c>
    </row>
    <row r="16" spans="1:31" x14ac:dyDescent="0.25">
      <c r="H16" s="72"/>
      <c r="W16" s="133">
        <v>42593</v>
      </c>
      <c r="X16" s="10">
        <v>36.96</v>
      </c>
      <c r="Y16" s="10">
        <v>37.53</v>
      </c>
      <c r="Z16" s="10">
        <v>36.799999999999997</v>
      </c>
      <c r="AA16" s="10">
        <v>37.24</v>
      </c>
      <c r="AB16" s="95">
        <v>5974600</v>
      </c>
      <c r="AC16" s="10">
        <v>37.14</v>
      </c>
      <c r="AD16">
        <f t="shared" si="3"/>
        <v>0.73000000000000398</v>
      </c>
      <c r="AE16" s="138">
        <f t="shared" si="4"/>
        <v>6.7769043101111315E-3</v>
      </c>
    </row>
    <row r="17" spans="1:31" x14ac:dyDescent="0.25">
      <c r="W17" s="133">
        <v>42592</v>
      </c>
      <c r="X17" s="10">
        <v>37.18</v>
      </c>
      <c r="Y17" s="10">
        <v>37.35</v>
      </c>
      <c r="Z17" s="10">
        <v>36.6</v>
      </c>
      <c r="AA17" s="10">
        <v>36.99</v>
      </c>
      <c r="AB17" s="95">
        <v>6507100</v>
      </c>
      <c r="AC17" s="10">
        <v>36.89</v>
      </c>
      <c r="AD17">
        <f t="shared" si="3"/>
        <v>0.75</v>
      </c>
      <c r="AE17" s="138">
        <f t="shared" si="4"/>
        <v>-1.2580299785867166E-2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42591</v>
      </c>
      <c r="X18" s="10">
        <v>37.75</v>
      </c>
      <c r="Y18" s="10">
        <v>37.950000000000003</v>
      </c>
      <c r="Z18" s="10">
        <v>37.299999999999997</v>
      </c>
      <c r="AA18" s="10">
        <v>37.46</v>
      </c>
      <c r="AB18" s="95">
        <v>4827300</v>
      </c>
      <c r="AC18" s="10">
        <v>37.36</v>
      </c>
      <c r="AD18">
        <f t="shared" si="3"/>
        <v>0.65000000000000568</v>
      </c>
      <c r="AE18" s="138">
        <f t="shared" si="4"/>
        <v>2.6773761713516642E-4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42590</v>
      </c>
      <c r="X19" s="10">
        <v>37.770000000000003</v>
      </c>
      <c r="Y19" s="10">
        <v>38.03</v>
      </c>
      <c r="Z19" s="10">
        <v>37.270000000000003</v>
      </c>
      <c r="AA19" s="10">
        <v>37.450000000000003</v>
      </c>
      <c r="AB19" s="95">
        <v>5918400</v>
      </c>
      <c r="AC19" s="10">
        <v>37.35</v>
      </c>
      <c r="AD19">
        <f t="shared" si="3"/>
        <v>0.75999999999999801</v>
      </c>
      <c r="AE19" s="138">
        <f t="shared" si="4"/>
        <v>-1.059602649006619E-2</v>
      </c>
    </row>
    <row r="20" spans="1:31" x14ac:dyDescent="0.25">
      <c r="W20" s="133">
        <v>42587</v>
      </c>
      <c r="X20" s="10">
        <v>36.799999999999997</v>
      </c>
      <c r="Y20" s="10">
        <v>37.869999999999997</v>
      </c>
      <c r="Z20" s="10">
        <v>36.770000000000003</v>
      </c>
      <c r="AA20" s="10">
        <v>37.85</v>
      </c>
      <c r="AB20" s="95">
        <v>9160400</v>
      </c>
      <c r="AC20" s="10">
        <v>37.75</v>
      </c>
      <c r="AD20">
        <f t="shared" si="3"/>
        <v>1.0999999999999943</v>
      </c>
      <c r="AE20" s="138">
        <f t="shared" si="4"/>
        <v>3.937224669603534E-2</v>
      </c>
    </row>
    <row r="21" spans="1:31" x14ac:dyDescent="0.25">
      <c r="W21" s="133">
        <v>42586</v>
      </c>
      <c r="X21" s="10">
        <v>36.21</v>
      </c>
      <c r="Y21" s="10">
        <v>36.81</v>
      </c>
      <c r="Z21" s="10">
        <v>36.090000000000003</v>
      </c>
      <c r="AA21" s="10">
        <v>36.42</v>
      </c>
      <c r="AB21" s="95">
        <v>7366200</v>
      </c>
      <c r="AC21" s="10">
        <v>36.32</v>
      </c>
      <c r="AD21">
        <f t="shared" si="3"/>
        <v>0.71999999999999886</v>
      </c>
      <c r="AE21" s="138">
        <f t="shared" si="4"/>
        <v>1.5092230296254838E-2</v>
      </c>
    </row>
    <row r="22" spans="1:31" x14ac:dyDescent="0.25">
      <c r="W22" s="133">
        <v>42585</v>
      </c>
      <c r="X22" s="10">
        <v>35.5</v>
      </c>
      <c r="Y22" s="10">
        <v>36</v>
      </c>
      <c r="Z22" s="10">
        <v>35.43</v>
      </c>
      <c r="AA22" s="10">
        <v>35.880000000000003</v>
      </c>
      <c r="AB22" s="95">
        <v>6992300</v>
      </c>
      <c r="AC22" s="10">
        <v>35.78</v>
      </c>
      <c r="AD22">
        <f t="shared" si="3"/>
        <v>0.57000000000000028</v>
      </c>
      <c r="AE22" s="138">
        <f t="shared" si="4"/>
        <v>9.5936794582394125E-3</v>
      </c>
    </row>
    <row r="23" spans="1:31" x14ac:dyDescent="0.25">
      <c r="W23" s="133">
        <v>42584</v>
      </c>
      <c r="X23" s="10">
        <v>36.85</v>
      </c>
      <c r="Y23" s="10">
        <v>36.94</v>
      </c>
      <c r="Z23" s="10">
        <v>35.42</v>
      </c>
      <c r="AA23" s="10">
        <v>35.54</v>
      </c>
      <c r="AB23" s="95">
        <v>9579900</v>
      </c>
      <c r="AC23" s="10">
        <v>35.44</v>
      </c>
      <c r="AD23">
        <f t="shared" si="3"/>
        <v>1.519999999999996</v>
      </c>
      <c r="AE23" s="138">
        <f t="shared" si="4"/>
        <v>-4.060638873849487E-2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37.159999999999997</v>
      </c>
      <c r="Y24" s="10">
        <v>37.369999999999997</v>
      </c>
      <c r="Z24" s="10">
        <v>36.65</v>
      </c>
      <c r="AA24" s="10">
        <v>37.04</v>
      </c>
      <c r="AB24" s="95">
        <v>6787800</v>
      </c>
      <c r="AC24" s="10">
        <v>36.94</v>
      </c>
      <c r="AD24">
        <f t="shared" si="3"/>
        <v>0.71999999999999886</v>
      </c>
      <c r="AE24" s="138">
        <f t="shared" si="4"/>
        <v>8.1278786236804734E-4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42580</v>
      </c>
      <c r="X25" s="10">
        <v>37.49</v>
      </c>
      <c r="Y25" s="10">
        <v>37.880000000000003</v>
      </c>
      <c r="Z25" s="10">
        <v>37.01</v>
      </c>
      <c r="AA25" s="10">
        <v>37.01</v>
      </c>
      <c r="AB25" s="95">
        <v>6760800</v>
      </c>
      <c r="AC25" s="10">
        <v>36.909999999999997</v>
      </c>
      <c r="AD25">
        <f t="shared" si="3"/>
        <v>0.87000000000000455</v>
      </c>
      <c r="AE25" s="138">
        <f t="shared" si="4"/>
        <v>-1.2309339042012368E-2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42579</v>
      </c>
      <c r="X26" s="10">
        <v>37.47</v>
      </c>
      <c r="Y26" s="10">
        <v>37.64</v>
      </c>
      <c r="Z26" s="10">
        <v>37.14</v>
      </c>
      <c r="AA26" s="10">
        <v>37.47</v>
      </c>
      <c r="AB26" s="95">
        <v>6339300</v>
      </c>
      <c r="AC26" s="10">
        <v>37.369999999999997</v>
      </c>
      <c r="AD26">
        <f t="shared" si="3"/>
        <v>0.5</v>
      </c>
      <c r="AE26" s="138">
        <f t="shared" si="4"/>
        <v>-2.6752273943297933E-4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42578</v>
      </c>
      <c r="X27" s="10">
        <v>37.590000000000003</v>
      </c>
      <c r="Y27" s="10">
        <v>37.79</v>
      </c>
      <c r="Z27" s="10">
        <v>37.200000000000003</v>
      </c>
      <c r="AA27" s="10">
        <v>37.479999999999997</v>
      </c>
      <c r="AB27" s="95">
        <v>8619800</v>
      </c>
      <c r="AC27" s="10">
        <v>37.380000000000003</v>
      </c>
      <c r="AD27">
        <f t="shared" si="3"/>
        <v>0.58999999999999631</v>
      </c>
      <c r="AE27" s="138">
        <f t="shared" si="4"/>
        <v>-2.0953378732320505E-2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42577</v>
      </c>
      <c r="X28" s="10">
        <v>37.81</v>
      </c>
      <c r="Y28" s="10">
        <v>38.299999999999997</v>
      </c>
      <c r="Z28" s="10">
        <v>37.51</v>
      </c>
      <c r="AA28" s="10">
        <v>38.28</v>
      </c>
      <c r="AB28" s="95">
        <v>10525600</v>
      </c>
      <c r="AC28" s="10">
        <v>38.18</v>
      </c>
      <c r="AD28">
        <f t="shared" si="3"/>
        <v>0.78999999999999915</v>
      </c>
      <c r="AE28" s="138">
        <f t="shared" si="4"/>
        <v>2.4691358024691468E-2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42576</v>
      </c>
      <c r="X29" s="10">
        <v>37.840000000000003</v>
      </c>
      <c r="Y29" s="10">
        <v>38</v>
      </c>
      <c r="Z29" s="10">
        <v>37.020000000000003</v>
      </c>
      <c r="AA29" s="10">
        <v>37.36</v>
      </c>
      <c r="AB29" s="95">
        <v>11389000</v>
      </c>
      <c r="AC29" s="10">
        <v>37.26</v>
      </c>
      <c r="AD29">
        <f t="shared" si="3"/>
        <v>0.97999999999999687</v>
      </c>
      <c r="AE29" s="138">
        <f t="shared" si="4"/>
        <v>-1.2456930824277679E-2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42573</v>
      </c>
      <c r="X30" s="10">
        <v>37.909999999999997</v>
      </c>
      <c r="Y30" s="10">
        <v>38.049999999999997</v>
      </c>
      <c r="Z30" s="10">
        <v>37.01</v>
      </c>
      <c r="AA30" s="10">
        <v>37.83</v>
      </c>
      <c r="AB30" s="95">
        <v>18313200</v>
      </c>
      <c r="AC30" s="10">
        <v>37.729999999999997</v>
      </c>
      <c r="AD30">
        <f t="shared" si="3"/>
        <v>1.0399999999999991</v>
      </c>
      <c r="AE30" s="138">
        <f t="shared" si="4"/>
        <v>1.370231058570659E-2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42572</v>
      </c>
      <c r="X31" s="10">
        <v>39.08</v>
      </c>
      <c r="Y31" s="10">
        <v>39.270000000000003</v>
      </c>
      <c r="Z31" s="10">
        <v>37.22</v>
      </c>
      <c r="AA31" s="10">
        <v>37.32</v>
      </c>
      <c r="AB31" s="95">
        <v>33749100</v>
      </c>
      <c r="AC31" s="10">
        <v>37.22</v>
      </c>
      <c r="AD31">
        <f t="shared" si="3"/>
        <v>2.0500000000000043</v>
      </c>
      <c r="AE31" s="138">
        <f t="shared" si="4"/>
        <v>-0.11211832061068705</v>
      </c>
    </row>
    <row r="32" spans="1:31" x14ac:dyDescent="0.25">
      <c r="B32" s="193">
        <v>42598</v>
      </c>
      <c r="C32" s="519">
        <v>200</v>
      </c>
      <c r="D32" s="523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42571</v>
      </c>
      <c r="X32" s="10">
        <v>43.02</v>
      </c>
      <c r="Y32" s="10">
        <v>43.03</v>
      </c>
      <c r="Z32" s="10">
        <v>41.94</v>
      </c>
      <c r="AA32" s="10">
        <v>42.03</v>
      </c>
      <c r="AB32" s="95">
        <v>8225100</v>
      </c>
      <c r="AC32" s="10">
        <v>41.92</v>
      </c>
      <c r="AD32">
        <f t="shared" si="3"/>
        <v>1.0900000000000034</v>
      </c>
      <c r="AE32" s="138">
        <f t="shared" si="4"/>
        <v>-1.5962441314553932E-2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42570</v>
      </c>
      <c r="X33" s="10">
        <v>42.88</v>
      </c>
      <c r="Y33" s="10">
        <v>43.17</v>
      </c>
      <c r="Z33" s="10">
        <v>42.57</v>
      </c>
      <c r="AA33" s="10">
        <v>42.72</v>
      </c>
      <c r="AB33" s="95">
        <v>5526300</v>
      </c>
      <c r="AC33" s="10">
        <v>42.6</v>
      </c>
      <c r="AD33">
        <f t="shared" si="3"/>
        <v>0.60000000000000142</v>
      </c>
      <c r="AE33" s="138">
        <f t="shared" si="4"/>
        <v>-1.0682768230376283E-2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42569</v>
      </c>
      <c r="X34" s="10">
        <v>43.29</v>
      </c>
      <c r="Y34" s="10">
        <v>43.56</v>
      </c>
      <c r="Z34" s="10">
        <v>43.12</v>
      </c>
      <c r="AA34" s="10">
        <v>43.18</v>
      </c>
      <c r="AB34" s="95">
        <v>4805700</v>
      </c>
      <c r="AC34" s="10">
        <v>43.06</v>
      </c>
      <c r="AD34">
        <f t="shared" si="3"/>
        <v>0.44000000000000483</v>
      </c>
      <c r="AE34" s="138">
        <f t="shared" si="4"/>
        <v>4.6468401486987609E-4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42566</v>
      </c>
      <c r="X35" s="10">
        <v>43.12</v>
      </c>
      <c r="Y35" s="10">
        <v>43.57</v>
      </c>
      <c r="Z35" s="10">
        <v>42.7</v>
      </c>
      <c r="AA35" s="10">
        <v>43.16</v>
      </c>
      <c r="AB35" s="95">
        <v>5868500</v>
      </c>
      <c r="AC35" s="10">
        <v>43.04</v>
      </c>
      <c r="AD35">
        <f t="shared" si="3"/>
        <v>0.86999999999999744</v>
      </c>
      <c r="AE35" s="138">
        <f t="shared" si="4"/>
        <v>-2.3228803716601742E-4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42565</v>
      </c>
      <c r="X36" s="10">
        <v>42.87</v>
      </c>
      <c r="Y36" s="10">
        <v>43.34</v>
      </c>
      <c r="Z36" s="10">
        <v>42.43</v>
      </c>
      <c r="AA36" s="10">
        <v>43.17</v>
      </c>
      <c r="AB36" s="95">
        <v>6168700</v>
      </c>
      <c r="AC36" s="10">
        <v>43.05</v>
      </c>
      <c r="AD36">
        <f t="shared" si="3"/>
        <v>0.91000000000000369</v>
      </c>
      <c r="AE36" s="138">
        <f t="shared" si="4"/>
        <v>1.7971151572475641E-2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42564</v>
      </c>
      <c r="X37" s="10">
        <v>43.22</v>
      </c>
      <c r="Y37" s="10">
        <v>43.3</v>
      </c>
      <c r="Z37" s="10">
        <v>42.16</v>
      </c>
      <c r="AA37" s="10">
        <v>42.4</v>
      </c>
      <c r="AB37" s="95">
        <v>6268000</v>
      </c>
      <c r="AC37" s="10">
        <v>42.29</v>
      </c>
      <c r="AD37">
        <f t="shared" si="3"/>
        <v>1.1400000000000006</v>
      </c>
      <c r="AE37" s="138">
        <f t="shared" si="4"/>
        <v>-1.0065543071161032E-2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42563</v>
      </c>
      <c r="X38" s="10">
        <v>41.64</v>
      </c>
      <c r="Y38" s="10">
        <v>45</v>
      </c>
      <c r="Z38" s="10">
        <v>41.63</v>
      </c>
      <c r="AA38" s="10">
        <v>42.84</v>
      </c>
      <c r="AB38" s="95">
        <v>8662000</v>
      </c>
      <c r="AC38" s="10">
        <v>42.72</v>
      </c>
      <c r="AD38">
        <f t="shared" si="3"/>
        <v>3.3699999999999974</v>
      </c>
      <c r="AE38" s="138">
        <f t="shared" si="4"/>
        <v>4.3733203029562739E-2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42562</v>
      </c>
      <c r="X39" s="10">
        <v>40.94</v>
      </c>
      <c r="Y39" s="10">
        <v>41.34</v>
      </c>
      <c r="Z39" s="10">
        <v>40.81</v>
      </c>
      <c r="AA39" s="10">
        <v>41.04</v>
      </c>
      <c r="AB39" s="95">
        <v>5849200</v>
      </c>
      <c r="AC39" s="10">
        <v>40.93</v>
      </c>
      <c r="AD39">
        <f t="shared" si="3"/>
        <v>0.53000000000000114</v>
      </c>
      <c r="AE39" s="138">
        <f t="shared" si="4"/>
        <v>1.2367054167697233E-2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42559</v>
      </c>
      <c r="X40" s="10">
        <v>40.06</v>
      </c>
      <c r="Y40" s="10">
        <v>40.909999999999997</v>
      </c>
      <c r="Z40" s="10">
        <v>40.049999999999997</v>
      </c>
      <c r="AA40" s="10">
        <v>40.54</v>
      </c>
      <c r="AB40" s="95">
        <v>4747700</v>
      </c>
      <c r="AC40" s="10">
        <v>40.43</v>
      </c>
      <c r="AD40">
        <f t="shared" si="3"/>
        <v>0.85999999999999943</v>
      </c>
      <c r="AE40" s="138">
        <f t="shared" si="4"/>
        <v>1.736285858077502E-2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40.898000000000003</v>
      </c>
      <c r="Q41" s="2"/>
      <c r="W41" s="133">
        <v>42558</v>
      </c>
      <c r="X41" s="10">
        <v>39</v>
      </c>
      <c r="Y41" s="10">
        <v>39.950000000000003</v>
      </c>
      <c r="Z41" s="10">
        <v>39</v>
      </c>
      <c r="AA41" s="10">
        <v>39.85</v>
      </c>
      <c r="AB41" s="95">
        <v>3774300</v>
      </c>
      <c r="AC41" s="10">
        <v>39.74</v>
      </c>
      <c r="AD41">
        <f t="shared" si="3"/>
        <v>0.95000000000000284</v>
      </c>
      <c r="AE41" s="138">
        <f t="shared" si="4"/>
        <v>1.8452075858534034E-2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8">O42*$Q$4</f>
        <v>40.526200000000003</v>
      </c>
      <c r="Q42" s="2"/>
      <c r="T42" s="91" t="s">
        <v>113</v>
      </c>
      <c r="W42" s="133">
        <v>42557</v>
      </c>
      <c r="X42" s="10">
        <v>38.68</v>
      </c>
      <c r="Y42" s="10">
        <v>39.159999999999997</v>
      </c>
      <c r="Z42" s="10">
        <v>38.15</v>
      </c>
      <c r="AA42" s="10">
        <v>39.130000000000003</v>
      </c>
      <c r="AB42" s="95">
        <v>5409500</v>
      </c>
      <c r="AC42" s="10">
        <v>39.020000000000003</v>
      </c>
      <c r="AD42">
        <f t="shared" si="3"/>
        <v>1.009999999999998</v>
      </c>
      <c r="AE42" s="138">
        <f t="shared" si="4"/>
        <v>-2.0460358056265671E-3</v>
      </c>
    </row>
    <row r="43" spans="2:31" ht="15.75" thickTop="1" x14ac:dyDescent="0.25">
      <c r="O43" s="83">
        <v>1.08</v>
      </c>
      <c r="P43" s="83">
        <f t="shared" si="38"/>
        <v>40.154400000000003</v>
      </c>
      <c r="Q43" s="2"/>
      <c r="T43" s="128" t="s">
        <v>98</v>
      </c>
      <c r="U43" s="129">
        <v>36.450000000000003</v>
      </c>
      <c r="W43" s="133">
        <v>42556</v>
      </c>
      <c r="X43" s="10">
        <v>39.74</v>
      </c>
      <c r="Y43" s="10">
        <v>39.75</v>
      </c>
      <c r="Z43" s="10">
        <v>38.659999999999997</v>
      </c>
      <c r="AA43" s="10">
        <v>39.21</v>
      </c>
      <c r="AB43" s="95">
        <v>5302400</v>
      </c>
      <c r="AC43" s="10">
        <v>39.1</v>
      </c>
      <c r="AD43">
        <f t="shared" si="3"/>
        <v>1.0900000000000034</v>
      </c>
      <c r="AE43" s="138">
        <f t="shared" si="4"/>
        <v>-9.8759179539124053E-3</v>
      </c>
    </row>
    <row r="44" spans="2:31" x14ac:dyDescent="0.25">
      <c r="O44" s="83">
        <v>1.07</v>
      </c>
      <c r="P44" s="83">
        <f t="shared" si="38"/>
        <v>39.782600000000002</v>
      </c>
      <c r="Q44" s="2"/>
      <c r="T44" s="93" t="s">
        <v>99</v>
      </c>
      <c r="U44" s="130">
        <v>36.6</v>
      </c>
      <c r="W44" s="133">
        <v>42552</v>
      </c>
      <c r="X44" s="10">
        <v>39.26</v>
      </c>
      <c r="Y44" s="10">
        <v>39.770000000000003</v>
      </c>
      <c r="Z44" s="10">
        <v>39.21</v>
      </c>
      <c r="AA44" s="10">
        <v>39.6</v>
      </c>
      <c r="AB44" s="95">
        <v>6490500</v>
      </c>
      <c r="AC44" s="10">
        <v>39.49</v>
      </c>
      <c r="AD44">
        <f t="shared" si="3"/>
        <v>0.56000000000000227</v>
      </c>
      <c r="AE44" s="138">
        <f t="shared" si="4"/>
        <v>9.9744245524295838E-3</v>
      </c>
    </row>
    <row r="45" spans="2:31" x14ac:dyDescent="0.25">
      <c r="O45" s="83">
        <v>1.06</v>
      </c>
      <c r="P45" s="83">
        <f t="shared" si="38"/>
        <v>39.410800000000002</v>
      </c>
      <c r="Q45" s="2"/>
      <c r="T45" s="93" t="s">
        <v>100</v>
      </c>
      <c r="U45" s="130" t="s">
        <v>130</v>
      </c>
      <c r="W45" s="133">
        <v>42551</v>
      </c>
      <c r="X45" s="10">
        <v>38.96</v>
      </c>
      <c r="Y45" s="10">
        <v>39.21</v>
      </c>
      <c r="Z45" s="10">
        <v>38.54</v>
      </c>
      <c r="AA45" s="10">
        <v>39.21</v>
      </c>
      <c r="AB45" s="95">
        <v>5333300</v>
      </c>
      <c r="AC45" s="10">
        <v>39.1</v>
      </c>
      <c r="AD45">
        <f t="shared" si="3"/>
        <v>0.67000000000000171</v>
      </c>
      <c r="AE45" s="138">
        <f t="shared" si="4"/>
        <v>8.2516761217121815E-3</v>
      </c>
    </row>
    <row r="46" spans="2:31" x14ac:dyDescent="0.25">
      <c r="O46" s="83">
        <v>1.05</v>
      </c>
      <c r="P46" s="83">
        <f t="shared" si="38"/>
        <v>39.039000000000001</v>
      </c>
      <c r="Q46" s="2"/>
      <c r="T46" s="93" t="s">
        <v>101</v>
      </c>
      <c r="U46" s="130" t="s">
        <v>130</v>
      </c>
      <c r="W46" s="133">
        <v>42550</v>
      </c>
      <c r="X46" s="10">
        <v>38.200000000000003</v>
      </c>
      <c r="Y46" s="10">
        <v>39.159999999999997</v>
      </c>
      <c r="Z46" s="10">
        <v>37.76</v>
      </c>
      <c r="AA46" s="10">
        <v>38.89</v>
      </c>
      <c r="AB46" s="95">
        <v>8616200</v>
      </c>
      <c r="AC46" s="10">
        <v>38.78</v>
      </c>
      <c r="AD46">
        <f t="shared" si="3"/>
        <v>1.3999999999999986</v>
      </c>
      <c r="AE46" s="138">
        <f t="shared" si="4"/>
        <v>3.8842753817305287E-2</v>
      </c>
    </row>
    <row r="47" spans="2:31" x14ac:dyDescent="0.25">
      <c r="O47" s="83">
        <v>1.04</v>
      </c>
      <c r="P47" s="83">
        <f t="shared" si="38"/>
        <v>38.667200000000001</v>
      </c>
      <c r="Q47" s="2"/>
      <c r="T47" s="93" t="s">
        <v>102</v>
      </c>
      <c r="U47" s="130">
        <v>48.73</v>
      </c>
      <c r="W47" s="133">
        <v>42549</v>
      </c>
      <c r="X47" s="10">
        <v>37.72</v>
      </c>
      <c r="Y47" s="10">
        <v>37.83</v>
      </c>
      <c r="Z47" s="10">
        <v>36.75</v>
      </c>
      <c r="AA47" s="10">
        <v>37.43</v>
      </c>
      <c r="AB47" s="95">
        <v>8281900</v>
      </c>
      <c r="AC47" s="10">
        <v>37.33</v>
      </c>
      <c r="AD47">
        <f t="shared" si="3"/>
        <v>1.0799999999999983</v>
      </c>
      <c r="AE47" s="138">
        <f t="shared" si="4"/>
        <v>1.8276050190943804E-2</v>
      </c>
    </row>
    <row r="48" spans="2:31" x14ac:dyDescent="0.25">
      <c r="O48" s="83">
        <v>1.03</v>
      </c>
      <c r="P48" s="83">
        <f t="shared" si="38"/>
        <v>38.295400000000001</v>
      </c>
      <c r="Q48" s="2"/>
      <c r="T48" s="93" t="s">
        <v>103</v>
      </c>
      <c r="U48" s="130">
        <v>1.16414</v>
      </c>
      <c r="W48" s="133">
        <v>42548</v>
      </c>
      <c r="X48" s="10">
        <v>37.979999999999997</v>
      </c>
      <c r="Y48" s="10">
        <v>38.01</v>
      </c>
      <c r="Z48" s="10">
        <v>36.479999999999997</v>
      </c>
      <c r="AA48" s="10">
        <v>36.76</v>
      </c>
      <c r="AB48" s="95">
        <v>12934600</v>
      </c>
      <c r="AC48" s="10">
        <v>36.659999999999997</v>
      </c>
      <c r="AD48">
        <f t="shared" si="3"/>
        <v>1.5300000000000011</v>
      </c>
      <c r="AE48" s="138">
        <f t="shared" si="4"/>
        <v>-4.0565297042659099E-2</v>
      </c>
    </row>
    <row r="49" spans="15:31" x14ac:dyDescent="0.25">
      <c r="O49" s="83">
        <v>1.02</v>
      </c>
      <c r="P49" s="83">
        <f t="shared" si="38"/>
        <v>37.9236</v>
      </c>
      <c r="Q49" s="2"/>
      <c r="T49" s="93" t="s">
        <v>104</v>
      </c>
      <c r="U49" s="130" t="s">
        <v>315</v>
      </c>
      <c r="W49" s="133">
        <v>42545</v>
      </c>
      <c r="X49" s="10">
        <v>37.880000000000003</v>
      </c>
      <c r="Y49" s="10">
        <v>39.24</v>
      </c>
      <c r="Z49" s="10">
        <v>37.74</v>
      </c>
      <c r="AA49" s="10">
        <v>38.31</v>
      </c>
      <c r="AB49" s="95">
        <v>19699900</v>
      </c>
      <c r="AC49" s="10">
        <v>38.21</v>
      </c>
      <c r="AD49">
        <f t="shared" si="3"/>
        <v>1.5</v>
      </c>
      <c r="AE49" s="138">
        <f t="shared" si="4"/>
        <v>-3.2168186423505496E-2</v>
      </c>
    </row>
    <row r="50" spans="15:31" x14ac:dyDescent="0.25">
      <c r="O50" s="83">
        <v>1.01</v>
      </c>
      <c r="P50" s="83">
        <f t="shared" si="38"/>
        <v>37.5518</v>
      </c>
      <c r="Q50" s="2"/>
      <c r="T50" s="93"/>
      <c r="U50" s="130"/>
      <c r="W50" s="133">
        <v>42544</v>
      </c>
      <c r="X50" s="10">
        <v>40.72</v>
      </c>
      <c r="Y50" s="10">
        <v>40.75</v>
      </c>
      <c r="Z50" s="10">
        <v>38.200000000000003</v>
      </c>
      <c r="AA50" s="10">
        <v>39.590000000000003</v>
      </c>
      <c r="AB50" s="95">
        <v>16781900</v>
      </c>
      <c r="AC50" s="10">
        <v>39.479999999999997</v>
      </c>
      <c r="AD50">
        <f t="shared" si="3"/>
        <v>2.5499999999999972</v>
      </c>
      <c r="AE50" s="138">
        <f t="shared" si="4"/>
        <v>-1.6687422166874244E-2</v>
      </c>
    </row>
    <row r="51" spans="15:31" x14ac:dyDescent="0.25">
      <c r="O51" s="83">
        <v>1</v>
      </c>
      <c r="P51" s="83">
        <f t="shared" si="38"/>
        <v>37.18</v>
      </c>
      <c r="Q51" s="2"/>
      <c r="T51" s="93" t="s">
        <v>105</v>
      </c>
      <c r="U51" s="130" t="s">
        <v>492</v>
      </c>
      <c r="W51" s="133">
        <v>42543</v>
      </c>
      <c r="X51" s="10">
        <v>40.520000000000003</v>
      </c>
      <c r="Y51" s="10">
        <v>40.72</v>
      </c>
      <c r="Z51" s="10">
        <v>40</v>
      </c>
      <c r="AA51" s="10">
        <v>40.26</v>
      </c>
      <c r="AB51" s="95">
        <v>4816700</v>
      </c>
      <c r="AC51" s="10">
        <v>40.15</v>
      </c>
      <c r="AD51">
        <f t="shared" si="3"/>
        <v>0.71999999999999886</v>
      </c>
      <c r="AE51" s="138">
        <f t="shared" si="4"/>
        <v>-6.434050977480732E-3</v>
      </c>
    </row>
    <row r="52" spans="15:31" x14ac:dyDescent="0.25">
      <c r="O52" s="83">
        <v>0.99</v>
      </c>
      <c r="P52" s="83">
        <f t="shared" si="38"/>
        <v>36.808199999999999</v>
      </c>
      <c r="Q52" s="2"/>
      <c r="T52" s="93" t="s">
        <v>106</v>
      </c>
      <c r="U52" s="130" t="s">
        <v>367</v>
      </c>
      <c r="W52" s="133">
        <v>42542</v>
      </c>
      <c r="X52" s="10">
        <v>40.47</v>
      </c>
      <c r="Y52" s="10">
        <v>40.880000000000003</v>
      </c>
      <c r="Z52" s="10">
        <v>39.979999999999997</v>
      </c>
      <c r="AA52" s="10">
        <v>40.520000000000003</v>
      </c>
      <c r="AB52" s="95">
        <v>6376300</v>
      </c>
      <c r="AC52" s="10">
        <v>40.409999999999997</v>
      </c>
      <c r="AD52">
        <f t="shared" si="3"/>
        <v>0.90000000000000568</v>
      </c>
      <c r="AE52" s="138">
        <f t="shared" si="4"/>
        <v>1.2528188423953868E-2</v>
      </c>
    </row>
    <row r="53" spans="15:31" x14ac:dyDescent="0.25">
      <c r="O53" s="83">
        <v>0.98</v>
      </c>
      <c r="P53" s="83">
        <f t="shared" si="38"/>
        <v>36.436399999999999</v>
      </c>
      <c r="Q53" s="2"/>
      <c r="T53" s="93" t="s">
        <v>107</v>
      </c>
      <c r="U53" s="131">
        <v>6007293</v>
      </c>
      <c r="W53" s="133">
        <v>42541</v>
      </c>
      <c r="X53" s="10">
        <v>40.049999999999997</v>
      </c>
      <c r="Y53" s="10">
        <v>40.479999999999997</v>
      </c>
      <c r="Z53" s="10">
        <v>39.9</v>
      </c>
      <c r="AA53" s="10">
        <v>40.020000000000003</v>
      </c>
      <c r="AB53" s="95">
        <v>4190600</v>
      </c>
      <c r="AC53" s="10">
        <v>39.909999999999997</v>
      </c>
      <c r="AD53">
        <f t="shared" si="3"/>
        <v>0.57999999999999829</v>
      </c>
      <c r="AE53" s="138">
        <f t="shared" si="4"/>
        <v>7.0653545293968278E-3</v>
      </c>
    </row>
    <row r="54" spans="15:31" x14ac:dyDescent="0.25">
      <c r="O54" s="83">
        <v>0.97</v>
      </c>
      <c r="P54" s="83">
        <f t="shared" si="38"/>
        <v>36.064599999999999</v>
      </c>
      <c r="T54" s="93" t="s">
        <v>110</v>
      </c>
      <c r="U54" s="131">
        <v>7361590</v>
      </c>
      <c r="W54" s="133">
        <v>42538</v>
      </c>
      <c r="X54" s="10">
        <v>39.6</v>
      </c>
      <c r="Y54" s="10">
        <v>40.18</v>
      </c>
      <c r="Z54" s="10">
        <v>39.58</v>
      </c>
      <c r="AA54" s="10">
        <v>39.74</v>
      </c>
      <c r="AB54" s="95">
        <v>5633700</v>
      </c>
      <c r="AC54" s="10">
        <v>39.630000000000003</v>
      </c>
      <c r="AD54">
        <f t="shared" si="3"/>
        <v>0.60000000000000142</v>
      </c>
      <c r="AE54" s="138">
        <f t="shared" si="4"/>
        <v>-1.0083186286866663E-3</v>
      </c>
    </row>
    <row r="55" spans="15:31" x14ac:dyDescent="0.25">
      <c r="O55" s="83">
        <v>0.96</v>
      </c>
      <c r="P55" s="83">
        <f t="shared" si="38"/>
        <v>35.692799999999998</v>
      </c>
      <c r="T55" s="93" t="s">
        <v>108</v>
      </c>
      <c r="U55" s="130" t="s">
        <v>493</v>
      </c>
      <c r="W55" s="133">
        <v>42537</v>
      </c>
      <c r="X55" s="10">
        <v>39.450000000000003</v>
      </c>
      <c r="Y55" s="10">
        <v>40.090000000000003</v>
      </c>
      <c r="Z55" s="10">
        <v>39.18</v>
      </c>
      <c r="AA55" s="10">
        <v>39.78</v>
      </c>
      <c r="AB55" s="95">
        <v>6621500</v>
      </c>
      <c r="AC55" s="10">
        <v>39.67</v>
      </c>
      <c r="AD55">
        <f t="shared" si="3"/>
        <v>0.91000000000000369</v>
      </c>
      <c r="AE55" s="138">
        <f t="shared" si="4"/>
        <v>-4.0170725583730249E-3</v>
      </c>
    </row>
    <row r="56" spans="15:31" x14ac:dyDescent="0.25">
      <c r="O56" s="83">
        <v>0.95</v>
      </c>
      <c r="P56" s="83">
        <f t="shared" si="38"/>
        <v>35.320999999999998</v>
      </c>
      <c r="T56" s="93" t="s">
        <v>111</v>
      </c>
      <c r="U56" s="130">
        <v>9.86</v>
      </c>
      <c r="W56" s="133">
        <v>42536</v>
      </c>
      <c r="X56" s="10">
        <v>40.25</v>
      </c>
      <c r="Y56" s="10">
        <v>40.67</v>
      </c>
      <c r="Z56" s="10">
        <v>39.76</v>
      </c>
      <c r="AA56" s="10">
        <v>39.94</v>
      </c>
      <c r="AB56" s="95">
        <v>7023400</v>
      </c>
      <c r="AC56" s="10">
        <v>39.83</v>
      </c>
      <c r="AD56">
        <f t="shared" si="3"/>
        <v>0.91000000000000369</v>
      </c>
      <c r="AE56" s="138">
        <f t="shared" si="4"/>
        <v>1.5086748805630545E-3</v>
      </c>
    </row>
    <row r="57" spans="15:31" x14ac:dyDescent="0.25">
      <c r="O57" s="83">
        <v>0.94</v>
      </c>
      <c r="P57" s="83">
        <f t="shared" si="38"/>
        <v>34.949199999999998</v>
      </c>
      <c r="T57" s="93" t="s">
        <v>112</v>
      </c>
      <c r="U57" s="130">
        <v>3.77</v>
      </c>
      <c r="W57" s="133">
        <v>42535</v>
      </c>
      <c r="X57" s="10">
        <v>41.95</v>
      </c>
      <c r="Y57" s="10">
        <v>42.22</v>
      </c>
      <c r="Z57" s="10">
        <v>39.6</v>
      </c>
      <c r="AA57" s="10">
        <v>39.880000000000003</v>
      </c>
      <c r="AB57" s="95">
        <v>15154200</v>
      </c>
      <c r="AC57" s="10">
        <v>39.770000000000003</v>
      </c>
      <c r="AD57">
        <f t="shared" si="3"/>
        <v>2.6199999999999974</v>
      </c>
      <c r="AE57" s="138">
        <f t="shared" si="4"/>
        <v>-5.4221165279429107E-2</v>
      </c>
    </row>
    <row r="58" spans="15:31" x14ac:dyDescent="0.25">
      <c r="O58" s="83">
        <v>0.93</v>
      </c>
      <c r="P58" s="83">
        <f t="shared" si="38"/>
        <v>34.577400000000004</v>
      </c>
      <c r="T58" s="93" t="s">
        <v>109</v>
      </c>
      <c r="U58" s="130" t="s">
        <v>412</v>
      </c>
      <c r="W58" s="133">
        <v>42534</v>
      </c>
      <c r="X58" s="10">
        <v>43.22</v>
      </c>
      <c r="Y58" s="10">
        <v>43.49</v>
      </c>
      <c r="Z58" s="10">
        <v>41.91</v>
      </c>
      <c r="AA58" s="10">
        <v>42.16</v>
      </c>
      <c r="AB58" s="95">
        <v>6586700</v>
      </c>
      <c r="AC58" s="10">
        <v>42.05</v>
      </c>
      <c r="AD58">
        <f t="shared" si="3"/>
        <v>1.5800000000000054</v>
      </c>
      <c r="AE58" s="138">
        <f t="shared" si="4"/>
        <v>-3.3555504481728393E-2</v>
      </c>
    </row>
    <row r="59" spans="15:31" x14ac:dyDescent="0.25">
      <c r="O59" s="83">
        <v>0.92</v>
      </c>
      <c r="P59" s="83">
        <f t="shared" si="38"/>
        <v>34.205600000000004</v>
      </c>
      <c r="W59" s="133">
        <v>42531</v>
      </c>
      <c r="X59" s="10">
        <v>43.91</v>
      </c>
      <c r="Y59" s="10">
        <v>44.05</v>
      </c>
      <c r="Z59" s="10">
        <v>43.23</v>
      </c>
      <c r="AA59" s="10">
        <v>43.63</v>
      </c>
      <c r="AB59" s="95">
        <v>4661100</v>
      </c>
      <c r="AC59" s="10">
        <v>43.51</v>
      </c>
      <c r="AD59">
        <f t="shared" si="3"/>
        <v>0.82000000000000028</v>
      </c>
      <c r="AE59" s="138">
        <f t="shared" si="4"/>
        <v>-1.2707056954844642E-2</v>
      </c>
    </row>
    <row r="60" spans="15:31" x14ac:dyDescent="0.25">
      <c r="O60" s="83">
        <v>0.91</v>
      </c>
      <c r="P60" s="83">
        <f t="shared" si="38"/>
        <v>33.833800000000004</v>
      </c>
      <c r="W60" s="133">
        <v>42530</v>
      </c>
      <c r="X60" s="10">
        <v>43.46</v>
      </c>
      <c r="Y60" s="10">
        <v>44.33</v>
      </c>
      <c r="Z60" s="10">
        <v>43.35</v>
      </c>
      <c r="AA60" s="10">
        <v>44.19</v>
      </c>
      <c r="AB60" s="95">
        <v>5605200</v>
      </c>
      <c r="AC60" s="10">
        <v>44.07</v>
      </c>
      <c r="AD60">
        <f t="shared" si="3"/>
        <v>0.97999999999999687</v>
      </c>
      <c r="AE60" s="138">
        <f t="shared" si="4"/>
        <v>1.5905947441217094E-2</v>
      </c>
    </row>
    <row r="61" spans="15:31" x14ac:dyDescent="0.25">
      <c r="O61" s="83">
        <v>0.9</v>
      </c>
      <c r="P61" s="83">
        <f t="shared" si="38"/>
        <v>33.462000000000003</v>
      </c>
      <c r="W61" s="133">
        <v>42529</v>
      </c>
      <c r="X61" s="10">
        <v>43.27</v>
      </c>
      <c r="Y61" s="10">
        <v>43.9</v>
      </c>
      <c r="Z61" s="10">
        <v>43.05</v>
      </c>
      <c r="AA61" s="10">
        <v>43.5</v>
      </c>
      <c r="AB61" s="95">
        <v>6527000</v>
      </c>
      <c r="AC61" s="10">
        <v>43.38</v>
      </c>
      <c r="AD61">
        <f t="shared" si="3"/>
        <v>0.85000000000000142</v>
      </c>
      <c r="AE61" s="138">
        <f t="shared" si="4"/>
        <v>1.0011641443538943E-2</v>
      </c>
    </row>
    <row r="62" spans="15:31" x14ac:dyDescent="0.25">
      <c r="W62" s="133">
        <v>42528</v>
      </c>
      <c r="X62" s="10">
        <v>41.71</v>
      </c>
      <c r="Y62" s="10">
        <v>43.46</v>
      </c>
      <c r="Z62" s="10">
        <v>41.57</v>
      </c>
      <c r="AA62" s="10">
        <v>43.07</v>
      </c>
      <c r="AB62" s="95">
        <v>6401500</v>
      </c>
      <c r="AC62" s="10">
        <v>42.95</v>
      </c>
      <c r="AD62">
        <f t="shared" si="3"/>
        <v>1.8900000000000006</v>
      </c>
      <c r="AE62" s="138">
        <f t="shared" si="4"/>
        <v>3.0964954392703081E-2</v>
      </c>
    </row>
    <row r="63" spans="15:31" x14ac:dyDescent="0.25">
      <c r="W63" s="133">
        <v>42527</v>
      </c>
      <c r="X63" s="10">
        <v>41.5</v>
      </c>
      <c r="Y63" s="10">
        <v>41.86</v>
      </c>
      <c r="Z63" s="10">
        <v>41.21</v>
      </c>
      <c r="AA63" s="10">
        <v>41.77</v>
      </c>
      <c r="AB63" s="95">
        <v>3516500</v>
      </c>
      <c r="AC63" s="10">
        <v>41.66</v>
      </c>
      <c r="AD63">
        <f t="shared" si="3"/>
        <v>0.64999999999999858</v>
      </c>
      <c r="AE63" s="138" t="e">
        <f t="shared" si="4"/>
        <v>#DIV/0!</v>
      </c>
    </row>
    <row r="64" spans="15:31" x14ac:dyDescent="0.25">
      <c r="W64" s="133">
        <v>42527</v>
      </c>
      <c r="X64" s="10" t="s">
        <v>303</v>
      </c>
      <c r="Y64" s="10"/>
      <c r="Z64" s="10"/>
      <c r="AA64" s="10"/>
      <c r="AB64" s="95"/>
      <c r="AC64" s="10"/>
      <c r="AD64">
        <f t="shared" si="3"/>
        <v>0</v>
      </c>
      <c r="AE64" s="138">
        <f t="shared" si="4"/>
        <v>-1</v>
      </c>
    </row>
    <row r="65" spans="23:31" x14ac:dyDescent="0.25">
      <c r="W65" s="133">
        <v>42524</v>
      </c>
      <c r="X65" s="10">
        <v>41.91</v>
      </c>
      <c r="Y65" s="10">
        <v>41.97</v>
      </c>
      <c r="Z65" s="10">
        <v>41.11</v>
      </c>
      <c r="AA65" s="10">
        <v>41.69</v>
      </c>
      <c r="AB65" s="95">
        <v>5081800</v>
      </c>
      <c r="AC65" s="10">
        <v>41.48</v>
      </c>
      <c r="AD65">
        <f t="shared" si="3"/>
        <v>0.85999999999999943</v>
      </c>
      <c r="AE65" s="138">
        <f t="shared" si="4"/>
        <v>-1.1203814064362438E-2</v>
      </c>
    </row>
    <row r="66" spans="23:31" x14ac:dyDescent="0.25">
      <c r="W66" s="133">
        <v>42523</v>
      </c>
      <c r="X66" s="10">
        <v>42.32</v>
      </c>
      <c r="Y66" s="10">
        <v>42.62</v>
      </c>
      <c r="Z66" s="10">
        <v>42.03</v>
      </c>
      <c r="AA66" s="10">
        <v>42.17</v>
      </c>
      <c r="AB66" s="95">
        <v>4390900</v>
      </c>
      <c r="AC66" s="10">
        <v>41.95</v>
      </c>
      <c r="AD66">
        <f t="shared" si="3"/>
        <v>0.58999999999999631</v>
      </c>
      <c r="AE66" s="138">
        <f t="shared" si="4"/>
        <v>-8.7429111531189818E-3</v>
      </c>
    </row>
    <row r="67" spans="23:31" x14ac:dyDescent="0.25">
      <c r="W67" s="133">
        <v>42522</v>
      </c>
      <c r="X67" s="10">
        <v>42.48</v>
      </c>
      <c r="Y67" s="10">
        <v>42.65</v>
      </c>
      <c r="Z67" s="10">
        <v>42.09</v>
      </c>
      <c r="AA67" s="10">
        <v>42.54</v>
      </c>
      <c r="AB67" s="95">
        <v>4083100</v>
      </c>
      <c r="AC67" s="10">
        <v>42.32</v>
      </c>
      <c r="AD67">
        <f t="shared" si="3"/>
        <v>0.55999999999999517</v>
      </c>
      <c r="AE67" s="138">
        <f t="shared" si="4"/>
        <v>1.4197823000474674E-3</v>
      </c>
    </row>
    <row r="68" spans="23:31" x14ac:dyDescent="0.25">
      <c r="W68" s="133">
        <v>42521</v>
      </c>
      <c r="X68" s="10">
        <v>42.35</v>
      </c>
      <c r="Y68" s="10">
        <v>42.54</v>
      </c>
      <c r="Z68" s="10">
        <v>42.04</v>
      </c>
      <c r="AA68" s="10">
        <v>42.48</v>
      </c>
      <c r="AB68" s="95">
        <v>4878500</v>
      </c>
      <c r="AC68" s="10">
        <v>42.26</v>
      </c>
      <c r="AD68">
        <f t="shared" si="3"/>
        <v>0.5</v>
      </c>
      <c r="AE68" s="138" t="e">
        <f>AC68/AC70-1</f>
        <v>#DIV/0!</v>
      </c>
    </row>
    <row r="69" spans="23:31" x14ac:dyDescent="0.25">
      <c r="W69" s="133">
        <v>42517</v>
      </c>
      <c r="X69" s="10">
        <v>41.82</v>
      </c>
      <c r="Y69" s="10">
        <v>42.39</v>
      </c>
      <c r="Z69" s="10">
        <v>41.82</v>
      </c>
      <c r="AA69" s="10">
        <v>42.33</v>
      </c>
      <c r="AB69" s="95">
        <v>3315900</v>
      </c>
      <c r="AC69" s="10">
        <v>42.11</v>
      </c>
      <c r="AD69">
        <f t="shared" ref="AD69" si="39">Y70-Z70</f>
        <v>0</v>
      </c>
      <c r="AE69" s="138" t="e">
        <f t="shared" ref="AE69" si="40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42 H38:H42">
    <cfRule type="expression" dxfId="585" priority="11">
      <formula>F38&gt;0</formula>
    </cfRule>
    <cfRule type="expression" dxfId="584" priority="12">
      <formula>F38&lt;0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7">
    <cfRule type="expression" dxfId="579" priority="5">
      <formula>F25&gt;0</formula>
    </cfRule>
    <cfRule type="expression" dxfId="578" priority="6">
      <formula>F25&lt;0</formula>
    </cfRule>
  </conditionalFormatting>
  <conditionalFormatting sqref="H25:H37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55.05</v>
      </c>
      <c r="Y2" s="10">
        <v>55.56</v>
      </c>
      <c r="Z2" s="10">
        <v>54.61</v>
      </c>
      <c r="AA2" s="10">
        <v>54.89</v>
      </c>
      <c r="AB2" s="95">
        <v>1168100</v>
      </c>
      <c r="AC2" s="10">
        <v>54.89</v>
      </c>
      <c r="AD2" s="2">
        <f>Y2-Z2</f>
        <v>0.95000000000000284</v>
      </c>
      <c r="AE2" s="138">
        <f>AC2/AC3-1</f>
        <v>-2.7252906976743541E-3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54.89</v>
      </c>
      <c r="T3" s="1"/>
      <c r="W3" s="133">
        <v>42611</v>
      </c>
      <c r="X3" s="10">
        <v>55.25</v>
      </c>
      <c r="Y3" s="10">
        <v>55.3</v>
      </c>
      <c r="Z3" s="10">
        <v>54.66</v>
      </c>
      <c r="AA3" s="10">
        <v>55.04</v>
      </c>
      <c r="AB3" s="95">
        <v>1169500</v>
      </c>
      <c r="AC3" s="10">
        <v>55.04</v>
      </c>
      <c r="AD3" s="2">
        <f t="shared" ref="AD3:AD66" si="0">Y3-Z3</f>
        <v>0.64000000000000057</v>
      </c>
      <c r="AE3" s="138">
        <f t="shared" ref="AE3:AE66" si="1">AC3/AC4-1</f>
        <v>-4.8815765684325774E-3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54.89</v>
      </c>
      <c r="T4" s="163"/>
      <c r="U4" s="1"/>
      <c r="W4" s="133">
        <v>42608</v>
      </c>
      <c r="X4" s="10">
        <v>54.56</v>
      </c>
      <c r="Y4" s="10">
        <v>55.94</v>
      </c>
      <c r="Z4" s="10">
        <v>54.18</v>
      </c>
      <c r="AA4" s="10">
        <v>55.31</v>
      </c>
      <c r="AB4" s="95">
        <v>2221500</v>
      </c>
      <c r="AC4" s="10">
        <v>55.31</v>
      </c>
      <c r="AD4" s="2">
        <f t="shared" si="0"/>
        <v>1.759999999999998</v>
      </c>
      <c r="AE4" s="138">
        <f t="shared" si="1"/>
        <v>1.3746334310850372E-2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53.8</v>
      </c>
      <c r="Y5" s="10">
        <v>54.68</v>
      </c>
      <c r="Z5" s="10">
        <v>53.76</v>
      </c>
      <c r="AA5" s="10">
        <v>54.56</v>
      </c>
      <c r="AB5" s="95">
        <v>1969900</v>
      </c>
      <c r="AC5" s="10">
        <v>54.56</v>
      </c>
      <c r="AD5" s="2">
        <f t="shared" si="0"/>
        <v>0.92000000000000171</v>
      </c>
      <c r="AE5" s="138">
        <f t="shared" si="1"/>
        <v>1.0744720266765651E-2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53.68</v>
      </c>
      <c r="Y6" s="10">
        <v>54.44</v>
      </c>
      <c r="Z6" s="10">
        <v>53.63</v>
      </c>
      <c r="AA6" s="10">
        <v>53.98</v>
      </c>
      <c r="AB6" s="95">
        <v>1984600</v>
      </c>
      <c r="AC6" s="10">
        <v>53.98</v>
      </c>
      <c r="AD6" s="2">
        <f t="shared" si="0"/>
        <v>0.80999999999999517</v>
      </c>
      <c r="AE6" s="138">
        <f t="shared" si="1"/>
        <v>7.0895522388059184E-3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42605</v>
      </c>
      <c r="X7" s="10">
        <v>53.06</v>
      </c>
      <c r="Y7" s="10">
        <v>54.28</v>
      </c>
      <c r="Z7" s="10">
        <v>52.95</v>
      </c>
      <c r="AA7" s="10">
        <v>53.6</v>
      </c>
      <c r="AB7" s="95">
        <v>1379100</v>
      </c>
      <c r="AC7" s="10">
        <v>53.6</v>
      </c>
      <c r="AD7" s="2">
        <f t="shared" si="0"/>
        <v>1.3299999999999983</v>
      </c>
      <c r="AE7" s="138">
        <f t="shared" si="1"/>
        <v>1.1702529256323313E-2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52.81</v>
      </c>
      <c r="Y8" s="10">
        <v>53</v>
      </c>
      <c r="Z8" s="10">
        <v>52.25</v>
      </c>
      <c r="AA8" s="10">
        <v>52.98</v>
      </c>
      <c r="AB8" s="95">
        <v>1286100</v>
      </c>
      <c r="AC8" s="10">
        <v>52.98</v>
      </c>
      <c r="AD8" s="2">
        <f t="shared" si="0"/>
        <v>0.75</v>
      </c>
      <c r="AE8" s="138">
        <f t="shared" si="1"/>
        <v>5.6657223796019451E-4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42601</v>
      </c>
      <c r="X9" s="10">
        <v>52.3</v>
      </c>
      <c r="Y9" s="10">
        <v>52.96</v>
      </c>
      <c r="Z9" s="10">
        <v>52</v>
      </c>
      <c r="AA9" s="10">
        <v>52.95</v>
      </c>
      <c r="AB9" s="95">
        <v>1390800</v>
      </c>
      <c r="AC9" s="10">
        <v>52.95</v>
      </c>
      <c r="AD9" s="2">
        <f t="shared" si="0"/>
        <v>0.96000000000000085</v>
      </c>
      <c r="AE9" s="138">
        <f t="shared" si="1"/>
        <v>1.1461318051575908E-2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42600</v>
      </c>
      <c r="X10" s="10">
        <v>52.35</v>
      </c>
      <c r="Y10" s="10">
        <v>52.64</v>
      </c>
      <c r="Z10" s="10">
        <v>52</v>
      </c>
      <c r="AA10" s="10">
        <v>52.35</v>
      </c>
      <c r="AB10" s="95">
        <v>1108100</v>
      </c>
      <c r="AC10" s="10">
        <v>52.35</v>
      </c>
      <c r="AD10" s="2">
        <f t="shared" si="0"/>
        <v>0.64000000000000057</v>
      </c>
      <c r="AE10" s="138">
        <f t="shared" si="1"/>
        <v>1.9105846389000369E-4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52.24</v>
      </c>
      <c r="Y11" s="10">
        <v>52.4</v>
      </c>
      <c r="Z11" s="10">
        <v>51.98</v>
      </c>
      <c r="AA11" s="10">
        <v>52.34</v>
      </c>
      <c r="AB11" s="95">
        <v>1608500</v>
      </c>
      <c r="AC11" s="10">
        <v>52.34</v>
      </c>
      <c r="AD11" s="2">
        <f t="shared" si="0"/>
        <v>0.42000000000000171</v>
      </c>
      <c r="AE11" s="138">
        <f t="shared" si="1"/>
        <v>6.5384615384616041E-3</v>
      </c>
    </row>
    <row r="12" spans="1:31" x14ac:dyDescent="0.25">
      <c r="H12" s="72"/>
      <c r="W12" s="133">
        <v>42598</v>
      </c>
      <c r="X12" s="10">
        <v>52.07</v>
      </c>
      <c r="Y12" s="10">
        <v>52.63</v>
      </c>
      <c r="Z12" s="10">
        <v>52</v>
      </c>
      <c r="AA12" s="10">
        <v>52</v>
      </c>
      <c r="AB12" s="95">
        <v>1241000</v>
      </c>
      <c r="AC12" s="10">
        <v>52</v>
      </c>
      <c r="AD12" s="2">
        <f t="shared" si="0"/>
        <v>0.63000000000000256</v>
      </c>
      <c r="AE12" s="138">
        <f t="shared" si="1"/>
        <v>-9.6061479346776224E-4</v>
      </c>
    </row>
    <row r="13" spans="1:31" x14ac:dyDescent="0.25">
      <c r="H13" s="72"/>
      <c r="W13" s="133">
        <v>42597</v>
      </c>
      <c r="X13" s="10">
        <v>52.05</v>
      </c>
      <c r="Y13" s="10">
        <v>53.01</v>
      </c>
      <c r="Z13" s="10">
        <v>52.02</v>
      </c>
      <c r="AA13" s="10">
        <v>52.05</v>
      </c>
      <c r="AB13" s="95">
        <v>1960700</v>
      </c>
      <c r="AC13" s="10">
        <v>52.05</v>
      </c>
      <c r="AD13" s="2">
        <f t="shared" si="0"/>
        <v>0.98999999999999488</v>
      </c>
      <c r="AE13" s="138">
        <f t="shared" si="1"/>
        <v>1.5393496247835259E-3</v>
      </c>
    </row>
    <row r="14" spans="1:31" x14ac:dyDescent="0.25">
      <c r="H14" s="72"/>
      <c r="W14" s="133">
        <v>42594</v>
      </c>
      <c r="X14" s="10">
        <v>52.19</v>
      </c>
      <c r="Y14" s="10">
        <v>52.57</v>
      </c>
      <c r="Z14" s="10">
        <v>51.96</v>
      </c>
      <c r="AA14" s="10">
        <v>51.97</v>
      </c>
      <c r="AB14" s="95">
        <v>1978800</v>
      </c>
      <c r="AC14" s="10">
        <v>51.97</v>
      </c>
      <c r="AD14" s="2">
        <f t="shared" si="0"/>
        <v>0.60999999999999943</v>
      </c>
      <c r="AE14" s="138">
        <f t="shared" si="1"/>
        <v>1.0892822408091751E-2</v>
      </c>
    </row>
    <row r="15" spans="1:31" x14ac:dyDescent="0.25">
      <c r="H15" s="72"/>
      <c r="W15" s="133">
        <v>42593</v>
      </c>
      <c r="X15" s="10">
        <v>52.15</v>
      </c>
      <c r="Y15" s="10">
        <v>52.3</v>
      </c>
      <c r="Z15" s="10">
        <v>51.3</v>
      </c>
      <c r="AA15" s="10">
        <v>51.41</v>
      </c>
      <c r="AB15" s="95">
        <v>1580400</v>
      </c>
      <c r="AC15" s="10">
        <v>51.41</v>
      </c>
      <c r="AD15" s="2">
        <f t="shared" si="0"/>
        <v>1</v>
      </c>
      <c r="AE15" s="138">
        <f t="shared" si="1"/>
        <v>-1.1726259131103589E-2</v>
      </c>
    </row>
    <row r="16" spans="1:31" x14ac:dyDescent="0.25">
      <c r="H16" s="72"/>
      <c r="W16" s="133">
        <v>42592</v>
      </c>
      <c r="X16" s="10">
        <v>50.35</v>
      </c>
      <c r="Y16" s="10">
        <v>52.06</v>
      </c>
      <c r="Z16" s="10">
        <v>50.35</v>
      </c>
      <c r="AA16" s="10">
        <v>52.02</v>
      </c>
      <c r="AB16" s="95">
        <v>2996400</v>
      </c>
      <c r="AC16" s="10">
        <v>52.02</v>
      </c>
      <c r="AD16" s="2">
        <f t="shared" si="0"/>
        <v>1.7100000000000009</v>
      </c>
      <c r="AE16" s="138">
        <f t="shared" si="1"/>
        <v>3.5842293906810152E-2</v>
      </c>
    </row>
    <row r="17" spans="1:31" x14ac:dyDescent="0.25">
      <c r="W17" s="133">
        <v>42591</v>
      </c>
      <c r="X17" s="10">
        <v>50.17</v>
      </c>
      <c r="Y17" s="10">
        <v>50.95</v>
      </c>
      <c r="Z17" s="10">
        <v>50.16</v>
      </c>
      <c r="AA17" s="10">
        <v>50.22</v>
      </c>
      <c r="AB17" s="95">
        <v>1800900</v>
      </c>
      <c r="AC17" s="10">
        <v>50.22</v>
      </c>
      <c r="AD17" s="2">
        <f t="shared" si="0"/>
        <v>0.79000000000000625</v>
      </c>
      <c r="AE17" s="138">
        <f t="shared" si="1"/>
        <v>1.9916351324433812E-4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50.78</v>
      </c>
      <c r="Y18" s="10">
        <v>50.94</v>
      </c>
      <c r="Z18" s="10">
        <v>50.05</v>
      </c>
      <c r="AA18" s="10">
        <v>50.21</v>
      </c>
      <c r="AB18" s="95">
        <v>1405300</v>
      </c>
      <c r="AC18" s="10">
        <v>50.21</v>
      </c>
      <c r="AD18" s="2">
        <f t="shared" si="0"/>
        <v>0.89000000000000057</v>
      </c>
      <c r="AE18" s="138">
        <f t="shared" si="1"/>
        <v>-8.8827477299643354E-3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49.73</v>
      </c>
      <c r="Y19" s="10">
        <v>50.87</v>
      </c>
      <c r="Z19" s="10">
        <v>49.16</v>
      </c>
      <c r="AA19" s="10">
        <v>50.66</v>
      </c>
      <c r="AB19" s="95">
        <v>2085000</v>
      </c>
      <c r="AC19" s="10">
        <v>50.66</v>
      </c>
      <c r="AD19" s="2">
        <f t="shared" si="0"/>
        <v>1.7100000000000009</v>
      </c>
      <c r="AE19" s="138">
        <f t="shared" si="1"/>
        <v>2.4883673882257762E-2</v>
      </c>
    </row>
    <row r="20" spans="1:31" x14ac:dyDescent="0.25">
      <c r="W20" s="133">
        <v>42586</v>
      </c>
      <c r="X20" s="10">
        <v>49.28</v>
      </c>
      <c r="Y20" s="10">
        <v>49.71</v>
      </c>
      <c r="Z20" s="10">
        <v>48.92</v>
      </c>
      <c r="AA20" s="10">
        <v>49.43</v>
      </c>
      <c r="AB20" s="95">
        <v>1938500</v>
      </c>
      <c r="AC20" s="10">
        <v>49.43</v>
      </c>
      <c r="AD20" s="2">
        <f t="shared" si="0"/>
        <v>0.78999999999999915</v>
      </c>
      <c r="AE20" s="138">
        <f t="shared" si="1"/>
        <v>-2.0226537216827545E-4</v>
      </c>
    </row>
    <row r="21" spans="1:31" x14ac:dyDescent="0.25">
      <c r="W21" s="133">
        <v>42585</v>
      </c>
      <c r="X21" s="10">
        <v>49.86</v>
      </c>
      <c r="Y21" s="10">
        <v>49.98</v>
      </c>
      <c r="Z21" s="10">
        <v>49.16</v>
      </c>
      <c r="AA21" s="10">
        <v>49.44</v>
      </c>
      <c r="AB21" s="95">
        <v>1909000</v>
      </c>
      <c r="AC21" s="10">
        <v>49.44</v>
      </c>
      <c r="AD21" s="2">
        <f t="shared" si="0"/>
        <v>0.82000000000000028</v>
      </c>
      <c r="AE21" s="138">
        <f t="shared" si="1"/>
        <v>-1.040832666132907E-2</v>
      </c>
    </row>
    <row r="22" spans="1:31" x14ac:dyDescent="0.25">
      <c r="W22" s="133">
        <v>42584</v>
      </c>
      <c r="X22" s="10">
        <v>50.46</v>
      </c>
      <c r="Y22" s="10">
        <v>50.69</v>
      </c>
      <c r="Z22" s="10">
        <v>49.21</v>
      </c>
      <c r="AA22" s="10">
        <v>49.96</v>
      </c>
      <c r="AB22" s="95">
        <v>3083500</v>
      </c>
      <c r="AC22" s="10">
        <v>49.96</v>
      </c>
      <c r="AD22" s="2">
        <f t="shared" si="0"/>
        <v>1.4799999999999969</v>
      </c>
      <c r="AE22" s="138">
        <f t="shared" si="1"/>
        <v>-1.2648221343873556E-2</v>
      </c>
    </row>
    <row r="23" spans="1:31" x14ac:dyDescent="0.25">
      <c r="W23" s="133">
        <v>42583</v>
      </c>
      <c r="X23" s="10">
        <v>50.56</v>
      </c>
      <c r="Y23" s="10">
        <v>50.71</v>
      </c>
      <c r="Z23" s="10">
        <v>50.19</v>
      </c>
      <c r="AA23" s="10">
        <v>50.6</v>
      </c>
      <c r="AB23" s="95">
        <v>3028300</v>
      </c>
      <c r="AC23" s="10">
        <v>50.6</v>
      </c>
      <c r="AD23" s="2">
        <f t="shared" si="0"/>
        <v>0.52000000000000313</v>
      </c>
      <c r="AE23" s="138">
        <f t="shared" si="1"/>
        <v>1.3853156540668543E-3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50.64</v>
      </c>
      <c r="Y24" s="10">
        <v>50.83</v>
      </c>
      <c r="Z24" s="10">
        <v>49.76</v>
      </c>
      <c r="AA24" s="10">
        <v>50.53</v>
      </c>
      <c r="AB24" s="95">
        <v>3622500</v>
      </c>
      <c r="AC24" s="10">
        <v>50.53</v>
      </c>
      <c r="AD24" s="2">
        <f t="shared" si="0"/>
        <v>1.0700000000000003</v>
      </c>
      <c r="AE24" s="138">
        <f t="shared" si="1"/>
        <v>-3.1564411126454583E-3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310</v>
      </c>
      <c r="W25" s="133">
        <v>42579</v>
      </c>
      <c r="X25" s="10">
        <v>50.45</v>
      </c>
      <c r="Y25" s="10">
        <v>51.13</v>
      </c>
      <c r="Z25" s="10">
        <v>50.21</v>
      </c>
      <c r="AA25" s="10">
        <v>50.69</v>
      </c>
      <c r="AB25" s="95">
        <v>4725000</v>
      </c>
      <c r="AC25" s="10">
        <v>50.69</v>
      </c>
      <c r="AD25" s="2">
        <f t="shared" si="0"/>
        <v>0.92000000000000171</v>
      </c>
      <c r="AE25" s="138">
        <f t="shared" si="1"/>
        <v>3.5636507622252012E-3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42578</v>
      </c>
      <c r="X26" s="10">
        <v>51.23</v>
      </c>
      <c r="Y26" s="10">
        <v>51.44</v>
      </c>
      <c r="Z26" s="10">
        <v>47.8</v>
      </c>
      <c r="AA26" s="10">
        <v>50.51</v>
      </c>
      <c r="AB26" s="95">
        <v>19372300</v>
      </c>
      <c r="AC26" s="10">
        <v>50.51</v>
      </c>
      <c r="AD26" s="2">
        <f t="shared" si="0"/>
        <v>3.6400000000000006</v>
      </c>
      <c r="AE26" s="138">
        <f t="shared" si="1"/>
        <v>-0.13048717507316243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316</v>
      </c>
      <c r="W27" s="133">
        <v>42577</v>
      </c>
      <c r="X27" s="10">
        <v>58</v>
      </c>
      <c r="Y27" s="10">
        <v>58.47</v>
      </c>
      <c r="Z27" s="10">
        <v>57.69</v>
      </c>
      <c r="AA27" s="10">
        <v>58.09</v>
      </c>
      <c r="AB27" s="95">
        <v>3896200</v>
      </c>
      <c r="AC27" s="10">
        <v>58.09</v>
      </c>
      <c r="AD27" s="2">
        <f t="shared" si="0"/>
        <v>0.78000000000000114</v>
      </c>
      <c r="AE27" s="138">
        <f t="shared" si="1"/>
        <v>3.2815198618307839E-3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42576</v>
      </c>
      <c r="X28" s="10">
        <v>57.83</v>
      </c>
      <c r="Y28" s="10">
        <v>58.33</v>
      </c>
      <c r="Z28" s="10">
        <v>57.57</v>
      </c>
      <c r="AA28" s="10">
        <v>57.9</v>
      </c>
      <c r="AB28" s="95">
        <v>1676800</v>
      </c>
      <c r="AC28" s="10">
        <v>57.9</v>
      </c>
      <c r="AD28" s="2">
        <f t="shared" si="0"/>
        <v>0.75999999999999801</v>
      </c>
      <c r="AE28" s="138">
        <f t="shared" si="1"/>
        <v>1.7274140611500677E-4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42573</v>
      </c>
      <c r="X29" s="10">
        <v>57.45</v>
      </c>
      <c r="Y29" s="10">
        <v>58.14</v>
      </c>
      <c r="Z29" s="10">
        <v>57.24</v>
      </c>
      <c r="AA29" s="10">
        <v>57.89</v>
      </c>
      <c r="AB29" s="95">
        <v>1047900</v>
      </c>
      <c r="AC29" s="10">
        <v>57.89</v>
      </c>
      <c r="AD29" s="2">
        <f t="shared" si="0"/>
        <v>0.89999999999999858</v>
      </c>
      <c r="AE29" s="138">
        <f t="shared" si="1"/>
        <v>1.206293706293704E-2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42572</v>
      </c>
      <c r="X30" s="10">
        <v>57.89</v>
      </c>
      <c r="Y30" s="10">
        <v>58.12</v>
      </c>
      <c r="Z30" s="10">
        <v>57.01</v>
      </c>
      <c r="AA30" s="10">
        <v>57.2</v>
      </c>
      <c r="AB30" s="95">
        <v>1486500</v>
      </c>
      <c r="AC30" s="10">
        <v>57.2</v>
      </c>
      <c r="AD30" s="2">
        <f t="shared" si="0"/>
        <v>1.1099999999999994</v>
      </c>
      <c r="AE30" s="138">
        <f t="shared" si="1"/>
        <v>-1.0893999654158715E-2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42571</v>
      </c>
      <c r="X31" s="10">
        <v>57.71</v>
      </c>
      <c r="Y31" s="10">
        <v>57.89</v>
      </c>
      <c r="Z31" s="10">
        <v>57.42</v>
      </c>
      <c r="AA31" s="10">
        <v>57.83</v>
      </c>
      <c r="AB31" s="95">
        <v>1164600</v>
      </c>
      <c r="AC31" s="10">
        <v>57.83</v>
      </c>
      <c r="AD31" s="2">
        <f t="shared" si="0"/>
        <v>0.46999999999999886</v>
      </c>
      <c r="AE31" s="138">
        <f t="shared" si="1"/>
        <v>6.6144473455178598E-3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42570</v>
      </c>
      <c r="X32" s="10">
        <v>57.24</v>
      </c>
      <c r="Y32" s="10">
        <v>57.96</v>
      </c>
      <c r="Z32" s="10">
        <v>57.24</v>
      </c>
      <c r="AA32" s="10">
        <v>57.45</v>
      </c>
      <c r="AB32" s="95">
        <v>1000100</v>
      </c>
      <c r="AC32" s="10">
        <v>57.45</v>
      </c>
      <c r="AD32" s="2">
        <f t="shared" si="0"/>
        <v>0.71999999999999886</v>
      </c>
      <c r="AE32" s="138">
        <f t="shared" si="1"/>
        <v>-3.4800765616838092E-4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42569</v>
      </c>
      <c r="X33" s="10">
        <v>57.39</v>
      </c>
      <c r="Y33" s="10">
        <v>57.86</v>
      </c>
      <c r="Z33" s="10">
        <v>57.28</v>
      </c>
      <c r="AA33" s="10">
        <v>57.47</v>
      </c>
      <c r="AB33" s="95">
        <v>937900</v>
      </c>
      <c r="AC33" s="10">
        <v>57.47</v>
      </c>
      <c r="AD33" s="2">
        <f t="shared" si="0"/>
        <v>0.57999999999999829</v>
      </c>
      <c r="AE33" s="138">
        <f t="shared" si="1"/>
        <v>3.8427947598254075E-3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42566</v>
      </c>
      <c r="X34" s="10">
        <v>57.7</v>
      </c>
      <c r="Y34" s="10">
        <v>57.91</v>
      </c>
      <c r="Z34" s="10">
        <v>57.03</v>
      </c>
      <c r="AA34" s="10">
        <v>57.25</v>
      </c>
      <c r="AB34" s="95">
        <v>1138000</v>
      </c>
      <c r="AC34" s="10">
        <v>57.25</v>
      </c>
      <c r="AD34" s="2">
        <f t="shared" si="0"/>
        <v>0.87999999999999545</v>
      </c>
      <c r="AE34" s="138">
        <f t="shared" si="1"/>
        <v>-3.1342503917812792E-3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57.72</v>
      </c>
      <c r="Y35" s="10">
        <v>58.01</v>
      </c>
      <c r="Z35" s="10">
        <v>57.11</v>
      </c>
      <c r="AA35" s="10">
        <v>57.43</v>
      </c>
      <c r="AB35" s="95">
        <v>1611000</v>
      </c>
      <c r="AC35" s="10">
        <v>57.43</v>
      </c>
      <c r="AD35" s="2">
        <f t="shared" si="0"/>
        <v>0.89999999999999858</v>
      </c>
      <c r="AE35" s="138">
        <f t="shared" si="1"/>
        <v>1.0024621878297557E-2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56.7</v>
      </c>
      <c r="Y36" s="10">
        <v>57.69</v>
      </c>
      <c r="Z36" s="10">
        <v>56.5</v>
      </c>
      <c r="AA36" s="10">
        <v>56.86</v>
      </c>
      <c r="AB36" s="95">
        <v>1789600</v>
      </c>
      <c r="AC36" s="10">
        <v>56.86</v>
      </c>
      <c r="AD36" s="2">
        <f t="shared" si="0"/>
        <v>1.1899999999999977</v>
      </c>
      <c r="AE36" s="138">
        <f t="shared" si="1"/>
        <v>1.2464387464387494E-2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56.74</v>
      </c>
      <c r="Y37" s="10">
        <v>56.9</v>
      </c>
      <c r="Z37" s="10">
        <v>56.11</v>
      </c>
      <c r="AA37" s="10">
        <v>56.16</v>
      </c>
      <c r="AB37" s="95">
        <v>2017300</v>
      </c>
      <c r="AC37" s="10">
        <v>56.16</v>
      </c>
      <c r="AD37" s="2">
        <f t="shared" si="0"/>
        <v>0.78999999999999915</v>
      </c>
      <c r="AE37" s="138">
        <f t="shared" si="1"/>
        <v>-1.4224751066856944E-3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56.66</v>
      </c>
      <c r="Y38" s="10">
        <v>57.4</v>
      </c>
      <c r="Z38" s="10">
        <v>55.89</v>
      </c>
      <c r="AA38" s="10">
        <v>56.24</v>
      </c>
      <c r="AB38" s="95">
        <v>1498000</v>
      </c>
      <c r="AC38" s="10">
        <v>56.24</v>
      </c>
      <c r="AD38" s="2">
        <f t="shared" si="0"/>
        <v>1.509999999999998</v>
      </c>
      <c r="AE38" s="138">
        <f t="shared" si="1"/>
        <v>-2.4831500532103146E-3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55.5</v>
      </c>
      <c r="Y39" s="10">
        <v>56.64</v>
      </c>
      <c r="Z39" s="10">
        <v>54.86</v>
      </c>
      <c r="AA39" s="10">
        <v>56.38</v>
      </c>
      <c r="AB39" s="95">
        <v>1919200</v>
      </c>
      <c r="AC39" s="10">
        <v>56.38</v>
      </c>
      <c r="AD39" s="2">
        <f t="shared" si="0"/>
        <v>1.7800000000000011</v>
      </c>
      <c r="AE39" s="138">
        <f t="shared" si="1"/>
        <v>2.6210411357844965E-2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55</v>
      </c>
      <c r="Y40" s="10">
        <v>55.39</v>
      </c>
      <c r="Z40" s="10">
        <v>54.68</v>
      </c>
      <c r="AA40" s="10">
        <v>54.94</v>
      </c>
      <c r="AB40" s="95">
        <v>989600</v>
      </c>
      <c r="AC40" s="10">
        <v>54.94</v>
      </c>
      <c r="AD40" s="2">
        <f t="shared" si="0"/>
        <v>0.71000000000000085</v>
      </c>
      <c r="AE40" s="138">
        <f t="shared" si="1"/>
        <v>-3.639010189229186E-4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60.379000000000005</v>
      </c>
      <c r="Q41" s="2"/>
      <c r="W41" s="133">
        <v>42557</v>
      </c>
      <c r="X41" s="10">
        <v>54.18</v>
      </c>
      <c r="Y41" s="10">
        <v>55.03</v>
      </c>
      <c r="Z41" s="10">
        <v>53.72</v>
      </c>
      <c r="AA41" s="10">
        <v>54.96</v>
      </c>
      <c r="AB41" s="95">
        <v>1443500</v>
      </c>
      <c r="AC41" s="10">
        <v>54.96</v>
      </c>
      <c r="AD41" s="2">
        <f t="shared" si="0"/>
        <v>1.3100000000000023</v>
      </c>
      <c r="AE41" s="138">
        <f t="shared" si="1"/>
        <v>1.3087557603686628E-2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59.830100000000002</v>
      </c>
      <c r="Q42" s="2"/>
      <c r="T42" s="91" t="s">
        <v>113</v>
      </c>
      <c r="W42" s="133">
        <v>42556</v>
      </c>
      <c r="X42" s="10">
        <v>55.1</v>
      </c>
      <c r="Y42" s="10">
        <v>55.5</v>
      </c>
      <c r="Z42" s="10">
        <v>53.81</v>
      </c>
      <c r="AA42" s="10">
        <v>54.25</v>
      </c>
      <c r="AB42" s="95">
        <v>1327200</v>
      </c>
      <c r="AC42" s="10">
        <v>54.25</v>
      </c>
      <c r="AD42" s="2">
        <f t="shared" si="0"/>
        <v>1.6899999999999977</v>
      </c>
      <c r="AE42" s="138">
        <f t="shared" si="1"/>
        <v>-2.2522522522522515E-2</v>
      </c>
    </row>
    <row r="43" spans="1:31" ht="15.75" thickTop="1" x14ac:dyDescent="0.25">
      <c r="O43" s="83">
        <v>1.08</v>
      </c>
      <c r="P43" s="83">
        <f t="shared" si="30"/>
        <v>59.281200000000005</v>
      </c>
      <c r="Q43" s="2"/>
      <c r="T43" s="128" t="s">
        <v>98</v>
      </c>
      <c r="U43" s="129">
        <v>55.04</v>
      </c>
      <c r="W43" s="133">
        <v>42552</v>
      </c>
      <c r="X43" s="10">
        <v>55.81</v>
      </c>
      <c r="Y43" s="10">
        <v>56.33</v>
      </c>
      <c r="Z43" s="10">
        <v>55.2</v>
      </c>
      <c r="AA43" s="10">
        <v>55.5</v>
      </c>
      <c r="AB43" s="95">
        <v>1242400</v>
      </c>
      <c r="AC43" s="10">
        <v>55.5</v>
      </c>
      <c r="AD43" s="2">
        <f t="shared" si="0"/>
        <v>1.1299999999999955</v>
      </c>
      <c r="AE43" s="138">
        <f t="shared" si="1"/>
        <v>-7.6881816556410021E-3</v>
      </c>
    </row>
    <row r="44" spans="1:31" x14ac:dyDescent="0.25">
      <c r="O44" s="83">
        <v>1.07</v>
      </c>
      <c r="P44" s="83">
        <f t="shared" si="30"/>
        <v>58.732300000000002</v>
      </c>
      <c r="Q44" s="2"/>
      <c r="T44" s="93" t="s">
        <v>99</v>
      </c>
      <c r="U44" s="130">
        <v>55.05</v>
      </c>
      <c r="W44" s="133">
        <v>42551</v>
      </c>
      <c r="X44" s="10">
        <v>54.79</v>
      </c>
      <c r="Y44" s="10">
        <v>55.94</v>
      </c>
      <c r="Z44" s="10">
        <v>53.99</v>
      </c>
      <c r="AA44" s="10">
        <v>55.93</v>
      </c>
      <c r="AB44" s="95">
        <v>1957600</v>
      </c>
      <c r="AC44" s="10">
        <v>55.93</v>
      </c>
      <c r="AD44" s="2">
        <f t="shared" si="0"/>
        <v>1.9499999999999957</v>
      </c>
      <c r="AE44" s="138">
        <f t="shared" si="1"/>
        <v>2.5109970674486837E-2</v>
      </c>
    </row>
    <row r="45" spans="1:31" x14ac:dyDescent="0.25">
      <c r="O45" s="83">
        <v>1.06</v>
      </c>
      <c r="P45" s="83">
        <f t="shared" si="30"/>
        <v>58.183400000000006</v>
      </c>
      <c r="Q45" s="2"/>
      <c r="T45" s="93" t="s">
        <v>100</v>
      </c>
      <c r="U45" s="130" t="s">
        <v>413</v>
      </c>
      <c r="W45" s="133">
        <v>42550</v>
      </c>
      <c r="X45" s="10">
        <v>53.09</v>
      </c>
      <c r="Y45" s="10">
        <v>54.84</v>
      </c>
      <c r="Z45" s="10">
        <v>52.8</v>
      </c>
      <c r="AA45" s="10">
        <v>54.56</v>
      </c>
      <c r="AB45" s="95">
        <v>1780200</v>
      </c>
      <c r="AC45" s="10">
        <v>54.56</v>
      </c>
      <c r="AD45" s="2">
        <f t="shared" si="0"/>
        <v>2.0400000000000063</v>
      </c>
      <c r="AE45" s="138">
        <f t="shared" si="1"/>
        <v>2.8463713477851149E-2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57.634500000000003</v>
      </c>
      <c r="Q46" s="2"/>
      <c r="T46" s="93" t="s">
        <v>101</v>
      </c>
      <c r="U46" s="130" t="s">
        <v>494</v>
      </c>
      <c r="W46" s="133">
        <v>42549</v>
      </c>
      <c r="X46" s="10">
        <v>51.96</v>
      </c>
      <c r="Y46" s="10">
        <v>53.43</v>
      </c>
      <c r="Z46" s="10">
        <v>51.88</v>
      </c>
      <c r="AA46" s="10">
        <v>53.05</v>
      </c>
      <c r="AB46" s="95">
        <v>1965700</v>
      </c>
      <c r="AC46" s="10">
        <v>53.05</v>
      </c>
      <c r="AD46" s="2">
        <f t="shared" si="0"/>
        <v>1.5499999999999972</v>
      </c>
      <c r="AE46" s="138">
        <f t="shared" si="1"/>
        <v>3.6942924159499624E-2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57.085599999999999</v>
      </c>
      <c r="Q47" s="2"/>
      <c r="T47" s="93" t="s">
        <v>102</v>
      </c>
      <c r="U47" s="130">
        <v>60.05</v>
      </c>
      <c r="W47" s="133">
        <v>42548</v>
      </c>
      <c r="X47" s="10">
        <v>52.7</v>
      </c>
      <c r="Y47" s="10">
        <v>52.88</v>
      </c>
      <c r="Z47" s="10">
        <v>50.91</v>
      </c>
      <c r="AA47" s="10">
        <v>51.16</v>
      </c>
      <c r="AB47" s="95">
        <v>2436900</v>
      </c>
      <c r="AC47" s="10">
        <v>51.16</v>
      </c>
      <c r="AD47" s="2">
        <f t="shared" si="0"/>
        <v>1.970000000000006</v>
      </c>
      <c r="AE47" s="138">
        <f t="shared" si="1"/>
        <v>-4.1049671977507085E-2</v>
      </c>
    </row>
    <row r="48" spans="1:31" x14ac:dyDescent="0.25">
      <c r="A48" s="265" t="s">
        <v>309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56.536700000000003</v>
      </c>
      <c r="Q48" s="2"/>
      <c r="T48" s="93" t="s">
        <v>103</v>
      </c>
      <c r="U48" s="130">
        <v>0.97463100000000003</v>
      </c>
      <c r="W48" s="133">
        <v>42545</v>
      </c>
      <c r="X48" s="10">
        <v>54.96</v>
      </c>
      <c r="Y48" s="10">
        <v>55.74</v>
      </c>
      <c r="Z48" s="10">
        <v>53.17</v>
      </c>
      <c r="AA48" s="10">
        <v>53.35</v>
      </c>
      <c r="AB48" s="95">
        <v>3494500</v>
      </c>
      <c r="AC48" s="10">
        <v>53.35</v>
      </c>
      <c r="AD48" s="2">
        <f t="shared" si="0"/>
        <v>2.5700000000000003</v>
      </c>
      <c r="AE48" s="138">
        <f t="shared" si="1"/>
        <v>-6.681826132587021E-2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55.9878</v>
      </c>
      <c r="Q49" s="2"/>
      <c r="T49" s="93" t="s">
        <v>123</v>
      </c>
      <c r="U49" s="130" t="s">
        <v>313</v>
      </c>
      <c r="W49" s="133">
        <v>42544</v>
      </c>
      <c r="X49" s="10">
        <v>55.24</v>
      </c>
      <c r="Y49" s="10">
        <v>57.17</v>
      </c>
      <c r="Z49" s="10">
        <v>55.13</v>
      </c>
      <c r="AA49" s="10">
        <v>57.17</v>
      </c>
      <c r="AB49" s="95">
        <v>2517300</v>
      </c>
      <c r="AC49" s="10">
        <v>57.17</v>
      </c>
      <c r="AD49" s="2">
        <f t="shared" si="0"/>
        <v>2.0399999999999991</v>
      </c>
      <c r="AE49" s="138">
        <f t="shared" si="1"/>
        <v>4.5155393053016413E-2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55.438900000000004</v>
      </c>
      <c r="Q50" s="2"/>
      <c r="T50" s="93"/>
      <c r="U50" s="130"/>
      <c r="W50" s="133">
        <v>42543</v>
      </c>
      <c r="X50" s="10">
        <v>54.66</v>
      </c>
      <c r="Y50" s="10">
        <v>55.24</v>
      </c>
      <c r="Z50" s="10">
        <v>54.57</v>
      </c>
      <c r="AA50" s="10">
        <v>54.7</v>
      </c>
      <c r="AB50" s="95">
        <v>1495900</v>
      </c>
      <c r="AC50" s="10">
        <v>54.7</v>
      </c>
      <c r="AD50" s="2">
        <f t="shared" si="0"/>
        <v>0.67000000000000171</v>
      </c>
      <c r="AE50" s="138">
        <f t="shared" si="1"/>
        <v>0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54.89</v>
      </c>
      <c r="Q51" s="2"/>
      <c r="T51" s="93" t="s">
        <v>105</v>
      </c>
      <c r="U51" s="130" t="s">
        <v>495</v>
      </c>
      <c r="W51" s="133">
        <v>42542</v>
      </c>
      <c r="X51" s="10">
        <v>54.42</v>
      </c>
      <c r="Y51" s="10">
        <v>54.74</v>
      </c>
      <c r="Z51" s="10">
        <v>54.14</v>
      </c>
      <c r="AA51" s="10">
        <v>54.7</v>
      </c>
      <c r="AB51" s="95">
        <v>1132200</v>
      </c>
      <c r="AC51" s="10">
        <v>54.7</v>
      </c>
      <c r="AD51" s="2">
        <f t="shared" si="0"/>
        <v>0.60000000000000142</v>
      </c>
      <c r="AE51" s="138">
        <f t="shared" si="1"/>
        <v>1.0343553749538215E-2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54.341099999999997</v>
      </c>
      <c r="Q52" s="2"/>
      <c r="T52" s="93" t="s">
        <v>106</v>
      </c>
      <c r="U52" s="130" t="s">
        <v>336</v>
      </c>
      <c r="W52" s="133">
        <v>42541</v>
      </c>
      <c r="X52" s="10">
        <v>54.04</v>
      </c>
      <c r="Y52" s="10">
        <v>54.82</v>
      </c>
      <c r="Z52" s="10">
        <v>53.5</v>
      </c>
      <c r="AA52" s="10">
        <v>54.14</v>
      </c>
      <c r="AB52" s="95">
        <v>1806900</v>
      </c>
      <c r="AC52" s="10">
        <v>54.14</v>
      </c>
      <c r="AD52" s="2">
        <f t="shared" si="0"/>
        <v>1.3200000000000003</v>
      </c>
      <c r="AE52" s="138">
        <f t="shared" si="1"/>
        <v>1.786050009400264E-2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53.792200000000001</v>
      </c>
      <c r="Q53" s="2"/>
      <c r="T53" s="93" t="s">
        <v>107</v>
      </c>
      <c r="U53" s="131">
        <v>1168802</v>
      </c>
      <c r="W53" s="133">
        <v>42538</v>
      </c>
      <c r="X53" s="10">
        <v>53.73</v>
      </c>
      <c r="Y53" s="10">
        <v>53.99</v>
      </c>
      <c r="Z53" s="10">
        <v>53.16</v>
      </c>
      <c r="AA53" s="10">
        <v>53.19</v>
      </c>
      <c r="AB53" s="95">
        <v>2330300</v>
      </c>
      <c r="AC53" s="10">
        <v>53.19</v>
      </c>
      <c r="AD53" s="2">
        <f t="shared" si="0"/>
        <v>0.8300000000000054</v>
      </c>
      <c r="AE53" s="138">
        <f t="shared" si="1"/>
        <v>-9.6816235337926493E-3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53.243299999999998</v>
      </c>
      <c r="T54" s="93" t="s">
        <v>110</v>
      </c>
      <c r="U54" s="131">
        <v>2016040</v>
      </c>
      <c r="W54" s="133">
        <v>42537</v>
      </c>
      <c r="X54" s="10">
        <v>52.8</v>
      </c>
      <c r="Y54" s="10">
        <v>53.81</v>
      </c>
      <c r="Z54" s="10">
        <v>52.35</v>
      </c>
      <c r="AA54" s="10">
        <v>53.71</v>
      </c>
      <c r="AB54" s="95">
        <v>1281200</v>
      </c>
      <c r="AC54" s="10">
        <v>53.71</v>
      </c>
      <c r="AD54" s="2">
        <f t="shared" si="0"/>
        <v>1.4600000000000009</v>
      </c>
      <c r="AE54" s="138">
        <f t="shared" si="1"/>
        <v>8.2598085226206486E-3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52.694400000000002</v>
      </c>
      <c r="T55" s="93" t="s">
        <v>108</v>
      </c>
      <c r="U55" s="130" t="s">
        <v>496</v>
      </c>
      <c r="W55" s="133">
        <v>42536</v>
      </c>
      <c r="X55" s="10">
        <v>52.66</v>
      </c>
      <c r="Y55" s="10">
        <v>54.06</v>
      </c>
      <c r="Z55" s="10">
        <v>52.66</v>
      </c>
      <c r="AA55" s="10">
        <v>53.27</v>
      </c>
      <c r="AB55" s="95">
        <v>1471600</v>
      </c>
      <c r="AC55" s="10">
        <v>53.27</v>
      </c>
      <c r="AD55" s="2">
        <f t="shared" si="0"/>
        <v>1.4000000000000057</v>
      </c>
      <c r="AE55" s="138">
        <f t="shared" si="1"/>
        <v>1.1583744777820204E-2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52.145499999999998</v>
      </c>
      <c r="T56" s="93" t="s">
        <v>111</v>
      </c>
      <c r="U56" s="130">
        <v>30.13</v>
      </c>
      <c r="W56" s="133">
        <v>42535</v>
      </c>
      <c r="X56" s="10">
        <v>52.09</v>
      </c>
      <c r="Y56" s="10">
        <v>52.69</v>
      </c>
      <c r="Z56" s="10">
        <v>51.97</v>
      </c>
      <c r="AA56" s="10">
        <v>52.66</v>
      </c>
      <c r="AB56" s="95">
        <v>1185000</v>
      </c>
      <c r="AC56" s="10">
        <v>52.66</v>
      </c>
      <c r="AD56" s="2">
        <f t="shared" si="0"/>
        <v>0.71999999999999886</v>
      </c>
      <c r="AE56" s="138">
        <f t="shared" si="1"/>
        <v>8.6190384983719781E-3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51.596599999999995</v>
      </c>
      <c r="T57" s="93" t="s">
        <v>112</v>
      </c>
      <c r="U57" s="130">
        <v>1.82</v>
      </c>
      <c r="W57" s="133">
        <v>42534</v>
      </c>
      <c r="X57" s="10">
        <v>52.47</v>
      </c>
      <c r="Y57" s="10">
        <v>53.16</v>
      </c>
      <c r="Z57" s="10">
        <v>52.18</v>
      </c>
      <c r="AA57" s="10">
        <v>52.21</v>
      </c>
      <c r="AB57" s="95">
        <v>1245500</v>
      </c>
      <c r="AC57" s="10">
        <v>52.21</v>
      </c>
      <c r="AD57" s="2">
        <f t="shared" si="0"/>
        <v>0.97999999999999687</v>
      </c>
      <c r="AE57" s="138">
        <f t="shared" si="1"/>
        <v>-9.8615588848851576E-3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51.047700000000006</v>
      </c>
      <c r="T58" s="93" t="s">
        <v>109</v>
      </c>
      <c r="U58" s="130" t="s">
        <v>124</v>
      </c>
      <c r="W58" s="133">
        <v>42531</v>
      </c>
      <c r="X58" s="10">
        <v>54.65</v>
      </c>
      <c r="Y58" s="10">
        <v>55.24</v>
      </c>
      <c r="Z58" s="10">
        <v>52.67</v>
      </c>
      <c r="AA58" s="10">
        <v>52.73</v>
      </c>
      <c r="AB58" s="95">
        <v>1434100</v>
      </c>
      <c r="AC58" s="10">
        <v>52.73</v>
      </c>
      <c r="AD58" s="2">
        <f t="shared" si="0"/>
        <v>2.5700000000000003</v>
      </c>
      <c r="AE58" s="138">
        <f t="shared" si="1"/>
        <v>-4.8881673881673859E-2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50.498800000000003</v>
      </c>
      <c r="W59" s="133">
        <v>42530</v>
      </c>
      <c r="X59" s="10">
        <v>54.63</v>
      </c>
      <c r="Y59" s="10">
        <v>55.5</v>
      </c>
      <c r="Z59" s="10">
        <v>54.16</v>
      </c>
      <c r="AA59" s="10">
        <v>55.44</v>
      </c>
      <c r="AB59" s="95">
        <v>1424100</v>
      </c>
      <c r="AC59" s="10">
        <v>55.44</v>
      </c>
      <c r="AD59" s="2">
        <f t="shared" si="0"/>
        <v>1.3400000000000034</v>
      </c>
      <c r="AE59" s="138">
        <f t="shared" si="1"/>
        <v>9.4683175528040842E-3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49.9499</v>
      </c>
      <c r="W60" s="133">
        <v>42529</v>
      </c>
      <c r="X60" s="10">
        <v>54.99</v>
      </c>
      <c r="Y60" s="10">
        <v>55.4</v>
      </c>
      <c r="Z60" s="10">
        <v>54.81</v>
      </c>
      <c r="AA60" s="10">
        <v>54.92</v>
      </c>
      <c r="AB60" s="95">
        <v>1237400</v>
      </c>
      <c r="AC60" s="10">
        <v>54.92</v>
      </c>
      <c r="AD60" s="2">
        <f t="shared" si="0"/>
        <v>0.58999999999999631</v>
      </c>
      <c r="AE60" s="138">
        <f t="shared" si="1"/>
        <v>1.2762078395625043E-3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49.401000000000003</v>
      </c>
      <c r="W61" s="133">
        <v>42528</v>
      </c>
      <c r="X61" s="10">
        <v>54.5</v>
      </c>
      <c r="Y61" s="10">
        <v>54.89</v>
      </c>
      <c r="Z61" s="10">
        <v>53.92</v>
      </c>
      <c r="AA61" s="10">
        <v>54.85</v>
      </c>
      <c r="AB61" s="95">
        <v>1238200</v>
      </c>
      <c r="AC61" s="10">
        <v>54.85</v>
      </c>
      <c r="AD61" s="2">
        <f t="shared" si="0"/>
        <v>0.96999999999999886</v>
      </c>
      <c r="AE61" s="138">
        <f t="shared" si="1"/>
        <v>5.8683293599852693E-3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42527</v>
      </c>
      <c r="X62" s="10">
        <v>53.77</v>
      </c>
      <c r="Y62" s="10">
        <v>54.73</v>
      </c>
      <c r="Z62" s="10">
        <v>53.17</v>
      </c>
      <c r="AA62" s="10">
        <v>54.53</v>
      </c>
      <c r="AB62" s="95">
        <v>909300</v>
      </c>
      <c r="AC62" s="10">
        <v>54.53</v>
      </c>
      <c r="AD62" s="2">
        <f t="shared" si="0"/>
        <v>1.5599999999999952</v>
      </c>
      <c r="AE62" s="138">
        <f t="shared" si="1"/>
        <v>1.8300653594771399E-2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42524</v>
      </c>
      <c r="X63" s="10">
        <v>54.46</v>
      </c>
      <c r="Y63" s="10">
        <v>54.58</v>
      </c>
      <c r="Z63" s="10">
        <v>52.99</v>
      </c>
      <c r="AA63" s="10">
        <v>53.55</v>
      </c>
      <c r="AB63" s="95">
        <v>1280200</v>
      </c>
      <c r="AC63" s="10">
        <v>53.55</v>
      </c>
      <c r="AD63" s="2">
        <f t="shared" si="0"/>
        <v>1.5899999999999963</v>
      </c>
      <c r="AE63" s="138">
        <f t="shared" si="1"/>
        <v>-2.4590163934426257E-2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42523</v>
      </c>
      <c r="X64" s="10">
        <v>54.1</v>
      </c>
      <c r="Y64" s="10">
        <v>54.97</v>
      </c>
      <c r="Z64" s="10">
        <v>54.1</v>
      </c>
      <c r="AA64" s="10">
        <v>54.9</v>
      </c>
      <c r="AB64" s="95">
        <v>707400</v>
      </c>
      <c r="AC64" s="10">
        <v>54.9</v>
      </c>
      <c r="AD64" s="2">
        <f t="shared" si="0"/>
        <v>0.86999999999999744</v>
      </c>
      <c r="AE64" s="138">
        <f t="shared" si="1"/>
        <v>8.8202866593163343E-3</v>
      </c>
    </row>
    <row r="65" spans="1:31" ht="15.75" thickBot="1" x14ac:dyDescent="0.3">
      <c r="A65" s="490" t="s">
        <v>204</v>
      </c>
      <c r="B65" s="491"/>
      <c r="C65" s="492">
        <f>SumByColor($A$19,C48:C63)</f>
        <v>0</v>
      </c>
      <c r="D65" s="492"/>
      <c r="E65" s="492"/>
      <c r="F65" s="493">
        <f>SumByColor($A$19,F48:F63)</f>
        <v>0</v>
      </c>
      <c r="G65" s="492"/>
      <c r="H65" s="492">
        <f>SumByColor($A$19,H48:H63)</f>
        <v>0</v>
      </c>
      <c r="I65" s="492"/>
      <c r="J65" s="492"/>
      <c r="K65" s="493">
        <f>SumByColor($A$19,K48:K63)</f>
        <v>0</v>
      </c>
      <c r="L65" s="492"/>
      <c r="M65" s="493">
        <f t="shared" ref="M65" si="31">SumByColor($A$19,M48:M63)</f>
        <v>0</v>
      </c>
      <c r="W65" s="133">
        <v>42522</v>
      </c>
      <c r="X65" s="10">
        <v>54.01</v>
      </c>
      <c r="Y65" s="10">
        <v>54.62</v>
      </c>
      <c r="Z65" s="10">
        <v>53.73</v>
      </c>
      <c r="AA65" s="10">
        <v>54.42</v>
      </c>
      <c r="AB65" s="95">
        <v>1240800</v>
      </c>
      <c r="AC65" s="10">
        <v>54.42</v>
      </c>
      <c r="AD65" s="2">
        <f t="shared" si="0"/>
        <v>0.89000000000000057</v>
      </c>
      <c r="AE65" s="138">
        <f t="shared" si="1"/>
        <v>-2.9314767314033707E-3</v>
      </c>
    </row>
    <row r="66" spans="1:31" x14ac:dyDescent="0.25">
      <c r="W66" s="133">
        <v>42521</v>
      </c>
      <c r="X66" s="10">
        <v>54.42</v>
      </c>
      <c r="Y66" s="10">
        <v>54.78</v>
      </c>
      <c r="Z66" s="10">
        <v>54.18</v>
      </c>
      <c r="AA66" s="10">
        <v>54.58</v>
      </c>
      <c r="AB66" s="95">
        <v>1261000</v>
      </c>
      <c r="AC66" s="10">
        <v>54.58</v>
      </c>
      <c r="AD66" s="2">
        <f t="shared" si="0"/>
        <v>0.60000000000000142</v>
      </c>
      <c r="AE66" s="138">
        <f t="shared" si="1"/>
        <v>7.0110701107011231E-3</v>
      </c>
    </row>
    <row r="67" spans="1:31" x14ac:dyDescent="0.25">
      <c r="W67" s="133">
        <v>42517</v>
      </c>
      <c r="X67" s="10">
        <v>54</v>
      </c>
      <c r="Y67" s="10">
        <v>54.5</v>
      </c>
      <c r="Z67" s="10">
        <v>53.64</v>
      </c>
      <c r="AA67" s="10">
        <v>54.2</v>
      </c>
      <c r="AB67" s="95">
        <v>1166300</v>
      </c>
      <c r="AC67" s="10">
        <v>54.2</v>
      </c>
      <c r="AD67" s="2">
        <f>Y67-Z67</f>
        <v>0.85999999999999943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148" activePane="bottomLeft" state="frozen"/>
      <selection pane="bottomLeft" activeCell="O161" sqref="O161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47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7178</v>
      </c>
      <c r="T2" s="42">
        <v>42620</v>
      </c>
      <c r="U2" s="34" t="s">
        <v>383</v>
      </c>
      <c r="W2" s="133">
        <v>42612</v>
      </c>
      <c r="X2" s="10">
        <v>15.99</v>
      </c>
      <c r="Y2" s="10">
        <v>16.16</v>
      </c>
      <c r="Z2" s="10">
        <v>15.42</v>
      </c>
      <c r="AA2" s="10">
        <v>15.55</v>
      </c>
      <c r="AB2" s="95">
        <v>15516600</v>
      </c>
      <c r="AC2" s="10">
        <v>15.55</v>
      </c>
      <c r="AE2" s="138">
        <f t="shared" ref="AE2:AE14" si="0">AC2/AC3-1</f>
        <v>-2.7517198248905528E-2</v>
      </c>
    </row>
    <row r="3" spans="1:41" x14ac:dyDescent="0.25">
      <c r="A3" s="23" t="s">
        <v>71</v>
      </c>
      <c r="B3" s="47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16.657145305098734</v>
      </c>
      <c r="W3" s="133">
        <v>42611</v>
      </c>
      <c r="X3" s="10">
        <v>15.84</v>
      </c>
      <c r="Y3" s="10">
        <v>16.079999999999998</v>
      </c>
      <c r="Z3" s="10">
        <v>15.73</v>
      </c>
      <c r="AA3" s="10">
        <v>15.99</v>
      </c>
      <c r="AB3" s="95">
        <v>9884400</v>
      </c>
      <c r="AC3" s="10">
        <v>15.99</v>
      </c>
      <c r="AE3" s="138">
        <f t="shared" si="0"/>
        <v>2.5078369905957576E-3</v>
      </c>
      <c r="AL3" s="234"/>
      <c r="AO3" s="234"/>
    </row>
    <row r="4" spans="1:41" x14ac:dyDescent="0.25">
      <c r="B4" s="47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15.55</v>
      </c>
      <c r="W4" s="133">
        <v>42608</v>
      </c>
      <c r="X4" s="10">
        <v>16.07</v>
      </c>
      <c r="Y4" s="10">
        <v>16.32</v>
      </c>
      <c r="Z4" s="10">
        <v>15.75</v>
      </c>
      <c r="AA4" s="10">
        <v>15.95</v>
      </c>
      <c r="AB4" s="95">
        <v>15538800</v>
      </c>
      <c r="AC4" s="10">
        <v>15.95</v>
      </c>
      <c r="AE4" s="138">
        <f t="shared" si="0"/>
        <v>-3.7476577139289313E-3</v>
      </c>
      <c r="AJ4" s="235"/>
      <c r="AL4" s="234"/>
      <c r="AO4" s="234"/>
    </row>
    <row r="5" spans="1:41" x14ac:dyDescent="0.25">
      <c r="B5" s="541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344</v>
      </c>
      <c r="O5" s="11" t="s">
        <v>67</v>
      </c>
      <c r="Q5" s="3">
        <f>Q4*Q2</f>
        <v>111617.90000000001</v>
      </c>
      <c r="T5" s="67"/>
      <c r="W5" s="133">
        <v>42607</v>
      </c>
      <c r="X5" s="10">
        <v>16.02</v>
      </c>
      <c r="Y5" s="10">
        <v>16.28</v>
      </c>
      <c r="Z5" s="10">
        <v>15.91</v>
      </c>
      <c r="AA5" s="10">
        <v>16.010000000000002</v>
      </c>
      <c r="AB5" s="95">
        <v>11531900</v>
      </c>
      <c r="AC5" s="10">
        <v>16.010000000000002</v>
      </c>
      <c r="AE5" s="138">
        <f t="shared" si="0"/>
        <v>-3.1133250311330407E-3</v>
      </c>
    </row>
    <row r="6" spans="1:41" x14ac:dyDescent="0.25">
      <c r="B6" s="541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345</v>
      </c>
      <c r="O6" s="11" t="s">
        <v>64</v>
      </c>
      <c r="Q6" s="2">
        <f>Q3*Q2</f>
        <v>119564.98899999871</v>
      </c>
      <c r="W6" s="133">
        <v>42606</v>
      </c>
      <c r="X6" s="10">
        <v>16.34</v>
      </c>
      <c r="Y6" s="10">
        <v>16.53</v>
      </c>
      <c r="Z6" s="10">
        <v>15.97</v>
      </c>
      <c r="AA6" s="10">
        <v>16.059999999999999</v>
      </c>
      <c r="AB6" s="95">
        <v>16495700</v>
      </c>
      <c r="AC6" s="10">
        <v>16.059999999999999</v>
      </c>
      <c r="AE6" s="138">
        <f t="shared" si="0"/>
        <v>-2.251978088861839E-2</v>
      </c>
    </row>
    <row r="7" spans="1:41" x14ac:dyDescent="0.25">
      <c r="B7" s="541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-7947.0889999986539</v>
      </c>
      <c r="R7">
        <v>1700</v>
      </c>
      <c r="U7" s="184"/>
      <c r="W7" s="133">
        <v>42605</v>
      </c>
      <c r="X7" s="10">
        <v>15.73</v>
      </c>
      <c r="Y7" s="10">
        <v>16.55</v>
      </c>
      <c r="Z7" s="10">
        <v>15.67</v>
      </c>
      <c r="AA7" s="10">
        <v>16.43</v>
      </c>
      <c r="AB7" s="95">
        <v>29790900</v>
      </c>
      <c r="AC7" s="10">
        <v>16.43</v>
      </c>
      <c r="AE7" s="138">
        <f t="shared" si="0"/>
        <v>5.0511508951406547E-2</v>
      </c>
    </row>
    <row r="8" spans="1:41" x14ac:dyDescent="0.25">
      <c r="B8" s="541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-7947.0889999986539</v>
      </c>
      <c r="W8" s="133">
        <v>42604</v>
      </c>
      <c r="X8" s="10">
        <v>16.2</v>
      </c>
      <c r="Y8" s="10">
        <v>16.25</v>
      </c>
      <c r="Z8" s="10">
        <v>15.45</v>
      </c>
      <c r="AA8" s="10">
        <v>15.64</v>
      </c>
      <c r="AB8" s="95">
        <v>26338000</v>
      </c>
      <c r="AC8" s="10">
        <v>15.64</v>
      </c>
      <c r="AE8" s="138">
        <f t="shared" si="0"/>
        <v>-6.9047619047619024E-2</v>
      </c>
    </row>
    <row r="9" spans="1:41" x14ac:dyDescent="0.25">
      <c r="B9" s="541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-6.6466689508905816E-2</v>
      </c>
      <c r="W9" s="133">
        <v>42601</v>
      </c>
      <c r="X9" s="10">
        <v>16.52</v>
      </c>
      <c r="Y9" s="10">
        <v>16.850000000000001</v>
      </c>
      <c r="Z9" s="10">
        <v>16.48</v>
      </c>
      <c r="AA9" s="10">
        <v>16.8</v>
      </c>
      <c r="AB9" s="95">
        <v>16932800</v>
      </c>
      <c r="AC9" s="10">
        <v>16.8</v>
      </c>
      <c r="AE9" s="138">
        <f t="shared" si="0"/>
        <v>7.194244604316502E-3</v>
      </c>
    </row>
    <row r="10" spans="1:41" ht="15" customHeight="1" x14ac:dyDescent="0.25">
      <c r="B10" s="47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2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42600</v>
      </c>
      <c r="X10" s="10">
        <v>15.87</v>
      </c>
      <c r="Y10" s="10">
        <v>16.73</v>
      </c>
      <c r="Z10" s="10">
        <v>15.8</v>
      </c>
      <c r="AA10" s="10">
        <v>16.68</v>
      </c>
      <c r="AB10" s="95">
        <v>26906000</v>
      </c>
      <c r="AC10" s="10">
        <v>16.68</v>
      </c>
      <c r="AE10" s="138">
        <f t="shared" si="0"/>
        <v>6.2420382165605082E-2</v>
      </c>
    </row>
    <row r="11" spans="1:41" x14ac:dyDescent="0.25">
      <c r="B11" s="47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1.2500000000000001E-2</v>
      </c>
      <c r="W11" s="133">
        <v>42599</v>
      </c>
      <c r="X11" s="10">
        <v>15.07</v>
      </c>
      <c r="Y11" s="10">
        <v>15.75</v>
      </c>
      <c r="Z11" s="10">
        <v>14.93</v>
      </c>
      <c r="AA11" s="10">
        <v>15.7</v>
      </c>
      <c r="AB11" s="95">
        <v>20862600</v>
      </c>
      <c r="AC11" s="10">
        <v>15.7</v>
      </c>
      <c r="AE11" s="138">
        <f t="shared" si="0"/>
        <v>3.4937376400790976E-2</v>
      </c>
    </row>
    <row r="12" spans="1:41" x14ac:dyDescent="0.25">
      <c r="B12" s="47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42598</v>
      </c>
      <c r="X12" s="10">
        <v>15.12</v>
      </c>
      <c r="Y12" s="10">
        <v>15.25</v>
      </c>
      <c r="Z12" s="10">
        <v>14.71</v>
      </c>
      <c r="AA12" s="10">
        <v>15.17</v>
      </c>
      <c r="AB12" s="95">
        <v>18354900</v>
      </c>
      <c r="AC12" s="10">
        <v>15.17</v>
      </c>
      <c r="AE12" s="138">
        <f t="shared" si="0"/>
        <v>1.8120805369127524E-2</v>
      </c>
    </row>
    <row r="13" spans="1:41" x14ac:dyDescent="0.25">
      <c r="B13" s="47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42597</v>
      </c>
      <c r="X13" s="10">
        <v>14.94</v>
      </c>
      <c r="Y13" s="10">
        <v>15.06</v>
      </c>
      <c r="Z13" s="10">
        <v>14.78</v>
      </c>
      <c r="AA13" s="10">
        <v>14.9</v>
      </c>
      <c r="AB13" s="95">
        <v>12045700</v>
      </c>
      <c r="AC13" s="10">
        <v>14.9</v>
      </c>
      <c r="AE13" s="138" t="e">
        <f t="shared" si="0"/>
        <v>#DIV/0!</v>
      </c>
    </row>
    <row r="14" spans="1:41" x14ac:dyDescent="0.25">
      <c r="B14" s="47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42597</v>
      </c>
      <c r="X14" s="10" t="s">
        <v>160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47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42594</v>
      </c>
      <c r="X15" s="10">
        <v>14.6</v>
      </c>
      <c r="Y15" s="10">
        <v>14.92</v>
      </c>
      <c r="Z15" s="10">
        <v>14.55</v>
      </c>
      <c r="AA15" s="10">
        <v>14.72</v>
      </c>
      <c r="AB15" s="95">
        <v>13455700</v>
      </c>
      <c r="AC15" s="10">
        <v>14.67</v>
      </c>
      <c r="AE15" s="138">
        <f>AC15/AC16-1</f>
        <v>1.8750000000000044E-2</v>
      </c>
    </row>
    <row r="16" spans="1:41" x14ac:dyDescent="0.25">
      <c r="B16" s="47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42593</v>
      </c>
      <c r="X16" s="10">
        <v>14.15</v>
      </c>
      <c r="Y16" s="10">
        <v>14.63</v>
      </c>
      <c r="Z16" s="10">
        <v>14.01</v>
      </c>
      <c r="AA16" s="10">
        <v>14.45</v>
      </c>
      <c r="AB16" s="95">
        <v>13615900</v>
      </c>
      <c r="AC16" s="10">
        <v>14.4</v>
      </c>
      <c r="AE16" s="138">
        <f t="shared" ref="AE16:AE67" si="4">AC16/AC17-1</f>
        <v>3.3740129217516124E-2</v>
      </c>
    </row>
    <row r="17" spans="1:31" x14ac:dyDescent="0.25">
      <c r="A17" s="2"/>
      <c r="B17" s="47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42592</v>
      </c>
      <c r="X17" s="10">
        <v>14.48</v>
      </c>
      <c r="Y17" s="10">
        <v>14.59</v>
      </c>
      <c r="Z17" s="10">
        <v>13.95</v>
      </c>
      <c r="AA17" s="10">
        <v>13.98</v>
      </c>
      <c r="AB17" s="95">
        <v>13540000</v>
      </c>
      <c r="AC17" s="10">
        <v>13.93</v>
      </c>
      <c r="AE17" s="138">
        <f t="shared" si="4"/>
        <v>-3.0619345859429381E-2</v>
      </c>
    </row>
    <row r="18" spans="1:31" x14ac:dyDescent="0.25">
      <c r="B18" s="47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42591</v>
      </c>
      <c r="X18" s="10">
        <v>14.35</v>
      </c>
      <c r="Y18" s="10">
        <v>14.52</v>
      </c>
      <c r="Z18" s="10">
        <v>14.22</v>
      </c>
      <c r="AA18" s="10">
        <v>14.42</v>
      </c>
      <c r="AB18" s="95">
        <v>15450800</v>
      </c>
      <c r="AC18" s="10">
        <v>14.37</v>
      </c>
      <c r="AE18" s="138">
        <f t="shared" si="4"/>
        <v>1.1971830985915588E-2</v>
      </c>
    </row>
    <row r="19" spans="1:31" x14ac:dyDescent="0.25">
      <c r="A19" s="2"/>
      <c r="B19" s="47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42590</v>
      </c>
      <c r="X19" s="10">
        <v>14.1</v>
      </c>
      <c r="Y19" s="10">
        <v>14.68</v>
      </c>
      <c r="Z19" s="10">
        <v>14.1</v>
      </c>
      <c r="AA19" s="10">
        <v>14.25</v>
      </c>
      <c r="AB19" s="95">
        <v>18392000</v>
      </c>
      <c r="AC19" s="10">
        <v>14.2</v>
      </c>
      <c r="AE19" s="138">
        <f t="shared" si="4"/>
        <v>2.7496382054992718E-2</v>
      </c>
    </row>
    <row r="20" spans="1:31" x14ac:dyDescent="0.25">
      <c r="B20" s="47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42587</v>
      </c>
      <c r="X20" s="10">
        <v>13.47</v>
      </c>
      <c r="Y20" s="10">
        <v>13.94</v>
      </c>
      <c r="Z20" s="10">
        <v>13.3</v>
      </c>
      <c r="AA20" s="10">
        <v>13.87</v>
      </c>
      <c r="AB20" s="95">
        <v>16909700</v>
      </c>
      <c r="AC20" s="10">
        <v>13.82</v>
      </c>
      <c r="AE20" s="138">
        <f t="shared" si="4"/>
        <v>3.4431137724550975E-2</v>
      </c>
    </row>
    <row r="21" spans="1:31" x14ac:dyDescent="0.25">
      <c r="B21" s="47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42586</v>
      </c>
      <c r="X21" s="10">
        <v>13.6</v>
      </c>
      <c r="Y21" s="10">
        <v>13.9</v>
      </c>
      <c r="Z21" s="10">
        <v>13.05</v>
      </c>
      <c r="AA21" s="10">
        <v>13.41</v>
      </c>
      <c r="AB21" s="95">
        <v>24445600</v>
      </c>
      <c r="AC21" s="10">
        <v>13.36</v>
      </c>
      <c r="AE21" s="138">
        <f t="shared" si="4"/>
        <v>-7.4794315632009667E-4</v>
      </c>
    </row>
    <row r="22" spans="1:31" x14ac:dyDescent="0.25">
      <c r="B22" s="47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42585</v>
      </c>
      <c r="X22" s="10">
        <v>12.97</v>
      </c>
      <c r="Y22" s="10">
        <v>13.42</v>
      </c>
      <c r="Z22" s="10">
        <v>12.67</v>
      </c>
      <c r="AA22" s="10">
        <v>13.42</v>
      </c>
      <c r="AB22" s="95">
        <v>17171100</v>
      </c>
      <c r="AC22" s="10">
        <v>13.37</v>
      </c>
      <c r="AE22" s="138">
        <f t="shared" si="4"/>
        <v>3.9657853810264321E-2</v>
      </c>
    </row>
    <row r="23" spans="1:31" x14ac:dyDescent="0.25">
      <c r="B23" s="47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42584</v>
      </c>
      <c r="X23" s="10">
        <v>13.12</v>
      </c>
      <c r="Y23" s="10">
        <v>13.23</v>
      </c>
      <c r="Z23" s="10">
        <v>12.47</v>
      </c>
      <c r="AA23" s="10">
        <v>12.9</v>
      </c>
      <c r="AB23" s="95">
        <v>17163600</v>
      </c>
      <c r="AC23" s="10">
        <v>12.86</v>
      </c>
      <c r="AE23" s="138">
        <f t="shared" si="4"/>
        <v>-1.5527950310559868E-3</v>
      </c>
    </row>
    <row r="24" spans="1:31" x14ac:dyDescent="0.25">
      <c r="B24" s="47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42583</v>
      </c>
      <c r="X24" s="10">
        <v>13.42</v>
      </c>
      <c r="Y24" s="10">
        <v>13.43</v>
      </c>
      <c r="Z24" s="10">
        <v>12.84</v>
      </c>
      <c r="AA24" s="10">
        <v>12.92</v>
      </c>
      <c r="AB24" s="95">
        <v>20926700</v>
      </c>
      <c r="AC24" s="10">
        <v>12.88</v>
      </c>
      <c r="AE24" s="138">
        <f t="shared" si="4"/>
        <v>-5.2244297277409757E-2</v>
      </c>
    </row>
    <row r="25" spans="1:31" x14ac:dyDescent="0.25">
      <c r="B25" s="47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42580</v>
      </c>
      <c r="X25" s="10">
        <v>13.21</v>
      </c>
      <c r="Y25" s="10">
        <v>13.74</v>
      </c>
      <c r="Z25" s="10">
        <v>13.11</v>
      </c>
      <c r="AA25" s="10">
        <v>13.64</v>
      </c>
      <c r="AB25" s="95">
        <v>13855600</v>
      </c>
      <c r="AC25" s="10">
        <v>13.59</v>
      </c>
      <c r="AE25" s="138">
        <f t="shared" si="4"/>
        <v>2.1804511278195493E-2</v>
      </c>
    </row>
    <row r="26" spans="1:31" x14ac:dyDescent="0.25">
      <c r="B26" s="47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42579</v>
      </c>
      <c r="X26" s="10">
        <v>13.19</v>
      </c>
      <c r="Y26" s="10">
        <v>13.45</v>
      </c>
      <c r="Z26" s="10">
        <v>13.08</v>
      </c>
      <c r="AA26" s="10">
        <v>13.35</v>
      </c>
      <c r="AB26" s="95">
        <v>16668900</v>
      </c>
      <c r="AC26" s="10">
        <v>13.3</v>
      </c>
      <c r="AE26" s="138">
        <f t="shared" si="4"/>
        <v>1.6042780748663166E-2</v>
      </c>
    </row>
    <row r="27" spans="1:31" x14ac:dyDescent="0.25">
      <c r="B27" s="47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42578</v>
      </c>
      <c r="X27" s="10">
        <v>13.89</v>
      </c>
      <c r="Y27" s="10">
        <v>14.09</v>
      </c>
      <c r="Z27" s="10">
        <v>13.06</v>
      </c>
      <c r="AA27" s="10">
        <v>13.13</v>
      </c>
      <c r="AB27" s="95">
        <v>22775700</v>
      </c>
      <c r="AC27" s="10">
        <v>13.09</v>
      </c>
      <c r="AE27" s="138">
        <f t="shared" si="4"/>
        <v>-4.661325564457397E-2</v>
      </c>
    </row>
    <row r="28" spans="1:31" x14ac:dyDescent="0.25">
      <c r="B28" s="47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42577</v>
      </c>
      <c r="X28" s="10">
        <v>13.49</v>
      </c>
      <c r="Y28" s="10">
        <v>13.83</v>
      </c>
      <c r="Z28" s="10">
        <v>13.41</v>
      </c>
      <c r="AA28" s="10">
        <v>13.78</v>
      </c>
      <c r="AB28" s="95">
        <v>14112600</v>
      </c>
      <c r="AC28" s="10">
        <v>13.73</v>
      </c>
      <c r="AE28" s="138">
        <f t="shared" si="4"/>
        <v>1.4781966001478297E-2</v>
      </c>
    </row>
    <row r="29" spans="1:31" x14ac:dyDescent="0.25">
      <c r="B29" s="47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42576</v>
      </c>
      <c r="X29" s="10">
        <v>13.94</v>
      </c>
      <c r="Y29" s="10">
        <v>14.06</v>
      </c>
      <c r="Z29" s="10">
        <v>13.5</v>
      </c>
      <c r="AA29" s="10">
        <v>13.58</v>
      </c>
      <c r="AB29" s="95">
        <v>17377400</v>
      </c>
      <c r="AC29" s="10">
        <v>13.53</v>
      </c>
      <c r="AE29" s="138">
        <f t="shared" si="4"/>
        <v>-3.7695590327169404E-2</v>
      </c>
    </row>
    <row r="30" spans="1:31" x14ac:dyDescent="0.25">
      <c r="B30" s="47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42573</v>
      </c>
      <c r="X30" s="10">
        <v>14.49</v>
      </c>
      <c r="Y30" s="10">
        <v>14.52</v>
      </c>
      <c r="Z30" s="10">
        <v>14.03</v>
      </c>
      <c r="AA30" s="10">
        <v>14.11</v>
      </c>
      <c r="AB30" s="95">
        <v>19805400</v>
      </c>
      <c r="AC30" s="10">
        <v>14.06</v>
      </c>
      <c r="AE30" s="138">
        <f t="shared" si="4"/>
        <v>-2.1572720946416046E-2</v>
      </c>
    </row>
    <row r="31" spans="1:31" x14ac:dyDescent="0.25">
      <c r="B31" s="47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42572</v>
      </c>
      <c r="X31" s="10">
        <v>14.8</v>
      </c>
      <c r="Y31" s="10">
        <v>15.08</v>
      </c>
      <c r="Z31" s="10">
        <v>14.37</v>
      </c>
      <c r="AA31" s="10">
        <v>14.42</v>
      </c>
      <c r="AB31" s="95">
        <v>18026500</v>
      </c>
      <c r="AC31" s="10">
        <v>14.37</v>
      </c>
      <c r="AE31" s="138">
        <f t="shared" si="4"/>
        <v>-2.8397565922920864E-2</v>
      </c>
    </row>
    <row r="32" spans="1:31" x14ac:dyDescent="0.25">
      <c r="B32" s="47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42571</v>
      </c>
      <c r="X32" s="10">
        <v>14.62</v>
      </c>
      <c r="Y32" s="10">
        <v>14.94</v>
      </c>
      <c r="Z32" s="10">
        <v>14.14</v>
      </c>
      <c r="AA32" s="10">
        <v>14.84</v>
      </c>
      <c r="AB32" s="95">
        <v>17544800</v>
      </c>
      <c r="AC32" s="10">
        <v>14.79</v>
      </c>
      <c r="AE32" s="138">
        <f t="shared" si="4"/>
        <v>6.1224489795919101E-3</v>
      </c>
    </row>
    <row r="33" spans="2:31" x14ac:dyDescent="0.25">
      <c r="B33" s="47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42570</v>
      </c>
      <c r="X33" s="10">
        <v>15.06</v>
      </c>
      <c r="Y33" s="10">
        <v>15.13</v>
      </c>
      <c r="Z33" s="10">
        <v>14.65</v>
      </c>
      <c r="AA33" s="10">
        <v>14.75</v>
      </c>
      <c r="AB33" s="95">
        <v>12830500</v>
      </c>
      <c r="AC33" s="10">
        <v>14.7</v>
      </c>
      <c r="AE33" s="138">
        <f t="shared" si="4"/>
        <v>-2.8420356906807775E-2</v>
      </c>
    </row>
    <row r="34" spans="2:31" x14ac:dyDescent="0.25">
      <c r="B34" s="47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42569</v>
      </c>
      <c r="X34" s="10">
        <v>15.04</v>
      </c>
      <c r="Y34" s="10">
        <v>15.21</v>
      </c>
      <c r="Z34" s="10">
        <v>14.73</v>
      </c>
      <c r="AA34" s="10">
        <v>15.18</v>
      </c>
      <c r="AB34" s="95">
        <v>14617600</v>
      </c>
      <c r="AC34" s="10">
        <v>15.13</v>
      </c>
      <c r="AE34" s="138">
        <f t="shared" si="4"/>
        <v>-1.9788918205804196E-3</v>
      </c>
    </row>
    <row r="35" spans="2:31" x14ac:dyDescent="0.25">
      <c r="B35" s="47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42566</v>
      </c>
      <c r="X35" s="10">
        <v>15.41</v>
      </c>
      <c r="Y35" s="10">
        <v>15.51</v>
      </c>
      <c r="Z35" s="10">
        <v>15.1</v>
      </c>
      <c r="AA35" s="10">
        <v>15.21</v>
      </c>
      <c r="AB35" s="95">
        <v>15297900</v>
      </c>
      <c r="AC35" s="10">
        <v>15.16</v>
      </c>
      <c r="AE35" s="138">
        <f t="shared" si="4"/>
        <v>-3.9421813403416328E-3</v>
      </c>
    </row>
    <row r="36" spans="2:31" x14ac:dyDescent="0.25">
      <c r="B36" s="47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42565</v>
      </c>
      <c r="X36" s="10">
        <v>15.55</v>
      </c>
      <c r="Y36" s="10">
        <v>15.76</v>
      </c>
      <c r="Z36" s="10">
        <v>15.21</v>
      </c>
      <c r="AA36" s="10">
        <v>15.27</v>
      </c>
      <c r="AB36" s="95">
        <v>12174900</v>
      </c>
      <c r="AC36" s="10">
        <v>15.22</v>
      </c>
      <c r="AE36" s="138">
        <f t="shared" si="4"/>
        <v>-1.312335958005173E-3</v>
      </c>
    </row>
    <row r="37" spans="2:31" x14ac:dyDescent="0.25">
      <c r="B37" s="47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42564</v>
      </c>
      <c r="X37" s="10">
        <v>15.44</v>
      </c>
      <c r="Y37" s="10">
        <v>15.74</v>
      </c>
      <c r="Z37" s="10">
        <v>15.13</v>
      </c>
      <c r="AA37" s="10">
        <v>15.29</v>
      </c>
      <c r="AB37" s="95">
        <v>22648400</v>
      </c>
      <c r="AC37" s="10">
        <v>15.24</v>
      </c>
      <c r="AE37" s="138">
        <f t="shared" si="4"/>
        <v>-1.9935691318327953E-2</v>
      </c>
    </row>
    <row r="38" spans="2:31" x14ac:dyDescent="0.25">
      <c r="B38" s="47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42563</v>
      </c>
      <c r="X38" s="10">
        <v>15.03</v>
      </c>
      <c r="Y38" s="10">
        <v>15.73</v>
      </c>
      <c r="Z38" s="10">
        <v>15.01</v>
      </c>
      <c r="AA38" s="10">
        <v>15.6</v>
      </c>
      <c r="AB38" s="95">
        <v>21959700</v>
      </c>
      <c r="AC38" s="10">
        <v>15.55</v>
      </c>
      <c r="AE38" s="138">
        <f t="shared" si="4"/>
        <v>6.2158469945355233E-2</v>
      </c>
    </row>
    <row r="39" spans="2:31" x14ac:dyDescent="0.25">
      <c r="B39" s="47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42562</v>
      </c>
      <c r="X39" s="10">
        <v>15</v>
      </c>
      <c r="Y39" s="10">
        <v>15.14</v>
      </c>
      <c r="Z39" s="10">
        <v>14.66</v>
      </c>
      <c r="AA39" s="10">
        <v>14.69</v>
      </c>
      <c r="AB39" s="95">
        <v>12502900</v>
      </c>
      <c r="AC39" s="10">
        <v>14.64</v>
      </c>
      <c r="AE39" s="138">
        <f t="shared" si="4"/>
        <v>-1.5467383994619999E-2</v>
      </c>
    </row>
    <row r="40" spans="2:31" x14ac:dyDescent="0.25">
      <c r="B40" s="47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42559</v>
      </c>
      <c r="X40" s="10">
        <v>15.06</v>
      </c>
      <c r="Y40" s="10">
        <v>15.17</v>
      </c>
      <c r="Z40" s="10">
        <v>14.68</v>
      </c>
      <c r="AA40" s="10">
        <v>14.92</v>
      </c>
      <c r="AB40" s="95">
        <v>17321300</v>
      </c>
      <c r="AC40" s="10">
        <v>14.87</v>
      </c>
      <c r="AE40" s="138">
        <f t="shared" si="4"/>
        <v>1.2253233492171445E-2</v>
      </c>
    </row>
    <row r="41" spans="2:31" ht="20.25" thickBot="1" x14ac:dyDescent="0.35">
      <c r="B41" s="541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7" t="s">
        <v>78</v>
      </c>
      <c r="P41" s="537"/>
      <c r="W41" s="133">
        <v>42558</v>
      </c>
      <c r="X41" s="10">
        <v>15.2</v>
      </c>
      <c r="Y41" s="10">
        <v>15.4</v>
      </c>
      <c r="Z41" s="10">
        <v>14.56</v>
      </c>
      <c r="AA41" s="10">
        <v>14.74</v>
      </c>
      <c r="AB41" s="95">
        <v>18822000</v>
      </c>
      <c r="AC41" s="10">
        <v>14.69</v>
      </c>
      <c r="AE41" s="138">
        <f t="shared" si="4"/>
        <v>-6.7613252197430418E-3</v>
      </c>
    </row>
    <row r="42" spans="2:31" ht="21" thickTop="1" thickBot="1" x14ac:dyDescent="0.35">
      <c r="B42" s="541"/>
      <c r="C42" s="4">
        <v>340</v>
      </c>
      <c r="D42" s="240">
        <v>17.8</v>
      </c>
      <c r="E42" s="3">
        <v>0</v>
      </c>
      <c r="F42" s="3">
        <f t="shared" si="1"/>
        <v>6052</v>
      </c>
      <c r="G42" s="539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18.971</v>
      </c>
      <c r="T42" s="134" t="s">
        <v>92</v>
      </c>
      <c r="W42" s="133">
        <v>42557</v>
      </c>
      <c r="X42" s="10">
        <v>14.56</v>
      </c>
      <c r="Y42" s="10">
        <v>15</v>
      </c>
      <c r="Z42" s="10">
        <v>14.43</v>
      </c>
      <c r="AA42" s="10">
        <v>14.84</v>
      </c>
      <c r="AB42" s="95">
        <v>15754800</v>
      </c>
      <c r="AC42" s="10">
        <v>14.79</v>
      </c>
      <c r="AE42" s="138">
        <f t="shared" si="4"/>
        <v>8.1799591002045258E-3</v>
      </c>
    </row>
    <row r="43" spans="2:31" ht="15.75" thickTop="1" x14ac:dyDescent="0.25">
      <c r="B43" s="476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39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18.8155</v>
      </c>
      <c r="T43" s="135" t="s">
        <v>98</v>
      </c>
      <c r="U43" s="129">
        <v>15.99</v>
      </c>
      <c r="W43" s="133">
        <v>42556</v>
      </c>
      <c r="X43" s="10">
        <v>15.21</v>
      </c>
      <c r="Y43" s="10">
        <v>15.45</v>
      </c>
      <c r="Z43" s="10">
        <v>14.45</v>
      </c>
      <c r="AA43" s="10">
        <v>14.72</v>
      </c>
      <c r="AB43" s="95">
        <v>21129200</v>
      </c>
      <c r="AC43" s="10">
        <v>14.67</v>
      </c>
      <c r="AE43" s="138">
        <f t="shared" si="4"/>
        <v>-6.1420345489443418E-2</v>
      </c>
    </row>
    <row r="44" spans="2:31" x14ac:dyDescent="0.25">
      <c r="B44" s="47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39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18.66</v>
      </c>
      <c r="T44" s="136" t="s">
        <v>99</v>
      </c>
      <c r="U44" s="130">
        <v>16</v>
      </c>
      <c r="W44" s="133">
        <v>42552</v>
      </c>
      <c r="X44" s="10">
        <v>14.88</v>
      </c>
      <c r="Y44" s="10">
        <v>15.84</v>
      </c>
      <c r="Z44" s="10">
        <v>14.85</v>
      </c>
      <c r="AA44" s="10">
        <v>15.68</v>
      </c>
      <c r="AB44" s="95">
        <v>19890800</v>
      </c>
      <c r="AC44" s="10">
        <v>15.63</v>
      </c>
      <c r="AE44" s="138">
        <f t="shared" si="4"/>
        <v>4.4786096256684393E-2</v>
      </c>
    </row>
    <row r="45" spans="2:31" x14ac:dyDescent="0.25">
      <c r="B45" s="47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39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18.5045</v>
      </c>
      <c r="T45" s="136" t="s">
        <v>100</v>
      </c>
      <c r="U45" s="130" t="s">
        <v>130</v>
      </c>
      <c r="W45" s="133">
        <v>42551</v>
      </c>
      <c r="X45" s="10">
        <v>15.02</v>
      </c>
      <c r="Y45" s="10">
        <v>15.15</v>
      </c>
      <c r="Z45" s="10">
        <v>14.76</v>
      </c>
      <c r="AA45" s="10">
        <v>15.01</v>
      </c>
      <c r="AB45" s="95">
        <v>15331700</v>
      </c>
      <c r="AC45" s="10">
        <v>14.96</v>
      </c>
      <c r="AE45" s="138">
        <f t="shared" si="4"/>
        <v>-8.6149768058315646E-3</v>
      </c>
    </row>
    <row r="46" spans="2:31" x14ac:dyDescent="0.25">
      <c r="B46" s="47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18.349</v>
      </c>
      <c r="T46" s="136" t="s">
        <v>101</v>
      </c>
      <c r="U46" s="130" t="s">
        <v>130</v>
      </c>
      <c r="W46" s="133">
        <v>42550</v>
      </c>
      <c r="X46" s="10">
        <v>15.02</v>
      </c>
      <c r="Y46" s="10">
        <v>15.45</v>
      </c>
      <c r="Z46" s="10">
        <v>14.84</v>
      </c>
      <c r="AA46" s="10">
        <v>15.14</v>
      </c>
      <c r="AB46" s="95">
        <v>24163800</v>
      </c>
      <c r="AC46" s="10">
        <v>15.09</v>
      </c>
      <c r="AE46" s="138">
        <f t="shared" si="4"/>
        <v>2.4439918533604832E-2</v>
      </c>
    </row>
    <row r="47" spans="2:31" x14ac:dyDescent="0.25">
      <c r="B47" s="47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18.1935</v>
      </c>
      <c r="T47" s="136" t="s">
        <v>102</v>
      </c>
      <c r="U47" s="130">
        <v>18.079999999999998</v>
      </c>
      <c r="W47" s="133">
        <v>42549</v>
      </c>
      <c r="X47" s="10">
        <v>14.28</v>
      </c>
      <c r="Y47" s="10">
        <v>14.83</v>
      </c>
      <c r="Z47" s="10">
        <v>14.17</v>
      </c>
      <c r="AA47" s="10">
        <v>14.78</v>
      </c>
      <c r="AB47" s="95">
        <v>19105300</v>
      </c>
      <c r="AC47" s="10">
        <v>14.73</v>
      </c>
      <c r="AE47" s="138">
        <f t="shared" si="4"/>
        <v>8.2292432035268259E-2</v>
      </c>
    </row>
    <row r="48" spans="2:31" x14ac:dyDescent="0.25">
      <c r="B48" s="47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18.038</v>
      </c>
      <c r="T48" s="136" t="s">
        <v>103</v>
      </c>
      <c r="U48" s="130">
        <v>2.2976000000000001</v>
      </c>
      <c r="W48" s="133">
        <v>42548</v>
      </c>
      <c r="X48" s="10">
        <v>14.3</v>
      </c>
      <c r="Y48" s="10">
        <v>14.42</v>
      </c>
      <c r="Z48" s="10">
        <v>13.12</v>
      </c>
      <c r="AA48" s="10">
        <v>13.66</v>
      </c>
      <c r="AB48" s="95">
        <v>23889600</v>
      </c>
      <c r="AC48" s="10">
        <v>13.61</v>
      </c>
      <c r="AE48" s="138">
        <f t="shared" si="4"/>
        <v>-6.3961485557083919E-2</v>
      </c>
    </row>
    <row r="49" spans="2:31" x14ac:dyDescent="0.25">
      <c r="B49" s="47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17.8825</v>
      </c>
      <c r="T49" s="136" t="s">
        <v>123</v>
      </c>
      <c r="U49" s="130" t="s">
        <v>335</v>
      </c>
      <c r="W49" s="133">
        <v>42545</v>
      </c>
      <c r="X49" s="10">
        <v>14.31</v>
      </c>
      <c r="Y49" s="10">
        <v>14.94</v>
      </c>
      <c r="Z49" s="10">
        <v>14.28</v>
      </c>
      <c r="AA49" s="10">
        <v>14.59</v>
      </c>
      <c r="AB49" s="95">
        <v>33429500</v>
      </c>
      <c r="AC49" s="10">
        <v>14.54</v>
      </c>
      <c r="AE49" s="138">
        <f t="shared" si="4"/>
        <v>-4.4678055190538912E-2</v>
      </c>
    </row>
    <row r="50" spans="2:31" x14ac:dyDescent="0.25">
      <c r="B50" s="47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17.727</v>
      </c>
      <c r="T50" s="136"/>
      <c r="U50" s="130"/>
      <c r="W50" s="133">
        <v>42544</v>
      </c>
      <c r="X50" s="10">
        <v>15.02</v>
      </c>
      <c r="Y50" s="10">
        <v>15.28</v>
      </c>
      <c r="Z50" s="10">
        <v>14.78</v>
      </c>
      <c r="AA50" s="10">
        <v>15.27</v>
      </c>
      <c r="AB50" s="95">
        <v>19494000</v>
      </c>
      <c r="AC50" s="10">
        <v>15.22</v>
      </c>
      <c r="AE50" s="138">
        <f t="shared" si="4"/>
        <v>3.5374149659864074E-2</v>
      </c>
    </row>
    <row r="51" spans="2:31" x14ac:dyDescent="0.25">
      <c r="B51" s="47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17.5715</v>
      </c>
      <c r="T51" s="136" t="s">
        <v>105</v>
      </c>
      <c r="U51" s="130" t="s">
        <v>497</v>
      </c>
      <c r="W51" s="133">
        <v>42543</v>
      </c>
      <c r="X51" s="10">
        <v>15.13</v>
      </c>
      <c r="Y51" s="10">
        <v>15.32</v>
      </c>
      <c r="Z51" s="10">
        <v>14.56</v>
      </c>
      <c r="AA51" s="10">
        <v>14.75</v>
      </c>
      <c r="AB51" s="95">
        <v>21281100</v>
      </c>
      <c r="AC51" s="10">
        <v>14.7</v>
      </c>
      <c r="AE51" s="138">
        <f t="shared" si="4"/>
        <v>-2.2606382978723416E-2</v>
      </c>
    </row>
    <row r="52" spans="2:31" x14ac:dyDescent="0.25">
      <c r="B52" s="47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17.416000000000004</v>
      </c>
      <c r="T52" s="136" t="s">
        <v>106</v>
      </c>
      <c r="U52" s="130" t="s">
        <v>385</v>
      </c>
      <c r="W52" s="133">
        <v>42542</v>
      </c>
      <c r="X52" s="10">
        <v>14.74</v>
      </c>
      <c r="Y52" s="10">
        <v>15.18</v>
      </c>
      <c r="Z52" s="10">
        <v>14.2</v>
      </c>
      <c r="AA52" s="10">
        <v>15.09</v>
      </c>
      <c r="AB52" s="95">
        <v>34467400</v>
      </c>
      <c r="AC52" s="10">
        <v>15.04</v>
      </c>
      <c r="AE52" s="138">
        <f t="shared" si="4"/>
        <v>4.2273042273042183E-2</v>
      </c>
    </row>
    <row r="53" spans="2:31" ht="15" customHeight="1" x14ac:dyDescent="0.25">
      <c r="B53" s="47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42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17.260500000000004</v>
      </c>
      <c r="T53" s="136" t="s">
        <v>107</v>
      </c>
      <c r="U53" s="131">
        <v>15529326</v>
      </c>
      <c r="W53" s="133">
        <v>42541</v>
      </c>
      <c r="X53" s="10">
        <v>13.85</v>
      </c>
      <c r="Y53" s="10">
        <v>14.73</v>
      </c>
      <c r="Z53" s="10">
        <v>13.83</v>
      </c>
      <c r="AA53" s="10">
        <v>14.48</v>
      </c>
      <c r="AB53" s="95">
        <v>39534000</v>
      </c>
      <c r="AC53" s="10">
        <v>14.43</v>
      </c>
      <c r="AE53" s="138">
        <f t="shared" si="4"/>
        <v>9.9847560975609762E-2</v>
      </c>
    </row>
    <row r="54" spans="2:31" x14ac:dyDescent="0.25">
      <c r="B54" s="47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17.105</v>
      </c>
      <c r="T54" s="136" t="s">
        <v>110</v>
      </c>
      <c r="U54" s="131">
        <v>18478900</v>
      </c>
      <c r="W54" s="133">
        <v>42538</v>
      </c>
      <c r="X54" s="10">
        <v>12.98</v>
      </c>
      <c r="Y54" s="10">
        <v>13.38</v>
      </c>
      <c r="Z54" s="10">
        <v>12.93</v>
      </c>
      <c r="AA54" s="10">
        <v>13.16</v>
      </c>
      <c r="AB54" s="95">
        <v>17879400</v>
      </c>
      <c r="AC54" s="10">
        <v>13.12</v>
      </c>
      <c r="AE54" s="138">
        <f t="shared" si="4"/>
        <v>3.8796516231195399E-2</v>
      </c>
    </row>
    <row r="55" spans="2:31" x14ac:dyDescent="0.25">
      <c r="B55" s="47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4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16.9495</v>
      </c>
      <c r="T55" s="136" t="s">
        <v>108</v>
      </c>
      <c r="U55" s="130" t="s">
        <v>498</v>
      </c>
      <c r="W55" s="133">
        <v>42537</v>
      </c>
      <c r="X55" s="10">
        <v>12.9</v>
      </c>
      <c r="Y55" s="10">
        <v>12.91</v>
      </c>
      <c r="Z55" s="10">
        <v>12.22</v>
      </c>
      <c r="AA55" s="10">
        <v>12.67</v>
      </c>
      <c r="AB55" s="95">
        <v>16743700</v>
      </c>
      <c r="AC55" s="10">
        <v>12.63</v>
      </c>
      <c r="AE55" s="138">
        <f t="shared" si="4"/>
        <v>-2.995391705069117E-2</v>
      </c>
    </row>
    <row r="56" spans="2:31" x14ac:dyDescent="0.25">
      <c r="B56" s="47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16.794</v>
      </c>
      <c r="T56" s="136" t="s">
        <v>111</v>
      </c>
      <c r="U56" s="130" t="s">
        <v>130</v>
      </c>
      <c r="W56" s="133">
        <v>42536</v>
      </c>
      <c r="X56" s="10">
        <v>13.06</v>
      </c>
      <c r="Y56" s="10">
        <v>13.49</v>
      </c>
      <c r="Z56" s="10">
        <v>12.89</v>
      </c>
      <c r="AA56" s="10">
        <v>13.06</v>
      </c>
      <c r="AB56" s="95">
        <v>13088100</v>
      </c>
      <c r="AC56" s="10">
        <v>13.02</v>
      </c>
      <c r="AE56" s="138">
        <f t="shared" si="4"/>
        <v>-1.2888551933282755E-2</v>
      </c>
    </row>
    <row r="57" spans="2:31" x14ac:dyDescent="0.25">
      <c r="B57" s="47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16.638500000000001</v>
      </c>
      <c r="T57" s="136" t="s">
        <v>112</v>
      </c>
      <c r="U57" s="130">
        <v>-2.89</v>
      </c>
      <c r="W57" s="133">
        <v>42535</v>
      </c>
      <c r="X57" s="10">
        <v>13.26</v>
      </c>
      <c r="Y57" s="10">
        <v>13.5</v>
      </c>
      <c r="Z57" s="10">
        <v>12.84</v>
      </c>
      <c r="AA57" s="10">
        <v>13.23</v>
      </c>
      <c r="AB57" s="95">
        <v>12107600</v>
      </c>
      <c r="AC57" s="10">
        <v>13.19</v>
      </c>
      <c r="AE57" s="138">
        <f t="shared" si="4"/>
        <v>-3.023431594860182E-3</v>
      </c>
    </row>
    <row r="58" spans="2:31" x14ac:dyDescent="0.25">
      <c r="B58" s="47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16.483000000000001</v>
      </c>
      <c r="T58" s="136" t="s">
        <v>109</v>
      </c>
      <c r="U58" s="130" t="s">
        <v>386</v>
      </c>
      <c r="W58" s="133">
        <v>42534</v>
      </c>
      <c r="X58" s="10">
        <v>13.24</v>
      </c>
      <c r="Y58" s="10">
        <v>13.71</v>
      </c>
      <c r="Z58" s="10">
        <v>13.15</v>
      </c>
      <c r="AA58" s="10">
        <v>13.28</v>
      </c>
      <c r="AB58" s="95">
        <v>17032300</v>
      </c>
      <c r="AC58" s="10">
        <v>13.23</v>
      </c>
      <c r="AE58" s="138">
        <f t="shared" si="4"/>
        <v>-1.0471204188481575E-2</v>
      </c>
    </row>
    <row r="59" spans="2:31" x14ac:dyDescent="0.25">
      <c r="B59" s="47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16.327500000000001</v>
      </c>
      <c r="W59" s="133">
        <v>42531</v>
      </c>
      <c r="X59" s="10">
        <v>13.97</v>
      </c>
      <c r="Y59" s="10">
        <v>13.99</v>
      </c>
      <c r="Z59" s="10">
        <v>13.4</v>
      </c>
      <c r="AA59" s="10">
        <v>13.42</v>
      </c>
      <c r="AB59" s="95">
        <v>16791200</v>
      </c>
      <c r="AC59" s="10">
        <v>13.37</v>
      </c>
      <c r="AE59" s="138">
        <f t="shared" si="4"/>
        <v>-5.9113300492610987E-2</v>
      </c>
    </row>
    <row r="60" spans="2:31" x14ac:dyDescent="0.25">
      <c r="B60" s="47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16.172000000000001</v>
      </c>
      <c r="W60" s="133">
        <v>42530</v>
      </c>
      <c r="X60" s="10">
        <v>14.18</v>
      </c>
      <c r="Y60" s="10">
        <v>14.47</v>
      </c>
      <c r="Z60" s="10">
        <v>14.1</v>
      </c>
      <c r="AA60" s="10">
        <v>14.26</v>
      </c>
      <c r="AB60" s="95">
        <v>14134300</v>
      </c>
      <c r="AC60" s="10">
        <v>14.21</v>
      </c>
      <c r="AE60" s="138">
        <f t="shared" si="4"/>
        <v>-1.8646408839778972E-2</v>
      </c>
    </row>
    <row r="61" spans="2:31" x14ac:dyDescent="0.25">
      <c r="B61" s="47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16.016500000000001</v>
      </c>
      <c r="W61" s="133">
        <v>42529</v>
      </c>
      <c r="X61" s="10">
        <v>15</v>
      </c>
      <c r="Y61" s="10">
        <v>15.15</v>
      </c>
      <c r="Z61" s="10">
        <v>14.42</v>
      </c>
      <c r="AA61" s="10">
        <v>14.53</v>
      </c>
      <c r="AB61" s="95">
        <v>20238300</v>
      </c>
      <c r="AC61" s="10">
        <v>14.48</v>
      </c>
      <c r="AE61" s="138">
        <f t="shared" si="4"/>
        <v>-6.1770761839395893E-3</v>
      </c>
    </row>
    <row r="62" spans="2:31" x14ac:dyDescent="0.25">
      <c r="B62" s="47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15.861000000000001</v>
      </c>
      <c r="W62" s="133">
        <v>42528</v>
      </c>
      <c r="X62" s="10">
        <v>14.15</v>
      </c>
      <c r="Y62" s="10">
        <v>14.75</v>
      </c>
      <c r="Z62" s="10">
        <v>13.97</v>
      </c>
      <c r="AA62" s="10">
        <v>14.62</v>
      </c>
      <c r="AB62" s="95">
        <v>24184000</v>
      </c>
      <c r="AC62" s="10">
        <v>14.57</v>
      </c>
      <c r="AE62" s="138">
        <f t="shared" si="4"/>
        <v>4.7447879223580181E-2</v>
      </c>
    </row>
    <row r="63" spans="2:31" x14ac:dyDescent="0.25">
      <c r="B63" s="47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15.705500000000001</v>
      </c>
      <c r="W63" s="133">
        <v>42527</v>
      </c>
      <c r="X63" s="10">
        <v>13.65</v>
      </c>
      <c r="Y63" s="10">
        <v>14</v>
      </c>
      <c r="Z63" s="10">
        <v>13.52</v>
      </c>
      <c r="AA63" s="10">
        <v>13.96</v>
      </c>
      <c r="AB63" s="95">
        <v>16295400</v>
      </c>
      <c r="AC63" s="10">
        <v>13.91</v>
      </c>
      <c r="AE63" s="138">
        <f t="shared" si="4"/>
        <v>4.8229088168801892E-2</v>
      </c>
    </row>
    <row r="64" spans="2:31" x14ac:dyDescent="0.25">
      <c r="B64" s="47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15.55</v>
      </c>
      <c r="W64" s="133">
        <v>42524</v>
      </c>
      <c r="X64" s="10">
        <v>13.36</v>
      </c>
      <c r="Y64" s="10">
        <v>13.57</v>
      </c>
      <c r="Z64" s="10">
        <v>13.07</v>
      </c>
      <c r="AA64" s="10">
        <v>13.32</v>
      </c>
      <c r="AB64" s="95">
        <v>14767900</v>
      </c>
      <c r="AC64" s="10">
        <v>13.27</v>
      </c>
      <c r="AE64" s="138">
        <f t="shared" si="4"/>
        <v>-4.5011252813204061E-3</v>
      </c>
    </row>
    <row r="65" spans="1:31" x14ac:dyDescent="0.25">
      <c r="B65" s="47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15.394500000000001</v>
      </c>
      <c r="W65" s="133">
        <v>42523</v>
      </c>
      <c r="X65" s="10">
        <v>13.01</v>
      </c>
      <c r="Y65" s="10">
        <v>13.47</v>
      </c>
      <c r="Z65" s="10">
        <v>12.96</v>
      </c>
      <c r="AA65" s="10">
        <v>13.38</v>
      </c>
      <c r="AB65" s="95">
        <v>13965100</v>
      </c>
      <c r="AC65" s="10">
        <v>13.33</v>
      </c>
      <c r="AE65" s="138">
        <f t="shared" si="4"/>
        <v>1.0614101592115288E-2</v>
      </c>
    </row>
    <row r="66" spans="1:31" x14ac:dyDescent="0.25">
      <c r="B66" s="47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15.239000000000001</v>
      </c>
      <c r="W66" s="133">
        <v>42522</v>
      </c>
      <c r="X66" s="10">
        <v>12.88</v>
      </c>
      <c r="Y66" s="10">
        <v>13.32</v>
      </c>
      <c r="Z66" s="10">
        <v>12.68</v>
      </c>
      <c r="AA66" s="10">
        <v>13.23</v>
      </c>
      <c r="AB66" s="95">
        <v>17141800</v>
      </c>
      <c r="AC66" s="10">
        <v>13.19</v>
      </c>
      <c r="AE66" s="138">
        <f t="shared" si="4"/>
        <v>1.2279355333844943E-2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15.083500000000001</v>
      </c>
      <c r="W67" s="133">
        <v>42521</v>
      </c>
      <c r="X67" s="10">
        <v>13.11</v>
      </c>
      <c r="Y67" s="10">
        <v>13.59</v>
      </c>
      <c r="Z67" s="10">
        <v>12.94</v>
      </c>
      <c r="AA67" s="10">
        <v>13.07</v>
      </c>
      <c r="AB67" s="95">
        <v>19678400</v>
      </c>
      <c r="AC67" s="10">
        <v>13.03</v>
      </c>
      <c r="AE67" s="138">
        <f t="shared" si="4"/>
        <v>1.3219284603421366E-2</v>
      </c>
    </row>
    <row r="68" spans="1:31" x14ac:dyDescent="0.25">
      <c r="B68" s="47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14.928000000000001</v>
      </c>
      <c r="W68" s="133">
        <v>42517</v>
      </c>
      <c r="X68" s="10">
        <v>13.06</v>
      </c>
      <c r="Y68" s="10">
        <v>13.1</v>
      </c>
      <c r="Z68" s="10">
        <v>12.77</v>
      </c>
      <c r="AA68" s="10">
        <v>12.9</v>
      </c>
      <c r="AB68" s="95">
        <v>16136400</v>
      </c>
      <c r="AC68" s="10">
        <v>12.86</v>
      </c>
      <c r="AE68" s="138" t="e">
        <f>AC68/AC69-1</f>
        <v>#DIV/0!</v>
      </c>
    </row>
    <row r="69" spans="1:31" x14ac:dyDescent="0.25">
      <c r="B69" s="47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14.772500000000001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47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14.616999999999999</v>
      </c>
    </row>
    <row r="71" spans="1:31" x14ac:dyDescent="0.25">
      <c r="B71" s="47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14.461500000000001</v>
      </c>
    </row>
    <row r="72" spans="1:31" x14ac:dyDescent="0.25">
      <c r="B72" s="47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14.306000000000001</v>
      </c>
    </row>
    <row r="73" spans="1:31" x14ac:dyDescent="0.25">
      <c r="B73" s="47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14.150500000000001</v>
      </c>
    </row>
    <row r="74" spans="1:31" ht="15" customHeight="1" x14ac:dyDescent="0.25">
      <c r="B74" s="539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13.995000000000001</v>
      </c>
    </row>
    <row r="75" spans="1:31" x14ac:dyDescent="0.25">
      <c r="B75" s="539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13.839500000000001</v>
      </c>
    </row>
    <row r="76" spans="1:31" x14ac:dyDescent="0.25">
      <c r="B76" s="539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13.684000000000001</v>
      </c>
    </row>
    <row r="77" spans="1:31" x14ac:dyDescent="0.25">
      <c r="B77" s="47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13.528500000000001</v>
      </c>
    </row>
    <row r="78" spans="1:31" x14ac:dyDescent="0.25">
      <c r="B78" s="47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13.373000000000001</v>
      </c>
    </row>
    <row r="79" spans="1:31" x14ac:dyDescent="0.25">
      <c r="B79" s="47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13.217500000000001</v>
      </c>
    </row>
    <row r="80" spans="1:31" x14ac:dyDescent="0.25">
      <c r="A80" s="2"/>
      <c r="B80" s="47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47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47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47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47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47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47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47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47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1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3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47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47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47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1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1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39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0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0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0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47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47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47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38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47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38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47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38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47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47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47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47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47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47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47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45" t="s">
        <v>209</v>
      </c>
      <c r="B113" s="47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45"/>
      <c r="B114" s="47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45"/>
      <c r="B115" s="47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45"/>
      <c r="B116" s="47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47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47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47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46" t="s">
        <v>214</v>
      </c>
      <c r="B120" s="47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46"/>
      <c r="B121" s="47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46"/>
      <c r="B122" s="47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47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47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47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45" t="s">
        <v>219</v>
      </c>
      <c r="B126" s="47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45"/>
      <c r="B127" s="47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45"/>
      <c r="B128" s="47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47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47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47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47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47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47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47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47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47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47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47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47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47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47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47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47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47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47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4" si="13">H146*I146-J146</f>
        <v>16147.65</v>
      </c>
    </row>
    <row r="147" spans="1:14" x14ac:dyDescent="0.25">
      <c r="B147" s="47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39" t="s">
        <v>271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47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39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47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39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39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4"/>
      <c r="B151" s="16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4"/>
      <c r="B152" s="7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4"/>
      <c r="B153" s="7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7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7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7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7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7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74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7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532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2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2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2">
        <v>42599</v>
      </c>
      <c r="C165" s="7">
        <v>500</v>
      </c>
      <c r="D165" s="79">
        <v>14.95</v>
      </c>
      <c r="E165" s="44">
        <v>0</v>
      </c>
      <c r="F165" s="44">
        <f t="shared" ref="F165:F172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44" t="s">
        <v>359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4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4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4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32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32">
        <v>42612</v>
      </c>
      <c r="C172" s="4">
        <v>500</v>
      </c>
      <c r="D172" s="80">
        <v>15.55</v>
      </c>
      <c r="E172" s="2">
        <v>0</v>
      </c>
      <c r="F172" s="2">
        <f t="shared" si="17"/>
        <v>7775</v>
      </c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C173" s="4"/>
      <c r="D173" s="240"/>
      <c r="E173" s="3"/>
      <c r="F173" s="3"/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85" spans="1:13" x14ac:dyDescent="0.25">
      <c r="A185" s="32" t="s">
        <v>81</v>
      </c>
      <c r="B185" s="14"/>
      <c r="C185" s="73">
        <f>SUM(C2:C184)</f>
        <v>109612</v>
      </c>
      <c r="D185" s="18"/>
      <c r="E185" s="18"/>
      <c r="F185" s="18">
        <f>SUM(F2:F184)</f>
        <v>1524702.7390000001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360"/>
      <c r="C186" s="361">
        <f>SumByColor($A$186, C2:C184)</f>
        <v>102434</v>
      </c>
      <c r="D186" s="361"/>
      <c r="E186" s="361"/>
      <c r="F186" s="362">
        <f>SumByColor($A$186, F2:F184)</f>
        <v>1401965</v>
      </c>
      <c r="G186" s="361"/>
      <c r="H186" s="361">
        <f>SumByColor($A$186, H2:H184)</f>
        <v>102434</v>
      </c>
      <c r="I186" s="361"/>
      <c r="J186" s="362"/>
      <c r="K186" s="362">
        <f>SumByColor($A$186, K2:K184)</f>
        <v>1403337</v>
      </c>
      <c r="L186" s="361"/>
      <c r="M186" s="362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93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93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93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93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93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93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93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93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93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93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93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93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93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93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93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93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93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93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93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93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93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93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93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93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93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93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93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93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93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93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93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93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93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93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93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93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93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93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93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93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93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93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93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93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93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93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93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93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93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93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93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93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93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93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93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93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93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93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93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93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93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93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93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93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93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93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93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93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93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93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93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93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93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93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93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93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93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93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93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93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93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93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93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93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93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93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40"/>
    </row>
    <row r="324" spans="2:9" x14ac:dyDescent="0.25">
      <c r="B324" s="193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40"/>
    </row>
    <row r="327" spans="2:9" x14ac:dyDescent="0.25">
      <c r="B327" s="193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40"/>
    </row>
    <row r="332" spans="2:9" x14ac:dyDescent="0.25">
      <c r="B332" s="193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40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40"/>
    </row>
    <row r="346" spans="2:9" x14ac:dyDescent="0.25">
      <c r="B346" s="193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40"/>
    </row>
    <row r="347" spans="2:9" x14ac:dyDescent="0.25">
      <c r="B347" s="193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40"/>
    </row>
    <row r="348" spans="2:9" x14ac:dyDescent="0.25">
      <c r="B348" s="193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0" si="73">C348*(E348-D348)</f>
        <v>-5163.5724000000046</v>
      </c>
      <c r="G348" s="40">
        <f t="shared" ref="G348:G350" si="74">IF(C348=0, 0,D348*C348)</f>
        <v>103949.79240000001</v>
      </c>
      <c r="H348" s="232">
        <f t="shared" ref="H348:H350" si="75">IF(C348=0, D348, (E348-D348)/D348)</f>
        <v>-4.9673715365688452E-2</v>
      </c>
      <c r="I348" s="40"/>
    </row>
    <row r="349" spans="2:9" x14ac:dyDescent="0.25">
      <c r="B349" s="193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40"/>
    </row>
    <row r="350" spans="2:9" x14ac:dyDescent="0.25">
      <c r="B350" s="193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40"/>
    </row>
    <row r="351" spans="2:9" x14ac:dyDescent="0.25">
      <c r="B351" s="193"/>
      <c r="C351" s="10"/>
      <c r="D351" s="242"/>
      <c r="E351" s="40"/>
      <c r="F351" s="236"/>
      <c r="G351" s="40"/>
      <c r="H351" s="232"/>
      <c r="I351" s="40"/>
    </row>
    <row r="352" spans="2:9" x14ac:dyDescent="0.25">
      <c r="B352" s="193"/>
      <c r="C352" s="10"/>
      <c r="D352" s="242"/>
      <c r="E352" s="40"/>
      <c r="F352" s="236"/>
      <c r="G352" s="40"/>
      <c r="H352" s="232"/>
      <c r="I352" s="40"/>
    </row>
    <row r="353" spans="2:9" x14ac:dyDescent="0.25">
      <c r="B353" s="193"/>
      <c r="C353" s="10"/>
      <c r="D353" s="242"/>
      <c r="E353" s="40"/>
      <c r="F353" s="236"/>
      <c r="G353" s="40"/>
      <c r="H353" s="232"/>
      <c r="I353" s="40"/>
    </row>
    <row r="354" spans="2:9" x14ac:dyDescent="0.25">
      <c r="B354" s="193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93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93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93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93"/>
      <c r="C358" s="10"/>
      <c r="D358" s="242"/>
      <c r="E358" s="40"/>
      <c r="F358" s="236"/>
      <c r="G358" s="40"/>
      <c r="H358" s="232"/>
      <c r="I358" s="40"/>
    </row>
  </sheetData>
  <mergeCells count="19"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42612</v>
      </c>
      <c r="X2" s="10">
        <v>32.33</v>
      </c>
      <c r="Y2" s="10">
        <v>32.5</v>
      </c>
      <c r="Z2" s="10">
        <v>32.090000000000003</v>
      </c>
      <c r="AA2" s="10">
        <v>32.159999999999997</v>
      </c>
      <c r="AB2" s="95">
        <v>5032100</v>
      </c>
      <c r="AC2" s="10">
        <v>32.159999999999997</v>
      </c>
      <c r="AD2" s="2">
        <f>Y2-Z2</f>
        <v>0.40999999999999659</v>
      </c>
      <c r="AE2" s="138">
        <f>AC2/AC3-1</f>
        <v>-5.2582740488710256E-3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O3" s="11" t="s">
        <v>58</v>
      </c>
      <c r="Q3" s="522">
        <f>IF(Q2=0, Q4, (F18-K18-M18)/Q2)</f>
        <v>33.045880000000004</v>
      </c>
      <c r="T3" s="1"/>
      <c r="W3" s="133">
        <v>42611</v>
      </c>
      <c r="X3" s="10">
        <v>32.46</v>
      </c>
      <c r="Y3" s="10">
        <v>32.72</v>
      </c>
      <c r="Z3" s="10">
        <v>32.17</v>
      </c>
      <c r="AA3" s="10">
        <v>32.33</v>
      </c>
      <c r="AB3" s="95">
        <v>7667300</v>
      </c>
      <c r="AC3" s="10">
        <v>32.33</v>
      </c>
      <c r="AD3" s="2">
        <f t="shared" ref="AD3:AD66" si="1">Y3-Z3</f>
        <v>0.54999999999999716</v>
      </c>
      <c r="AE3" s="138">
        <f t="shared" ref="AE3:AE66" si="2">AC3/AC4-1</f>
        <v>-1.0709914320685465E-2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4">
        <v>32.159999999999997</v>
      </c>
      <c r="T4" s="163"/>
      <c r="W4" s="133">
        <v>42608</v>
      </c>
      <c r="X4" s="10">
        <v>32.770000000000003</v>
      </c>
      <c r="Y4" s="10">
        <v>32.94</v>
      </c>
      <c r="Z4" s="10">
        <v>32.46</v>
      </c>
      <c r="AA4" s="10">
        <v>32.68</v>
      </c>
      <c r="AB4" s="95">
        <v>6549100</v>
      </c>
      <c r="AC4" s="10">
        <v>32.68</v>
      </c>
      <c r="AD4" s="2">
        <f t="shared" si="1"/>
        <v>0.47999999999999687</v>
      </c>
      <c r="AE4" s="138">
        <f t="shared" si="2"/>
        <v>-2.4420024420024333E-3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16079.999999999998</v>
      </c>
      <c r="W5" s="133">
        <v>42607</v>
      </c>
      <c r="X5" s="10">
        <v>32.85</v>
      </c>
      <c r="Y5" s="10">
        <v>33.06</v>
      </c>
      <c r="Z5" s="10">
        <v>32.67</v>
      </c>
      <c r="AA5" s="10">
        <v>32.76</v>
      </c>
      <c r="AB5" s="95">
        <v>7845500</v>
      </c>
      <c r="AC5" s="10">
        <v>32.76</v>
      </c>
      <c r="AD5" s="2">
        <f t="shared" si="1"/>
        <v>0.39000000000000057</v>
      </c>
      <c r="AE5" s="138">
        <f t="shared" si="2"/>
        <v>-6.9718096392847873E-3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42606</v>
      </c>
      <c r="X6" s="10">
        <v>32.25</v>
      </c>
      <c r="Y6" s="10">
        <v>33.24</v>
      </c>
      <c r="Z6" s="10">
        <v>32.21</v>
      </c>
      <c r="AA6" s="10">
        <v>32.99</v>
      </c>
      <c r="AB6" s="95">
        <v>12246500</v>
      </c>
      <c r="AC6" s="10">
        <v>32.99</v>
      </c>
      <c r="AD6" s="2">
        <f t="shared" si="1"/>
        <v>1.0300000000000011</v>
      </c>
      <c r="AE6" s="138">
        <f t="shared" si="2"/>
        <v>2.2945736434108577E-2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-442.94000000000415</v>
      </c>
      <c r="R7">
        <v>160</v>
      </c>
      <c r="W7" s="133">
        <v>42605</v>
      </c>
      <c r="X7" s="10">
        <v>32.58</v>
      </c>
      <c r="Y7" s="10">
        <v>32.979999999999997</v>
      </c>
      <c r="Z7" s="10">
        <v>32.25</v>
      </c>
      <c r="AA7" s="10">
        <v>32.25</v>
      </c>
      <c r="AB7" s="95">
        <v>11039600</v>
      </c>
      <c r="AC7" s="10">
        <v>32.25</v>
      </c>
      <c r="AD7" s="2">
        <f t="shared" si="1"/>
        <v>0.72999999999999687</v>
      </c>
      <c r="AE7" s="138">
        <f t="shared" si="2"/>
        <v>-1.8563603164942211E-2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-442.94000000000415</v>
      </c>
      <c r="W8" s="133">
        <v>42604</v>
      </c>
      <c r="X8" s="10">
        <v>32.64</v>
      </c>
      <c r="Y8" s="10">
        <v>32.89</v>
      </c>
      <c r="Z8" s="10">
        <v>32.450000000000003</v>
      </c>
      <c r="AA8" s="10">
        <v>32.86</v>
      </c>
      <c r="AB8" s="95">
        <v>7744600</v>
      </c>
      <c r="AC8" s="10">
        <v>32.86</v>
      </c>
      <c r="AD8" s="2">
        <f t="shared" si="1"/>
        <v>0.43999999999999773</v>
      </c>
      <c r="AE8" s="138">
        <f t="shared" si="2"/>
        <v>7.6663600122661713E-3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-2.6807577828159158E-2</v>
      </c>
      <c r="W9" s="133">
        <v>42601</v>
      </c>
      <c r="X9" s="10">
        <v>32.47</v>
      </c>
      <c r="Y9" s="10">
        <v>32.81</v>
      </c>
      <c r="Z9" s="10">
        <v>32.35</v>
      </c>
      <c r="AA9" s="10">
        <v>32.61</v>
      </c>
      <c r="AB9" s="95">
        <v>8885800</v>
      </c>
      <c r="AC9" s="10">
        <v>32.61</v>
      </c>
      <c r="AD9" s="2">
        <f t="shared" si="1"/>
        <v>0.46000000000000085</v>
      </c>
      <c r="AE9" s="138">
        <f t="shared" si="2"/>
        <v>4.6210720887245316E-3</v>
      </c>
    </row>
    <row r="10" spans="1:31" x14ac:dyDescent="0.25">
      <c r="B10" s="532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42600</v>
      </c>
      <c r="X10" s="10">
        <v>31.96</v>
      </c>
      <c r="Y10" s="10">
        <v>32.619999999999997</v>
      </c>
      <c r="Z10" s="10">
        <v>31.87</v>
      </c>
      <c r="AA10" s="10">
        <v>32.46</v>
      </c>
      <c r="AB10" s="95">
        <v>12233100</v>
      </c>
      <c r="AC10" s="10">
        <v>32.46</v>
      </c>
      <c r="AD10" s="2">
        <f t="shared" si="1"/>
        <v>0.74999999999999645</v>
      </c>
      <c r="AE10" s="138">
        <f t="shared" si="2"/>
        <v>1.8193224592220947E-2</v>
      </c>
    </row>
    <row r="11" spans="1:31" x14ac:dyDescent="0.25">
      <c r="B11" s="53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42599</v>
      </c>
      <c r="X11" s="10">
        <v>32.119999999999997</v>
      </c>
      <c r="Y11" s="10">
        <v>32.21</v>
      </c>
      <c r="Z11" s="10">
        <v>31.45</v>
      </c>
      <c r="AA11" s="10">
        <v>31.88</v>
      </c>
      <c r="AB11" s="95">
        <v>9413300</v>
      </c>
      <c r="AC11" s="10">
        <v>31.88</v>
      </c>
      <c r="AD11" s="2">
        <f t="shared" si="1"/>
        <v>0.76000000000000156</v>
      </c>
      <c r="AE11" s="138">
        <f t="shared" si="2"/>
        <v>-6.8535825545171791E-3</v>
      </c>
    </row>
    <row r="12" spans="1:31" x14ac:dyDescent="0.25">
      <c r="B12" s="532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42598</v>
      </c>
      <c r="X12" s="10">
        <v>32.54</v>
      </c>
      <c r="Y12" s="10">
        <v>32.54</v>
      </c>
      <c r="Z12" s="10">
        <v>32.06</v>
      </c>
      <c r="AA12" s="10">
        <v>32.1</v>
      </c>
      <c r="AB12" s="95">
        <v>11198200</v>
      </c>
      <c r="AC12" s="10">
        <v>32.1</v>
      </c>
      <c r="AD12" s="2">
        <f t="shared" si="1"/>
        <v>0.47999999999999687</v>
      </c>
      <c r="AE12" s="138">
        <f t="shared" si="2"/>
        <v>-1.9248395967002563E-2</v>
      </c>
    </row>
    <row r="13" spans="1:31" x14ac:dyDescent="0.25">
      <c r="B13" s="532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42597</v>
      </c>
      <c r="X13" s="10">
        <v>32.630000000000003</v>
      </c>
      <c r="Y13" s="10">
        <v>32.97</v>
      </c>
      <c r="Z13" s="10">
        <v>32.46</v>
      </c>
      <c r="AA13" s="10">
        <v>32.729999999999997</v>
      </c>
      <c r="AB13" s="95">
        <v>9027500</v>
      </c>
      <c r="AC13" s="10">
        <v>32.729999999999997</v>
      </c>
      <c r="AD13" s="2">
        <f t="shared" si="1"/>
        <v>0.50999999999999801</v>
      </c>
      <c r="AE13" s="138">
        <f t="shared" si="2"/>
        <v>4.604051565377576E-3</v>
      </c>
    </row>
    <row r="14" spans="1:31" x14ac:dyDescent="0.25">
      <c r="H14" s="72"/>
      <c r="W14" s="133">
        <v>42594</v>
      </c>
      <c r="X14" s="10">
        <v>32.42</v>
      </c>
      <c r="Y14" s="10">
        <v>32.619999999999997</v>
      </c>
      <c r="Z14" s="10">
        <v>32.229999999999997</v>
      </c>
      <c r="AA14" s="10">
        <v>32.58</v>
      </c>
      <c r="AB14" s="95">
        <v>7395200</v>
      </c>
      <c r="AC14" s="10">
        <v>32.58</v>
      </c>
      <c r="AD14" s="2">
        <f t="shared" si="1"/>
        <v>0.39000000000000057</v>
      </c>
      <c r="AE14" s="138">
        <f t="shared" si="2"/>
        <v>8.6687306501549433E-3</v>
      </c>
    </row>
    <row r="15" spans="1:31" x14ac:dyDescent="0.25">
      <c r="H15" s="72"/>
      <c r="W15" s="133">
        <v>42593</v>
      </c>
      <c r="X15" s="10">
        <v>32.549999999999997</v>
      </c>
      <c r="Y15" s="10">
        <v>32.85</v>
      </c>
      <c r="Z15" s="10">
        <v>32.020000000000003</v>
      </c>
      <c r="AA15" s="10">
        <v>32.299999999999997</v>
      </c>
      <c r="AB15" s="95">
        <v>9605600</v>
      </c>
      <c r="AC15" s="10">
        <v>32.299999999999997</v>
      </c>
      <c r="AD15" s="2">
        <f t="shared" si="1"/>
        <v>0.82999999999999829</v>
      </c>
      <c r="AE15" s="138" t="e">
        <f t="shared" si="2"/>
        <v>#DIV/0!</v>
      </c>
    </row>
    <row r="16" spans="1:31" x14ac:dyDescent="0.25">
      <c r="H16" s="72"/>
      <c r="W16" s="133">
        <v>42593</v>
      </c>
      <c r="X16" s="10" t="s">
        <v>350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W17" s="133">
        <v>42592</v>
      </c>
      <c r="X17" s="10">
        <v>32.380000000000003</v>
      </c>
      <c r="Y17" s="10">
        <v>32.630000000000003</v>
      </c>
      <c r="Z17" s="10">
        <v>32.270000000000003</v>
      </c>
      <c r="AA17" s="10">
        <v>32.5</v>
      </c>
      <c r="AB17" s="95">
        <v>12735400</v>
      </c>
      <c r="AC17" s="10">
        <v>32.380000000000003</v>
      </c>
      <c r="AD17" s="2">
        <f t="shared" si="1"/>
        <v>0.35999999999999943</v>
      </c>
      <c r="AE17" s="138">
        <f t="shared" si="2"/>
        <v>6.52782095119675E-3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42591</v>
      </c>
      <c r="X18" s="10">
        <v>32.380000000000003</v>
      </c>
      <c r="Y18" s="10">
        <v>32.86</v>
      </c>
      <c r="Z18" s="10">
        <v>32.26</v>
      </c>
      <c r="AA18" s="10">
        <v>32.29</v>
      </c>
      <c r="AB18" s="95">
        <v>11696400</v>
      </c>
      <c r="AC18" s="10">
        <v>32.17</v>
      </c>
      <c r="AD18" s="2">
        <f t="shared" si="1"/>
        <v>0.60000000000000142</v>
      </c>
      <c r="AE18" s="138">
        <f t="shared" si="2"/>
        <v>-6.2131096613837755E-4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0</v>
      </c>
      <c r="W19" s="133">
        <v>42590</v>
      </c>
      <c r="X19" s="10">
        <v>32.619999999999997</v>
      </c>
      <c r="Y19" s="10">
        <v>32.71</v>
      </c>
      <c r="Z19" s="10">
        <v>32.270000000000003</v>
      </c>
      <c r="AA19" s="10">
        <v>32.31</v>
      </c>
      <c r="AB19" s="95">
        <v>11837900</v>
      </c>
      <c r="AC19" s="10">
        <v>32.19</v>
      </c>
      <c r="AD19" s="2">
        <f t="shared" si="1"/>
        <v>0.43999999999999773</v>
      </c>
      <c r="AE19" s="138">
        <f t="shared" si="2"/>
        <v>-9.5384615384616067E-3</v>
      </c>
    </row>
    <row r="20" spans="1:31" x14ac:dyDescent="0.25">
      <c r="W20" s="133">
        <v>42587</v>
      </c>
      <c r="X20" s="10">
        <v>32.65</v>
      </c>
      <c r="Y20" s="10">
        <v>32.909999999999997</v>
      </c>
      <c r="Z20" s="10">
        <v>32.42</v>
      </c>
      <c r="AA20" s="10">
        <v>32.619999999999997</v>
      </c>
      <c r="AB20" s="95">
        <v>10343200</v>
      </c>
      <c r="AC20" s="10">
        <v>32.5</v>
      </c>
      <c r="AD20" s="2">
        <f t="shared" si="1"/>
        <v>0.48999999999999488</v>
      </c>
      <c r="AE20" s="138">
        <f t="shared" si="2"/>
        <v>2.1584952204749541E-3</v>
      </c>
    </row>
    <row r="21" spans="1:31" x14ac:dyDescent="0.25">
      <c r="W21" s="133">
        <v>42586</v>
      </c>
      <c r="X21" s="10">
        <v>33.200000000000003</v>
      </c>
      <c r="Y21" s="10">
        <v>33.28</v>
      </c>
      <c r="Z21" s="10">
        <v>32.11</v>
      </c>
      <c r="AA21" s="10">
        <v>32.549999999999997</v>
      </c>
      <c r="AB21" s="95">
        <v>12247300</v>
      </c>
      <c r="AC21" s="10">
        <v>32.43</v>
      </c>
      <c r="AD21" s="2">
        <f t="shared" si="1"/>
        <v>1.1700000000000017</v>
      </c>
      <c r="AE21" s="138">
        <f t="shared" si="2"/>
        <v>-1.9649334945586405E-2</v>
      </c>
    </row>
    <row r="22" spans="1:31" x14ac:dyDescent="0.25">
      <c r="W22" s="133">
        <v>42585</v>
      </c>
      <c r="X22" s="10">
        <v>32.69</v>
      </c>
      <c r="Y22" s="10">
        <v>33.53</v>
      </c>
      <c r="Z22" s="10">
        <v>32.64</v>
      </c>
      <c r="AA22" s="10">
        <v>33.200000000000003</v>
      </c>
      <c r="AB22" s="95">
        <v>10630600</v>
      </c>
      <c r="AC22" s="10">
        <v>33.08</v>
      </c>
      <c r="AD22" s="2">
        <f t="shared" si="1"/>
        <v>0.89000000000000057</v>
      </c>
      <c r="AE22" s="138">
        <f t="shared" si="2"/>
        <v>1.8159433671898872E-2</v>
      </c>
    </row>
    <row r="23" spans="1:31" x14ac:dyDescent="0.25">
      <c r="W23" s="133">
        <v>42584</v>
      </c>
      <c r="X23" s="10">
        <v>33.450000000000003</v>
      </c>
      <c r="Y23" s="10">
        <v>33.799999999999997</v>
      </c>
      <c r="Z23" s="10">
        <v>32.49</v>
      </c>
      <c r="AA23" s="10">
        <v>32.61</v>
      </c>
      <c r="AB23" s="95">
        <v>18255400</v>
      </c>
      <c r="AC23" s="10">
        <v>32.49</v>
      </c>
      <c r="AD23" s="2">
        <f t="shared" si="1"/>
        <v>1.3099999999999952</v>
      </c>
      <c r="AE23" s="138">
        <f t="shared" si="2"/>
        <v>-4.1027154663518361E-2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34.200000000000003</v>
      </c>
      <c r="Y24" s="10">
        <v>34.340000000000003</v>
      </c>
      <c r="Z24" s="10">
        <v>33.880000000000003</v>
      </c>
      <c r="AA24" s="10">
        <v>34.01</v>
      </c>
      <c r="AB24" s="95">
        <v>9742400</v>
      </c>
      <c r="AC24" s="10">
        <v>33.880000000000003</v>
      </c>
      <c r="AD24" s="2">
        <f t="shared" si="1"/>
        <v>0.46000000000000085</v>
      </c>
      <c r="AE24" s="138">
        <f t="shared" si="2"/>
        <v>-5.2847915443334781E-3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42580</v>
      </c>
      <c r="X25" s="10">
        <v>34.299999999999997</v>
      </c>
      <c r="Y25" s="10">
        <v>34.4</v>
      </c>
      <c r="Z25" s="10">
        <v>33.81</v>
      </c>
      <c r="AA25" s="10">
        <v>34.19</v>
      </c>
      <c r="AB25" s="95">
        <v>19149500</v>
      </c>
      <c r="AC25" s="10">
        <v>34.06</v>
      </c>
      <c r="AD25" s="2">
        <f t="shared" si="1"/>
        <v>0.58999999999999631</v>
      </c>
      <c r="AE25" s="138">
        <f t="shared" si="2"/>
        <v>-6.1278085789320258E-3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42579</v>
      </c>
      <c r="X26" s="10">
        <v>35.229999999999997</v>
      </c>
      <c r="Y26" s="10">
        <v>35.24</v>
      </c>
      <c r="Z26" s="10">
        <v>34.380000000000003</v>
      </c>
      <c r="AA26" s="10">
        <v>34.4</v>
      </c>
      <c r="AB26" s="95">
        <v>14382900</v>
      </c>
      <c r="AC26" s="10">
        <v>34.270000000000003</v>
      </c>
      <c r="AD26" s="2">
        <f t="shared" si="1"/>
        <v>0.85999999999999943</v>
      </c>
      <c r="AE26" s="138">
        <f t="shared" si="2"/>
        <v>-3.301354401805856E-2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42578</v>
      </c>
      <c r="X27" s="10">
        <v>36.32</v>
      </c>
      <c r="Y27" s="10">
        <v>36.369999999999997</v>
      </c>
      <c r="Z27" s="10">
        <v>35.54</v>
      </c>
      <c r="AA27" s="10">
        <v>35.57</v>
      </c>
      <c r="AB27" s="95">
        <v>6228800</v>
      </c>
      <c r="AC27" s="10">
        <v>35.44</v>
      </c>
      <c r="AD27" s="2">
        <f t="shared" si="1"/>
        <v>0.82999999999999829</v>
      </c>
      <c r="AE27" s="138">
        <f t="shared" si="2"/>
        <v>-2.3422430421603746E-2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42577</v>
      </c>
      <c r="X28" s="10">
        <v>36.159999999999997</v>
      </c>
      <c r="Y28" s="10">
        <v>36.46</v>
      </c>
      <c r="Z28" s="10">
        <v>35.81</v>
      </c>
      <c r="AA28" s="10">
        <v>36.42</v>
      </c>
      <c r="AB28" s="95">
        <v>6968300</v>
      </c>
      <c r="AC28" s="10">
        <v>36.29</v>
      </c>
      <c r="AD28" s="2">
        <f t="shared" si="1"/>
        <v>0.64999999999999858</v>
      </c>
      <c r="AE28" s="138">
        <f t="shared" si="2"/>
        <v>1.7666853617498646E-2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42576</v>
      </c>
      <c r="X29" s="10">
        <v>35.729999999999997</v>
      </c>
      <c r="Y29" s="10">
        <v>35.79</v>
      </c>
      <c r="Z29" s="10">
        <v>35.42</v>
      </c>
      <c r="AA29" s="10">
        <v>35.79</v>
      </c>
      <c r="AB29" s="95">
        <v>5385400</v>
      </c>
      <c r="AC29" s="10">
        <v>35.659999999999997</v>
      </c>
      <c r="AD29" s="2">
        <f t="shared" si="1"/>
        <v>0.36999999999999744</v>
      </c>
      <c r="AE29" s="138">
        <f t="shared" si="2"/>
        <v>-5.2998605299862112E-3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42573</v>
      </c>
      <c r="X30" s="10">
        <v>36.130000000000003</v>
      </c>
      <c r="Y30" s="10">
        <v>36.200000000000003</v>
      </c>
      <c r="Z30" s="10">
        <v>35.799999999999997</v>
      </c>
      <c r="AA30" s="10">
        <v>35.979999999999997</v>
      </c>
      <c r="AB30" s="95">
        <v>3295700</v>
      </c>
      <c r="AC30" s="10">
        <v>35.85</v>
      </c>
      <c r="AD30" s="2">
        <f t="shared" si="1"/>
        <v>0.40000000000000568</v>
      </c>
      <c r="AE30" s="138">
        <f t="shared" si="2"/>
        <v>5.581914596708426E-4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42572</v>
      </c>
      <c r="X31" s="10">
        <v>36.29</v>
      </c>
      <c r="Y31" s="10">
        <v>36.32</v>
      </c>
      <c r="Z31" s="10">
        <v>35.82</v>
      </c>
      <c r="AA31" s="10">
        <v>35.96</v>
      </c>
      <c r="AB31" s="95">
        <v>3705400</v>
      </c>
      <c r="AC31" s="10">
        <v>35.83</v>
      </c>
      <c r="AD31" s="2">
        <f t="shared" si="1"/>
        <v>0.5</v>
      </c>
      <c r="AE31" s="138">
        <f t="shared" si="2"/>
        <v>-1.2131237937689665E-2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42571</v>
      </c>
      <c r="X32" s="10">
        <v>36.39</v>
      </c>
      <c r="Y32" s="10">
        <v>36.549999999999997</v>
      </c>
      <c r="Z32" s="10">
        <v>36.090000000000003</v>
      </c>
      <c r="AA32" s="10">
        <v>36.4</v>
      </c>
      <c r="AB32" s="95">
        <v>4127000</v>
      </c>
      <c r="AC32" s="10">
        <v>36.270000000000003</v>
      </c>
      <c r="AD32" s="2">
        <f t="shared" si="1"/>
        <v>0.45999999999999375</v>
      </c>
      <c r="AE32" s="138">
        <f t="shared" si="2"/>
        <v>5.2660753880267031E-3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42570</v>
      </c>
      <c r="X33" s="10">
        <v>36.299999999999997</v>
      </c>
      <c r="Y33" s="10">
        <v>36.450000000000003</v>
      </c>
      <c r="Z33" s="10">
        <v>36.049999999999997</v>
      </c>
      <c r="AA33" s="10">
        <v>36.21</v>
      </c>
      <c r="AB33" s="95">
        <v>4820400</v>
      </c>
      <c r="AC33" s="10">
        <v>36.08</v>
      </c>
      <c r="AD33" s="2">
        <f t="shared" si="1"/>
        <v>0.40000000000000568</v>
      </c>
      <c r="AE33" s="138">
        <f t="shared" si="2"/>
        <v>-3.5901684617509755E-3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42569</v>
      </c>
      <c r="X34" s="10">
        <v>36.69</v>
      </c>
      <c r="Y34" s="10">
        <v>36.85</v>
      </c>
      <c r="Z34" s="10">
        <v>36.299999999999997</v>
      </c>
      <c r="AA34" s="10">
        <v>36.340000000000003</v>
      </c>
      <c r="AB34" s="95">
        <v>8564000</v>
      </c>
      <c r="AC34" s="10">
        <v>36.21</v>
      </c>
      <c r="AD34" s="2">
        <f t="shared" si="1"/>
        <v>0.55000000000000426</v>
      </c>
      <c r="AE34" s="138">
        <f t="shared" si="2"/>
        <v>-9.8441345365053445E-3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42566</v>
      </c>
      <c r="X35" s="10">
        <v>37.049999999999997</v>
      </c>
      <c r="Y35" s="10">
        <v>37.26</v>
      </c>
      <c r="Z35" s="10">
        <v>36.44</v>
      </c>
      <c r="AA35" s="10">
        <v>36.71</v>
      </c>
      <c r="AB35" s="95">
        <v>7754100</v>
      </c>
      <c r="AC35" s="10">
        <v>36.57</v>
      </c>
      <c r="AD35" s="2">
        <f t="shared" si="1"/>
        <v>0.82000000000000028</v>
      </c>
      <c r="AE35" s="138">
        <f t="shared" si="2"/>
        <v>-1.5877287405812623E-2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42565</v>
      </c>
      <c r="X36" s="10">
        <v>37.479999999999997</v>
      </c>
      <c r="Y36" s="10">
        <v>37.619999999999997</v>
      </c>
      <c r="Z36" s="10">
        <v>37.1</v>
      </c>
      <c r="AA36" s="10">
        <v>37.299999999999997</v>
      </c>
      <c r="AB36" s="95">
        <v>6840400</v>
      </c>
      <c r="AC36" s="10">
        <v>37.159999999999997</v>
      </c>
      <c r="AD36" s="2">
        <f t="shared" si="1"/>
        <v>0.51999999999999602</v>
      </c>
      <c r="AE36" s="138">
        <f t="shared" si="2"/>
        <v>-4.8205677557581206E-3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42564</v>
      </c>
      <c r="X37" s="10">
        <v>37.340000000000003</v>
      </c>
      <c r="Y37" s="10">
        <v>37.64</v>
      </c>
      <c r="Z37" s="10">
        <v>37.159999999999997</v>
      </c>
      <c r="AA37" s="10">
        <v>37.479999999999997</v>
      </c>
      <c r="AB37" s="95">
        <v>5704700</v>
      </c>
      <c r="AC37" s="10">
        <v>37.340000000000003</v>
      </c>
      <c r="AD37" s="2">
        <f t="shared" si="1"/>
        <v>0.48000000000000398</v>
      </c>
      <c r="AE37" s="138">
        <f t="shared" si="2"/>
        <v>2.4161073825503809E-3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42563</v>
      </c>
      <c r="X38" s="10">
        <v>37.56</v>
      </c>
      <c r="Y38" s="10">
        <v>37.57</v>
      </c>
      <c r="Z38" s="10">
        <v>36.979999999999997</v>
      </c>
      <c r="AA38" s="10">
        <v>37.39</v>
      </c>
      <c r="AB38" s="95">
        <v>4572800</v>
      </c>
      <c r="AC38" s="10">
        <v>37.25</v>
      </c>
      <c r="AD38" s="2">
        <f t="shared" si="1"/>
        <v>0.59000000000000341</v>
      </c>
      <c r="AE38" s="138">
        <f t="shared" si="2"/>
        <v>-4.0106951871657914E-3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42562</v>
      </c>
      <c r="X39" s="10">
        <v>37.869999999999997</v>
      </c>
      <c r="Y39" s="10">
        <v>37.97</v>
      </c>
      <c r="Z39" s="10">
        <v>37.479999999999997</v>
      </c>
      <c r="AA39" s="10">
        <v>37.54</v>
      </c>
      <c r="AB39" s="95">
        <v>5871200</v>
      </c>
      <c r="AC39" s="10">
        <v>37.4</v>
      </c>
      <c r="AD39" s="2">
        <f t="shared" si="1"/>
        <v>0.49000000000000199</v>
      </c>
      <c r="AE39" s="138">
        <f t="shared" si="2"/>
        <v>-8.4835630965005571E-3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7" t="s">
        <v>78</v>
      </c>
      <c r="P40" s="537"/>
      <c r="W40" s="133">
        <v>42559</v>
      </c>
      <c r="X40" s="10">
        <v>37.56</v>
      </c>
      <c r="Y40" s="10">
        <v>37.880000000000003</v>
      </c>
      <c r="Z40" s="10">
        <v>37.49</v>
      </c>
      <c r="AA40" s="10">
        <v>37.86</v>
      </c>
      <c r="AB40" s="95">
        <v>5792500</v>
      </c>
      <c r="AC40" s="10">
        <v>37.72</v>
      </c>
      <c r="AD40" s="2">
        <f t="shared" si="1"/>
        <v>0.39000000000000057</v>
      </c>
      <c r="AE40" s="138">
        <f t="shared" si="2"/>
        <v>1.452393760086057E-2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35.375999999999998</v>
      </c>
      <c r="Q41" s="2"/>
      <c r="W41" s="133">
        <v>42558</v>
      </c>
      <c r="X41" s="10">
        <v>37.51</v>
      </c>
      <c r="Y41" s="10">
        <v>37.72</v>
      </c>
      <c r="Z41" s="10">
        <v>37.19</v>
      </c>
      <c r="AA41" s="10">
        <v>37.32</v>
      </c>
      <c r="AB41" s="95">
        <v>8280600</v>
      </c>
      <c r="AC41" s="10">
        <v>37.18</v>
      </c>
      <c r="AD41" s="2">
        <f t="shared" si="1"/>
        <v>0.53000000000000114</v>
      </c>
      <c r="AE41" s="138">
        <f t="shared" si="2"/>
        <v>-6.9444444444444198E-3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35.054400000000001</v>
      </c>
      <c r="Q42" s="2"/>
      <c r="T42" s="91" t="s">
        <v>113</v>
      </c>
      <c r="W42" s="133">
        <v>42557</v>
      </c>
      <c r="X42" s="10">
        <v>37.31</v>
      </c>
      <c r="Y42" s="10">
        <v>37.65</v>
      </c>
      <c r="Z42" s="10">
        <v>37.28</v>
      </c>
      <c r="AA42" s="10">
        <v>37.58</v>
      </c>
      <c r="AB42" s="95">
        <v>9419300</v>
      </c>
      <c r="AC42" s="10">
        <v>37.44</v>
      </c>
      <c r="AD42" s="2">
        <f t="shared" si="1"/>
        <v>0.36999999999999744</v>
      </c>
      <c r="AE42" s="138">
        <f t="shared" si="2"/>
        <v>6.7222371605271114E-3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34.732799999999997</v>
      </c>
      <c r="Q43" s="2"/>
      <c r="T43" s="128" t="s">
        <v>98</v>
      </c>
      <c r="U43" s="98">
        <v>32.33</v>
      </c>
      <c r="W43" s="133">
        <v>42556</v>
      </c>
      <c r="X43" s="10">
        <v>36.6</v>
      </c>
      <c r="Y43" s="10">
        <v>37.4</v>
      </c>
      <c r="Z43" s="10">
        <v>36.549999999999997</v>
      </c>
      <c r="AA43" s="10">
        <v>37.33</v>
      </c>
      <c r="AB43" s="95">
        <v>8543400</v>
      </c>
      <c r="AC43" s="10">
        <v>37.19</v>
      </c>
      <c r="AD43" s="2">
        <f t="shared" si="1"/>
        <v>0.85000000000000142</v>
      </c>
      <c r="AE43" s="138">
        <f t="shared" si="2"/>
        <v>2.1142229544206304E-2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34.411200000000001</v>
      </c>
      <c r="Q44" s="2"/>
      <c r="T44" s="93" t="s">
        <v>99</v>
      </c>
      <c r="U44" s="88">
        <v>32.4</v>
      </c>
      <c r="W44" s="133">
        <v>42552</v>
      </c>
      <c r="X44" s="10">
        <v>36.89</v>
      </c>
      <c r="Y44" s="10">
        <v>36.99</v>
      </c>
      <c r="Z44" s="10">
        <v>36.54</v>
      </c>
      <c r="AA44" s="10">
        <v>36.549999999999997</v>
      </c>
      <c r="AB44" s="95">
        <v>7121000</v>
      </c>
      <c r="AC44" s="10">
        <v>36.42</v>
      </c>
      <c r="AD44" s="2">
        <f t="shared" si="1"/>
        <v>0.45000000000000284</v>
      </c>
      <c r="AE44" s="138">
        <f t="shared" si="2"/>
        <v>-6.2755798090040615E-3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34.089599999999997</v>
      </c>
      <c r="Q45" s="2"/>
      <c r="T45" s="93" t="s">
        <v>100</v>
      </c>
      <c r="U45" s="88" t="s">
        <v>130</v>
      </c>
      <c r="W45" s="133">
        <v>42551</v>
      </c>
      <c r="X45" s="10">
        <v>36.450000000000003</v>
      </c>
      <c r="Y45" s="10">
        <v>36.79</v>
      </c>
      <c r="Z45" s="10">
        <v>36.03</v>
      </c>
      <c r="AA45" s="10">
        <v>36.79</v>
      </c>
      <c r="AB45" s="95">
        <v>10256300</v>
      </c>
      <c r="AC45" s="10">
        <v>36.65</v>
      </c>
      <c r="AD45" s="2">
        <f t="shared" si="1"/>
        <v>0.75999999999999801</v>
      </c>
      <c r="AE45" s="138">
        <f t="shared" si="2"/>
        <v>9.0859030837004973E-3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33.768000000000001</v>
      </c>
      <c r="Q46" s="2"/>
      <c r="T46" s="93" t="s">
        <v>101</v>
      </c>
      <c r="U46" s="88" t="s">
        <v>130</v>
      </c>
      <c r="W46" s="133">
        <v>42550</v>
      </c>
      <c r="X46" s="10">
        <v>36.35</v>
      </c>
      <c r="Y46" s="10">
        <v>36.65</v>
      </c>
      <c r="Z46" s="10">
        <v>36.24</v>
      </c>
      <c r="AA46" s="10">
        <v>36.450000000000003</v>
      </c>
      <c r="AB46" s="95">
        <v>7589500</v>
      </c>
      <c r="AC46" s="10">
        <v>36.32</v>
      </c>
      <c r="AD46" s="2">
        <f t="shared" si="1"/>
        <v>0.40999999999999659</v>
      </c>
      <c r="AE46" s="138">
        <f t="shared" si="2"/>
        <v>1.1135857461024523E-2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33.446399999999997</v>
      </c>
      <c r="Q47" s="2"/>
      <c r="T47" s="93" t="s">
        <v>102</v>
      </c>
      <c r="U47" s="88">
        <v>39.520000000000003</v>
      </c>
      <c r="W47" s="133">
        <v>42549</v>
      </c>
      <c r="X47" s="10">
        <v>36.81</v>
      </c>
      <c r="Y47" s="10">
        <v>37</v>
      </c>
      <c r="Z47" s="10">
        <v>35.880000000000003</v>
      </c>
      <c r="AA47" s="10">
        <v>36.049999999999997</v>
      </c>
      <c r="AB47" s="95">
        <v>11941500</v>
      </c>
      <c r="AC47" s="10">
        <v>35.92</v>
      </c>
      <c r="AD47" s="2">
        <f t="shared" si="1"/>
        <v>1.1199999999999974</v>
      </c>
      <c r="AE47" s="138">
        <f t="shared" si="2"/>
        <v>-1.5350877192982337E-2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33.1248</v>
      </c>
      <c r="Q48" s="2"/>
      <c r="T48" s="93" t="s">
        <v>103</v>
      </c>
      <c r="U48" s="88">
        <v>0.67461099999999996</v>
      </c>
      <c r="W48" s="133">
        <v>42548</v>
      </c>
      <c r="X48" s="10">
        <v>34.880000000000003</v>
      </c>
      <c r="Y48" s="10">
        <v>36.869999999999997</v>
      </c>
      <c r="Z48" s="10">
        <v>34.75</v>
      </c>
      <c r="AA48" s="10">
        <v>36.619999999999997</v>
      </c>
      <c r="AB48" s="95">
        <v>19450000</v>
      </c>
      <c r="AC48" s="10">
        <v>36.479999999999997</v>
      </c>
      <c r="AD48" s="2">
        <f t="shared" si="1"/>
        <v>2.1199999999999974</v>
      </c>
      <c r="AE48" s="138">
        <f t="shared" si="2"/>
        <v>4.1988003427592124E-2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32.803199999999997</v>
      </c>
      <c r="Q49" s="2"/>
      <c r="T49" s="93" t="s">
        <v>104</v>
      </c>
      <c r="U49" s="88" t="s">
        <v>248</v>
      </c>
      <c r="W49" s="133">
        <v>42545</v>
      </c>
      <c r="X49" s="10">
        <v>34</v>
      </c>
      <c r="Y49" s="10">
        <v>35.5</v>
      </c>
      <c r="Z49" s="10">
        <v>33.9</v>
      </c>
      <c r="AA49" s="10">
        <v>35.14</v>
      </c>
      <c r="AB49" s="95">
        <v>14689500</v>
      </c>
      <c r="AC49" s="10">
        <v>35.01</v>
      </c>
      <c r="AD49" s="2">
        <f t="shared" si="1"/>
        <v>1.6000000000000014</v>
      </c>
      <c r="AE49" s="138">
        <f t="shared" si="2"/>
        <v>1.3607411696583638E-2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32.4816</v>
      </c>
      <c r="Q50" s="2"/>
      <c r="T50" s="93"/>
      <c r="U50" s="88"/>
      <c r="W50" s="133">
        <v>42544</v>
      </c>
      <c r="X50" s="10">
        <v>34.54</v>
      </c>
      <c r="Y50" s="10">
        <v>34.67</v>
      </c>
      <c r="Z50" s="10">
        <v>34.35</v>
      </c>
      <c r="AA50" s="10">
        <v>34.67</v>
      </c>
      <c r="AB50" s="95">
        <v>8560700</v>
      </c>
      <c r="AC50" s="10">
        <v>34.54</v>
      </c>
      <c r="AD50" s="2">
        <f t="shared" si="1"/>
        <v>0.32000000000000028</v>
      </c>
      <c r="AE50" s="138">
        <f t="shared" si="2"/>
        <v>1.3200352009386851E-2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32.159999999999997</v>
      </c>
      <c r="Q51" s="2"/>
      <c r="T51" s="93" t="s">
        <v>105</v>
      </c>
      <c r="U51" s="88" t="s">
        <v>499</v>
      </c>
      <c r="W51" s="133">
        <v>42543</v>
      </c>
      <c r="X51" s="10">
        <v>34.5</v>
      </c>
      <c r="Y51" s="10">
        <v>34.54</v>
      </c>
      <c r="Z51" s="10">
        <v>34.08</v>
      </c>
      <c r="AA51" s="10">
        <v>34.22</v>
      </c>
      <c r="AB51" s="95">
        <v>16952500</v>
      </c>
      <c r="AC51" s="10">
        <v>34.090000000000003</v>
      </c>
      <c r="AD51" s="2">
        <f t="shared" si="1"/>
        <v>0.46000000000000085</v>
      </c>
      <c r="AE51" s="138">
        <f t="shared" si="2"/>
        <v>-7.2801397786838029E-3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31.838399999999996</v>
      </c>
      <c r="Q52" s="2"/>
      <c r="T52" s="93" t="s">
        <v>106</v>
      </c>
      <c r="U52" s="88" t="s">
        <v>368</v>
      </c>
      <c r="W52" s="133">
        <v>42542</v>
      </c>
      <c r="X52" s="10">
        <v>34.75</v>
      </c>
      <c r="Y52" s="10">
        <v>34.82</v>
      </c>
      <c r="Z52" s="10">
        <v>34.28</v>
      </c>
      <c r="AA52" s="10">
        <v>34.47</v>
      </c>
      <c r="AB52" s="95">
        <v>13322800</v>
      </c>
      <c r="AC52" s="10">
        <v>34.340000000000003</v>
      </c>
      <c r="AD52" s="2">
        <f t="shared" si="1"/>
        <v>0.53999999999999915</v>
      </c>
      <c r="AE52" s="138">
        <f t="shared" si="2"/>
        <v>-6.9404279930593837E-3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31.516799999999996</v>
      </c>
      <c r="Q53" s="2"/>
      <c r="T53" s="93" t="s">
        <v>107</v>
      </c>
      <c r="U53" s="90">
        <v>5044566</v>
      </c>
      <c r="W53" s="133">
        <v>42541</v>
      </c>
      <c r="X53" s="10">
        <v>35.299999999999997</v>
      </c>
      <c r="Y53" s="10">
        <v>35.67</v>
      </c>
      <c r="Z53" s="10">
        <v>34.71</v>
      </c>
      <c r="AA53" s="10">
        <v>34.71</v>
      </c>
      <c r="AB53" s="95">
        <v>9017900</v>
      </c>
      <c r="AC53" s="10">
        <v>34.58</v>
      </c>
      <c r="AD53" s="2">
        <f t="shared" si="1"/>
        <v>0.96000000000000085</v>
      </c>
      <c r="AE53" s="138">
        <f t="shared" si="2"/>
        <v>-1.3409415121255264E-2</v>
      </c>
    </row>
    <row r="54" spans="2:31" x14ac:dyDescent="0.25">
      <c r="B54" s="193">
        <v>42599</v>
      </c>
      <c r="C54" s="449">
        <v>500</v>
      </c>
      <c r="D54" s="535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31.195199999999996</v>
      </c>
      <c r="T54" s="93" t="s">
        <v>110</v>
      </c>
      <c r="U54" s="90">
        <v>9289610</v>
      </c>
      <c r="W54" s="133">
        <v>42538</v>
      </c>
      <c r="X54" s="10">
        <v>35.369999999999997</v>
      </c>
      <c r="Y54" s="10">
        <v>35.5</v>
      </c>
      <c r="Z54" s="10">
        <v>34.520000000000003</v>
      </c>
      <c r="AA54" s="10">
        <v>35.18</v>
      </c>
      <c r="AB54" s="95">
        <v>16578200</v>
      </c>
      <c r="AC54" s="10">
        <v>35.049999999999997</v>
      </c>
      <c r="AD54" s="2">
        <f t="shared" si="1"/>
        <v>0.97999999999999687</v>
      </c>
      <c r="AE54" s="138">
        <f t="shared" si="2"/>
        <v>-8.2059988681382201E-3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30.873599999999996</v>
      </c>
      <c r="T55" s="93" t="s">
        <v>108</v>
      </c>
      <c r="U55" s="88" t="s">
        <v>500</v>
      </c>
      <c r="W55" s="133">
        <v>42537</v>
      </c>
      <c r="X55" s="10">
        <v>36.979999999999997</v>
      </c>
      <c r="Y55" s="10">
        <v>36.979999999999997</v>
      </c>
      <c r="Z55" s="10">
        <v>35.35</v>
      </c>
      <c r="AA55" s="10">
        <v>35.47</v>
      </c>
      <c r="AB55" s="95">
        <v>19034000</v>
      </c>
      <c r="AC55" s="10">
        <v>35.340000000000003</v>
      </c>
      <c r="AD55" s="2">
        <f t="shared" si="1"/>
        <v>1.6299999999999955</v>
      </c>
      <c r="AE55" s="138">
        <f t="shared" si="2"/>
        <v>-6.7453625632376557E-3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30.551999999999996</v>
      </c>
      <c r="T56" s="93" t="s">
        <v>111</v>
      </c>
      <c r="U56" s="88">
        <v>15.05</v>
      </c>
      <c r="W56" s="133">
        <v>42536</v>
      </c>
      <c r="X56" s="10">
        <v>35.479999999999997</v>
      </c>
      <c r="Y56" s="10">
        <v>36.01</v>
      </c>
      <c r="Z56" s="10">
        <v>35.14</v>
      </c>
      <c r="AA56" s="10">
        <v>35.71</v>
      </c>
      <c r="AB56" s="95">
        <v>13499800</v>
      </c>
      <c r="AC56" s="10">
        <v>35.58</v>
      </c>
      <c r="AD56" s="2">
        <f t="shared" si="1"/>
        <v>0.86999999999999744</v>
      </c>
      <c r="AE56" s="138">
        <f t="shared" si="2"/>
        <v>-1.4033118158855995E-3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30.230399999999996</v>
      </c>
      <c r="T57" s="93" t="s">
        <v>112</v>
      </c>
      <c r="U57" s="88">
        <v>2.14</v>
      </c>
      <c r="W57" s="133">
        <v>42535</v>
      </c>
      <c r="X57" s="10">
        <v>35.96</v>
      </c>
      <c r="Y57" s="10">
        <v>36.18</v>
      </c>
      <c r="Z57" s="10">
        <v>35.409999999999997</v>
      </c>
      <c r="AA57" s="10">
        <v>35.76</v>
      </c>
      <c r="AB57" s="95">
        <v>8839800</v>
      </c>
      <c r="AC57" s="10">
        <v>35.630000000000003</v>
      </c>
      <c r="AD57" s="2">
        <f t="shared" si="1"/>
        <v>0.77000000000000313</v>
      </c>
      <c r="AE57" s="138">
        <f t="shared" si="2"/>
        <v>-1.0552624271035649E-2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29.908799999999999</v>
      </c>
      <c r="T58" s="93" t="s">
        <v>109</v>
      </c>
      <c r="U58" s="88" t="s">
        <v>414</v>
      </c>
      <c r="W58" s="133">
        <v>42534</v>
      </c>
      <c r="X58" s="10">
        <v>36.450000000000003</v>
      </c>
      <c r="Y58" s="10">
        <v>36.56</v>
      </c>
      <c r="Z58" s="10">
        <v>35.92</v>
      </c>
      <c r="AA58" s="10">
        <v>36.14</v>
      </c>
      <c r="AB58" s="95">
        <v>9025300</v>
      </c>
      <c r="AC58" s="10">
        <v>36.01</v>
      </c>
      <c r="AD58" s="2">
        <f t="shared" si="1"/>
        <v>0.64000000000000057</v>
      </c>
      <c r="AE58" s="138">
        <f t="shared" si="2"/>
        <v>-1.7998363785110549E-2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29.587199999999999</v>
      </c>
      <c r="W59" s="133">
        <v>42531</v>
      </c>
      <c r="X59" s="10">
        <v>36.380000000000003</v>
      </c>
      <c r="Y59" s="10">
        <v>37</v>
      </c>
      <c r="Z59" s="10">
        <v>36.17</v>
      </c>
      <c r="AA59" s="10">
        <v>36.81</v>
      </c>
      <c r="AB59" s="95">
        <v>7768800</v>
      </c>
      <c r="AC59" s="10">
        <v>36.67</v>
      </c>
      <c r="AD59" s="2">
        <f t="shared" si="1"/>
        <v>0.82999999999999829</v>
      </c>
      <c r="AE59" s="138">
        <f t="shared" si="2"/>
        <v>6.3117453347969477E-3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29.265599999999999</v>
      </c>
      <c r="W60" s="133">
        <v>42530</v>
      </c>
      <c r="X60" s="10">
        <v>36.5</v>
      </c>
      <c r="Y60" s="10">
        <v>36.799999999999997</v>
      </c>
      <c r="Z60" s="10">
        <v>36.32</v>
      </c>
      <c r="AA60" s="10">
        <v>36.58</v>
      </c>
      <c r="AB60" s="95">
        <v>7083500</v>
      </c>
      <c r="AC60" s="10">
        <v>36.44</v>
      </c>
      <c r="AD60" s="2">
        <f t="shared" si="1"/>
        <v>0.47999999999999687</v>
      </c>
      <c r="AE60" s="138">
        <f t="shared" si="2"/>
        <v>1.3740038472107585E-3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28.943999999999999</v>
      </c>
      <c r="W61" s="133">
        <v>42529</v>
      </c>
      <c r="X61" s="10">
        <v>36.31</v>
      </c>
      <c r="Y61" s="10">
        <v>36.700000000000003</v>
      </c>
      <c r="Z61" s="10">
        <v>36.17</v>
      </c>
      <c r="AA61" s="10">
        <v>36.520000000000003</v>
      </c>
      <c r="AB61" s="95">
        <v>5173000</v>
      </c>
      <c r="AC61" s="10">
        <v>36.39</v>
      </c>
      <c r="AD61" s="2">
        <f t="shared" si="1"/>
        <v>0.53000000000000114</v>
      </c>
      <c r="AE61" s="138">
        <f t="shared" si="2"/>
        <v>6.3606194690266626E-3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42528</v>
      </c>
      <c r="X62" s="10">
        <v>36.11</v>
      </c>
      <c r="Y62" s="10">
        <v>36.520000000000003</v>
      </c>
      <c r="Z62" s="10">
        <v>35.92</v>
      </c>
      <c r="AA62" s="10">
        <v>36.29</v>
      </c>
      <c r="AB62" s="95">
        <v>3577200</v>
      </c>
      <c r="AC62" s="10">
        <v>36.159999999999997</v>
      </c>
      <c r="AD62" s="2">
        <f t="shared" si="1"/>
        <v>0.60000000000000142</v>
      </c>
      <c r="AE62" s="138">
        <f t="shared" si="2"/>
        <v>7.5229869044299846E-3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42527</v>
      </c>
      <c r="X63" s="10">
        <v>36.22</v>
      </c>
      <c r="Y63" s="10">
        <v>36.42</v>
      </c>
      <c r="Z63" s="10">
        <v>35.99</v>
      </c>
      <c r="AA63" s="10">
        <v>36.020000000000003</v>
      </c>
      <c r="AB63" s="95">
        <v>3684300</v>
      </c>
      <c r="AC63" s="10">
        <v>35.89</v>
      </c>
      <c r="AD63" s="2">
        <f t="shared" si="1"/>
        <v>0.42999999999999972</v>
      </c>
      <c r="AE63" s="138">
        <f t="shared" si="2"/>
        <v>-6.3676633444074149E-3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42524</v>
      </c>
      <c r="X64" s="10">
        <v>36.200000000000003</v>
      </c>
      <c r="Y64" s="10">
        <v>36.35</v>
      </c>
      <c r="Z64" s="10">
        <v>36</v>
      </c>
      <c r="AA64" s="10">
        <v>36.25</v>
      </c>
      <c r="AB64" s="95">
        <v>4697100</v>
      </c>
      <c r="AC64" s="10">
        <v>36.119999999999997</v>
      </c>
      <c r="AD64" s="2">
        <f t="shared" si="1"/>
        <v>0.35000000000000142</v>
      </c>
      <c r="AE64" s="138">
        <f t="shared" si="2"/>
        <v>-5.2327182594328336E-3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42523</v>
      </c>
      <c r="X65" s="10">
        <v>36.299999999999997</v>
      </c>
      <c r="Y65" s="10">
        <v>36.520000000000003</v>
      </c>
      <c r="Z65" s="10">
        <v>36.090000000000003</v>
      </c>
      <c r="AA65" s="10">
        <v>36.44</v>
      </c>
      <c r="AB65" s="95">
        <v>5360700</v>
      </c>
      <c r="AC65" s="10">
        <v>36.31</v>
      </c>
      <c r="AD65" s="2">
        <f t="shared" si="1"/>
        <v>0.42999999999999972</v>
      </c>
      <c r="AE65" s="138">
        <f t="shared" si="2"/>
        <v>5.5111600992008292E-4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42522</v>
      </c>
      <c r="X66" s="10">
        <v>35.79</v>
      </c>
      <c r="Y66" s="10">
        <v>36.46</v>
      </c>
      <c r="Z66" s="10">
        <v>35.68</v>
      </c>
      <c r="AA66" s="10">
        <v>36.42</v>
      </c>
      <c r="AB66" s="95">
        <v>7869300</v>
      </c>
      <c r="AC66" s="10">
        <v>36.29</v>
      </c>
      <c r="AD66" s="2">
        <f t="shared" si="1"/>
        <v>0.78000000000000114</v>
      </c>
      <c r="AE66" s="138">
        <f t="shared" si="2"/>
        <v>1.852371596968827E-2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42521</v>
      </c>
      <c r="X67" s="10">
        <v>35.72</v>
      </c>
      <c r="Y67" s="10">
        <v>36.049999999999997</v>
      </c>
      <c r="Z67" s="10">
        <v>35.619999999999997</v>
      </c>
      <c r="AA67" s="10">
        <v>35.76</v>
      </c>
      <c r="AB67" s="95">
        <v>9953500</v>
      </c>
      <c r="AC67" s="10">
        <v>35.630000000000003</v>
      </c>
      <c r="AD67" s="2">
        <f>Y67-Z67</f>
        <v>0.42999999999999972</v>
      </c>
      <c r="AE67" s="138" t="e">
        <f>AC67/#REF!-1</f>
        <v>#REF!</v>
      </c>
    </row>
    <row r="68" spans="2:31" x14ac:dyDescent="0.25">
      <c r="W68" s="133">
        <v>42517</v>
      </c>
      <c r="X68" s="10">
        <v>35.729999999999997</v>
      </c>
      <c r="Y68" s="10">
        <v>35.729999999999997</v>
      </c>
      <c r="Z68" s="10">
        <v>35.369999999999997</v>
      </c>
      <c r="AA68" s="10">
        <v>35.71</v>
      </c>
      <c r="AB68" s="95">
        <v>5271000</v>
      </c>
      <c r="AC68" s="10">
        <v>35.58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67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67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67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42612</v>
      </c>
      <c r="X2" s="10">
        <v>12.47</v>
      </c>
      <c r="Y2" s="10">
        <v>12.56</v>
      </c>
      <c r="Z2" s="10">
        <v>12.43</v>
      </c>
      <c r="AA2" s="10">
        <v>12.55</v>
      </c>
      <c r="AB2" s="95">
        <v>25942300</v>
      </c>
      <c r="AC2" s="10">
        <v>12.55</v>
      </c>
      <c r="AD2" s="2">
        <f>Y2-Z2</f>
        <v>0.13000000000000078</v>
      </c>
      <c r="AE2" s="138">
        <f>AC2/AC3-1</f>
        <v>6.4153969526865584E-3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42611</v>
      </c>
      <c r="X3" s="10">
        <v>12.38</v>
      </c>
      <c r="Y3" s="10">
        <v>12.5</v>
      </c>
      <c r="Z3" s="10">
        <v>12.38</v>
      </c>
      <c r="AA3" s="10">
        <v>12.47</v>
      </c>
      <c r="AB3" s="95">
        <v>22243200</v>
      </c>
      <c r="AC3" s="10">
        <v>12.47</v>
      </c>
      <c r="AD3" s="2">
        <f t="shared" ref="AD3:AD66" si="0">Y3-Z3</f>
        <v>0.11999999999999922</v>
      </c>
      <c r="AE3" s="138">
        <f t="shared" ref="AE3:AE66" si="1">AC3/AC4-1</f>
        <v>7.2697899838449764E-3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12.55</v>
      </c>
      <c r="T4" s="163"/>
      <c r="W4" s="133">
        <v>42608</v>
      </c>
      <c r="X4" s="10">
        <v>12.47</v>
      </c>
      <c r="Y4" s="10">
        <v>12.55</v>
      </c>
      <c r="Z4" s="10">
        <v>12.34</v>
      </c>
      <c r="AA4" s="10">
        <v>12.38</v>
      </c>
      <c r="AB4" s="95">
        <v>22645900</v>
      </c>
      <c r="AC4" s="10">
        <v>12.38</v>
      </c>
      <c r="AD4" s="2">
        <f t="shared" si="0"/>
        <v>0.21000000000000085</v>
      </c>
      <c r="AE4" s="138">
        <f t="shared" si="1"/>
        <v>-7.2173215717722394E-3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3137.5</v>
      </c>
      <c r="W5" s="133">
        <v>42607</v>
      </c>
      <c r="X5" s="10">
        <v>12.3</v>
      </c>
      <c r="Y5" s="10">
        <v>12.52</v>
      </c>
      <c r="Z5" s="10">
        <v>12.21</v>
      </c>
      <c r="AA5" s="10">
        <v>12.47</v>
      </c>
      <c r="AB5" s="95">
        <v>44713700</v>
      </c>
      <c r="AC5" s="10">
        <v>12.47</v>
      </c>
      <c r="AD5" s="2">
        <f t="shared" si="0"/>
        <v>0.30999999999999872</v>
      </c>
      <c r="AE5" s="138">
        <f t="shared" si="1"/>
        <v>1.38211382113822E-2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42606</v>
      </c>
      <c r="X6" s="10">
        <v>12.41</v>
      </c>
      <c r="Y6" s="10">
        <v>12.44</v>
      </c>
      <c r="Z6" s="10">
        <v>12.28</v>
      </c>
      <c r="AA6" s="10">
        <v>12.3</v>
      </c>
      <c r="AB6" s="95">
        <v>19999600</v>
      </c>
      <c r="AC6" s="10">
        <v>12.3</v>
      </c>
      <c r="AD6" s="2">
        <f t="shared" si="0"/>
        <v>0.16000000000000014</v>
      </c>
      <c r="AE6" s="138">
        <f t="shared" si="1"/>
        <v>-9.6618357487922024E-3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65.920000000000073</v>
      </c>
      <c r="R7">
        <v>250</v>
      </c>
      <c r="W7" s="133">
        <v>42605</v>
      </c>
      <c r="X7" s="10">
        <v>12.4</v>
      </c>
      <c r="Y7" s="10">
        <v>12.43</v>
      </c>
      <c r="Z7" s="10">
        <v>12.33</v>
      </c>
      <c r="AA7" s="10">
        <v>12.42</v>
      </c>
      <c r="AB7" s="95">
        <v>34634100</v>
      </c>
      <c r="AC7" s="10">
        <v>12.42</v>
      </c>
      <c r="AD7" s="2">
        <f t="shared" si="0"/>
        <v>9.9999999999999645E-2</v>
      </c>
      <c r="AE7" s="138">
        <f t="shared" si="1"/>
        <v>4.8543689320388328E-3</v>
      </c>
    </row>
    <row r="8" spans="1:31" x14ac:dyDescent="0.25">
      <c r="H8" s="72"/>
      <c r="O8" s="11" t="s">
        <v>190</v>
      </c>
      <c r="P8" s="34"/>
      <c r="Q8" s="2">
        <f>K18+M18-F18+Q2*Q4</f>
        <v>65.920000000000073</v>
      </c>
      <c r="W8" s="133">
        <v>42604</v>
      </c>
      <c r="X8" s="10">
        <v>12.35</v>
      </c>
      <c r="Y8" s="10">
        <v>12.38</v>
      </c>
      <c r="Z8" s="10">
        <v>12.29</v>
      </c>
      <c r="AA8" s="10">
        <v>12.36</v>
      </c>
      <c r="AB8" s="95">
        <v>22458400</v>
      </c>
      <c r="AC8" s="10">
        <v>12.36</v>
      </c>
      <c r="AD8" s="2">
        <f t="shared" si="0"/>
        <v>9.0000000000001634E-2</v>
      </c>
      <c r="AE8" s="138">
        <f t="shared" si="1"/>
        <v>-2.4213075060534051E-3</v>
      </c>
    </row>
    <row r="9" spans="1:31" x14ac:dyDescent="0.25">
      <c r="H9" s="72"/>
      <c r="O9" s="11" t="s">
        <v>224</v>
      </c>
      <c r="Q9" s="138">
        <f>IF(Q2=0, 0, Q8/Q6)</f>
        <v>2.1461267490998144E-2</v>
      </c>
      <c r="W9" s="133">
        <v>42601</v>
      </c>
      <c r="X9" s="10">
        <v>12.3</v>
      </c>
      <c r="Y9" s="10">
        <v>12.41</v>
      </c>
      <c r="Z9" s="10">
        <v>12.25</v>
      </c>
      <c r="AA9" s="10">
        <v>12.39</v>
      </c>
      <c r="AB9" s="95">
        <v>21891400</v>
      </c>
      <c r="AC9" s="10">
        <v>12.39</v>
      </c>
      <c r="AD9" s="2">
        <f t="shared" si="0"/>
        <v>0.16000000000000014</v>
      </c>
      <c r="AE9" s="138">
        <f t="shared" si="1"/>
        <v>4.8661800486617945E-3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42600</v>
      </c>
      <c r="X10" s="10">
        <v>12.33</v>
      </c>
      <c r="Y10" s="10">
        <v>12.36</v>
      </c>
      <c r="Z10" s="10">
        <v>12.27</v>
      </c>
      <c r="AA10" s="10">
        <v>12.33</v>
      </c>
      <c r="AB10" s="95">
        <v>23629500</v>
      </c>
      <c r="AC10" s="10">
        <v>12.33</v>
      </c>
      <c r="AD10" s="2">
        <f t="shared" si="0"/>
        <v>8.9999999999999858E-2</v>
      </c>
      <c r="AE10" s="138">
        <f t="shared" si="1"/>
        <v>-4.8426150121065881E-3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42599</v>
      </c>
      <c r="X11" s="10">
        <v>12.33</v>
      </c>
      <c r="Y11" s="10">
        <v>12.39</v>
      </c>
      <c r="Z11" s="10">
        <v>12.23</v>
      </c>
      <c r="AA11" s="10">
        <v>12.39</v>
      </c>
      <c r="AB11" s="95">
        <v>23434500</v>
      </c>
      <c r="AC11" s="10">
        <v>12.39</v>
      </c>
      <c r="AD11" s="2">
        <f t="shared" si="0"/>
        <v>0.16000000000000014</v>
      </c>
      <c r="AE11" s="138">
        <f t="shared" si="1"/>
        <v>4.0518638573745491E-3</v>
      </c>
    </row>
    <row r="12" spans="1:31" x14ac:dyDescent="0.25">
      <c r="H12" s="72"/>
      <c r="W12" s="133">
        <v>42598</v>
      </c>
      <c r="X12" s="10">
        <v>12.35</v>
      </c>
      <c r="Y12" s="10">
        <v>12.43</v>
      </c>
      <c r="Z12" s="10">
        <v>12.33</v>
      </c>
      <c r="AA12" s="10">
        <v>12.34</v>
      </c>
      <c r="AB12" s="95">
        <v>20450100</v>
      </c>
      <c r="AC12" s="10">
        <v>12.34</v>
      </c>
      <c r="AD12" s="2">
        <f t="shared" si="0"/>
        <v>9.9999999999999645E-2</v>
      </c>
      <c r="AE12" s="138">
        <f t="shared" si="1"/>
        <v>-7.2405470635559244E-3</v>
      </c>
    </row>
    <row r="13" spans="1:31" x14ac:dyDescent="0.25">
      <c r="H13" s="72"/>
      <c r="W13" s="133">
        <v>42597</v>
      </c>
      <c r="X13" s="10">
        <v>12.37</v>
      </c>
      <c r="Y13" s="10">
        <v>12.44</v>
      </c>
      <c r="Z13" s="10">
        <v>12.36</v>
      </c>
      <c r="AA13" s="10">
        <v>12.43</v>
      </c>
      <c r="AB13" s="95">
        <v>16371100</v>
      </c>
      <c r="AC13" s="10">
        <v>12.43</v>
      </c>
      <c r="AD13" s="2">
        <f t="shared" si="0"/>
        <v>8.0000000000000071E-2</v>
      </c>
      <c r="AE13" s="138">
        <f t="shared" si="1"/>
        <v>8.1103000811029169E-3</v>
      </c>
    </row>
    <row r="14" spans="1:31" x14ac:dyDescent="0.25">
      <c r="H14" s="72"/>
      <c r="W14" s="133">
        <v>42594</v>
      </c>
      <c r="X14" s="10">
        <v>12.29</v>
      </c>
      <c r="Y14" s="10">
        <v>12.37</v>
      </c>
      <c r="Z14" s="10">
        <v>12.25</v>
      </c>
      <c r="AA14" s="10">
        <v>12.33</v>
      </c>
      <c r="AB14" s="95">
        <v>18816900</v>
      </c>
      <c r="AC14" s="10">
        <v>12.33</v>
      </c>
      <c r="AD14" s="2">
        <f t="shared" si="0"/>
        <v>0.11999999999999922</v>
      </c>
      <c r="AE14" s="138">
        <f t="shared" si="1"/>
        <v>1.6246953696181787E-3</v>
      </c>
    </row>
    <row r="15" spans="1:31" x14ac:dyDescent="0.25">
      <c r="H15" s="72"/>
      <c r="W15" s="133">
        <v>42593</v>
      </c>
      <c r="X15" s="10">
        <v>12.31</v>
      </c>
      <c r="Y15" s="10">
        <v>12.37</v>
      </c>
      <c r="Z15" s="10">
        <v>12.26</v>
      </c>
      <c r="AA15" s="10">
        <v>12.31</v>
      </c>
      <c r="AB15" s="95">
        <v>24987300</v>
      </c>
      <c r="AC15" s="10">
        <v>12.31</v>
      </c>
      <c r="AD15" s="2">
        <f t="shared" si="0"/>
        <v>0.10999999999999943</v>
      </c>
      <c r="AE15" s="138">
        <f t="shared" si="1"/>
        <v>4.8979591836735281E-3</v>
      </c>
    </row>
    <row r="16" spans="1:31" x14ac:dyDescent="0.25">
      <c r="H16" s="72"/>
      <c r="W16" s="133">
        <v>42592</v>
      </c>
      <c r="X16" s="10">
        <v>12.3</v>
      </c>
      <c r="Y16" s="10">
        <v>12.36</v>
      </c>
      <c r="Z16" s="10">
        <v>12.23</v>
      </c>
      <c r="AA16" s="10">
        <v>12.25</v>
      </c>
      <c r="AB16" s="95">
        <v>24555800</v>
      </c>
      <c r="AC16" s="10">
        <v>12.25</v>
      </c>
      <c r="AD16" s="2">
        <f t="shared" si="0"/>
        <v>0.12999999999999901</v>
      </c>
      <c r="AE16" s="138">
        <f t="shared" si="1"/>
        <v>-4.8740861088546472E-3</v>
      </c>
    </row>
    <row r="17" spans="1:31" x14ac:dyDescent="0.25">
      <c r="H17" s="72"/>
      <c r="W17" s="133">
        <v>42591</v>
      </c>
      <c r="X17" s="10">
        <v>12.16</v>
      </c>
      <c r="Y17" s="10">
        <v>12.38</v>
      </c>
      <c r="Z17" s="10">
        <v>12.15</v>
      </c>
      <c r="AA17" s="10">
        <v>12.31</v>
      </c>
      <c r="AB17" s="95">
        <v>30097800</v>
      </c>
      <c r="AC17" s="10">
        <v>12.31</v>
      </c>
      <c r="AD17" s="2">
        <f t="shared" si="0"/>
        <v>0.23000000000000043</v>
      </c>
      <c r="AE17" s="138">
        <f t="shared" si="1"/>
        <v>1.0673234811165999E-2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42590</v>
      </c>
      <c r="X18" s="10">
        <v>12.22</v>
      </c>
      <c r="Y18" s="10">
        <v>12.33</v>
      </c>
      <c r="Z18" s="10">
        <v>12.15</v>
      </c>
      <c r="AA18" s="10">
        <v>12.18</v>
      </c>
      <c r="AB18" s="95">
        <v>33310600</v>
      </c>
      <c r="AC18" s="10">
        <v>12.18</v>
      </c>
      <c r="AD18" s="2">
        <f t="shared" si="0"/>
        <v>0.17999999999999972</v>
      </c>
      <c r="AE18" s="138">
        <f t="shared" si="1"/>
        <v>-8.2034454470880647E-4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0</v>
      </c>
      <c r="W19" s="133">
        <v>42587</v>
      </c>
      <c r="X19" s="10">
        <v>12.16</v>
      </c>
      <c r="Y19" s="10">
        <v>12.26</v>
      </c>
      <c r="Z19" s="10">
        <v>12.16</v>
      </c>
      <c r="AA19" s="10">
        <v>12.19</v>
      </c>
      <c r="AB19" s="95">
        <v>31219500</v>
      </c>
      <c r="AC19" s="10">
        <v>12.19</v>
      </c>
      <c r="AD19" s="2">
        <f t="shared" si="0"/>
        <v>9.9999999999999645E-2</v>
      </c>
      <c r="AE19" s="138">
        <f t="shared" si="1"/>
        <v>9.1059602649006255E-3</v>
      </c>
    </row>
    <row r="20" spans="1:31" x14ac:dyDescent="0.25">
      <c r="W20" s="133">
        <v>42586</v>
      </c>
      <c r="X20" s="10">
        <v>12.12</v>
      </c>
      <c r="Y20" s="10">
        <v>12.23</v>
      </c>
      <c r="Z20" s="10">
        <v>12.05</v>
      </c>
      <c r="AA20" s="10">
        <v>12.08</v>
      </c>
      <c r="AB20" s="95">
        <v>38443200</v>
      </c>
      <c r="AC20" s="10">
        <v>12.08</v>
      </c>
      <c r="AD20" s="2">
        <f t="shared" si="0"/>
        <v>0.17999999999999972</v>
      </c>
      <c r="AE20" s="138">
        <f t="shared" si="1"/>
        <v>-4.1220115416323866E-3</v>
      </c>
    </row>
    <row r="21" spans="1:31" x14ac:dyDescent="0.25">
      <c r="W21" s="133">
        <v>42585</v>
      </c>
      <c r="X21" s="10">
        <v>12.02</v>
      </c>
      <c r="Y21" s="10">
        <v>12.2</v>
      </c>
      <c r="Z21" s="10">
        <v>11.94</v>
      </c>
      <c r="AA21" s="10">
        <v>12.13</v>
      </c>
      <c r="AB21" s="95">
        <v>47323300</v>
      </c>
      <c r="AC21" s="10">
        <v>12.13</v>
      </c>
      <c r="AD21" s="2">
        <f t="shared" si="0"/>
        <v>0.25999999999999979</v>
      </c>
      <c r="AE21" s="138">
        <f t="shared" si="1"/>
        <v>1.5912897822445649E-2</v>
      </c>
    </row>
    <row r="22" spans="1:31" x14ac:dyDescent="0.25">
      <c r="W22" s="133">
        <v>42584</v>
      </c>
      <c r="X22" s="10">
        <v>12.35</v>
      </c>
      <c r="Y22" s="10">
        <v>12.36</v>
      </c>
      <c r="Z22" s="10">
        <v>11.9</v>
      </c>
      <c r="AA22" s="10">
        <v>11.94</v>
      </c>
      <c r="AB22" s="95">
        <v>101624900</v>
      </c>
      <c r="AC22" s="10">
        <v>11.94</v>
      </c>
      <c r="AD22" s="2">
        <f t="shared" si="0"/>
        <v>0.45999999999999908</v>
      </c>
      <c r="AE22" s="138">
        <f t="shared" si="1"/>
        <v>-4.3269230769230838E-2</v>
      </c>
    </row>
    <row r="23" spans="1:31" x14ac:dyDescent="0.25">
      <c r="W23" s="133">
        <v>42583</v>
      </c>
      <c r="X23" s="10">
        <v>12.61</v>
      </c>
      <c r="Y23" s="10">
        <v>12.62</v>
      </c>
      <c r="Z23" s="10">
        <v>12.4</v>
      </c>
      <c r="AA23" s="10">
        <v>12.48</v>
      </c>
      <c r="AB23" s="95">
        <v>51963100</v>
      </c>
      <c r="AC23" s="10">
        <v>12.48</v>
      </c>
      <c r="AD23" s="2">
        <f t="shared" si="0"/>
        <v>0.21999999999999886</v>
      </c>
      <c r="AE23" s="138">
        <f t="shared" si="1"/>
        <v>-1.4218009478672911E-2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12.61</v>
      </c>
      <c r="Y24" s="10">
        <v>12.88</v>
      </c>
      <c r="Z24" s="10">
        <v>12.6</v>
      </c>
      <c r="AA24" s="10">
        <v>12.66</v>
      </c>
      <c r="AB24" s="95">
        <v>59754100</v>
      </c>
      <c r="AC24" s="10">
        <v>12.66</v>
      </c>
      <c r="AD24" s="2">
        <f t="shared" si="0"/>
        <v>0.28000000000000114</v>
      </c>
      <c r="AE24" s="138">
        <f t="shared" si="1"/>
        <v>-3.9339103068450898E-3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42579</v>
      </c>
      <c r="X25" s="10">
        <v>12.78</v>
      </c>
      <c r="Y25" s="10">
        <v>12.86</v>
      </c>
      <c r="Z25" s="10">
        <v>12.45</v>
      </c>
      <c r="AA25" s="10">
        <v>12.71</v>
      </c>
      <c r="AB25" s="95">
        <v>142168600</v>
      </c>
      <c r="AC25" s="10">
        <v>12.71</v>
      </c>
      <c r="AD25" s="2">
        <f t="shared" si="0"/>
        <v>0.41000000000000014</v>
      </c>
      <c r="AE25" s="138">
        <f t="shared" si="1"/>
        <v>-8.1647398843930574E-2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42578</v>
      </c>
      <c r="X26" s="10">
        <v>13.86</v>
      </c>
      <c r="Y26" s="10">
        <v>13.99</v>
      </c>
      <c r="Z26" s="10">
        <v>13.75</v>
      </c>
      <c r="AA26" s="10">
        <v>13.84</v>
      </c>
      <c r="AB26" s="95">
        <v>34625500</v>
      </c>
      <c r="AC26" s="10">
        <v>13.84</v>
      </c>
      <c r="AD26" s="2">
        <f t="shared" si="0"/>
        <v>0.24000000000000021</v>
      </c>
      <c r="AE26" s="138">
        <f t="shared" si="1"/>
        <v>-1.4430014430013571E-3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42577</v>
      </c>
      <c r="X27" s="10">
        <v>13.73</v>
      </c>
      <c r="Y27" s="10">
        <v>13.88</v>
      </c>
      <c r="Z27" s="10">
        <v>13.69</v>
      </c>
      <c r="AA27" s="10">
        <v>13.86</v>
      </c>
      <c r="AB27" s="95">
        <v>28467200</v>
      </c>
      <c r="AC27" s="10">
        <v>13.86</v>
      </c>
      <c r="AD27" s="2">
        <f t="shared" si="0"/>
        <v>0.19000000000000128</v>
      </c>
      <c r="AE27" s="138" t="e">
        <f t="shared" si="1"/>
        <v>#DIV/0!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42577</v>
      </c>
      <c r="X28" s="10" t="s">
        <v>185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42576</v>
      </c>
      <c r="X29" s="10">
        <v>13.86</v>
      </c>
      <c r="Y29" s="10">
        <v>13.95</v>
      </c>
      <c r="Z29" s="10">
        <v>13.76</v>
      </c>
      <c r="AA29" s="10">
        <v>13.83</v>
      </c>
      <c r="AB29" s="95">
        <v>26248500</v>
      </c>
      <c r="AC29" s="10">
        <v>13.68</v>
      </c>
      <c r="AD29" s="2">
        <f t="shared" si="0"/>
        <v>0.1899999999999995</v>
      </c>
      <c r="AE29" s="138">
        <f t="shared" si="1"/>
        <v>-7.3046018991962391E-4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42573</v>
      </c>
      <c r="X30" s="10">
        <v>13.92</v>
      </c>
      <c r="Y30" s="10">
        <v>13.93</v>
      </c>
      <c r="Z30" s="10">
        <v>13.71</v>
      </c>
      <c r="AA30" s="10">
        <v>13.84</v>
      </c>
      <c r="AB30" s="95">
        <v>25134100</v>
      </c>
      <c r="AC30" s="10">
        <v>13.69</v>
      </c>
      <c r="AD30" s="2">
        <f t="shared" si="0"/>
        <v>0.21999999999999886</v>
      </c>
      <c r="AE30" s="138">
        <f t="shared" si="1"/>
        <v>-5.8097312999273454E-3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42572</v>
      </c>
      <c r="X31" s="10">
        <v>13.87</v>
      </c>
      <c r="Y31" s="10">
        <v>14.04</v>
      </c>
      <c r="Z31" s="10">
        <v>13.86</v>
      </c>
      <c r="AA31" s="10">
        <v>13.92</v>
      </c>
      <c r="AB31" s="95">
        <v>40574400</v>
      </c>
      <c r="AC31" s="10">
        <v>13.77</v>
      </c>
      <c r="AD31" s="2">
        <f t="shared" si="0"/>
        <v>0.17999999999999972</v>
      </c>
      <c r="AE31" s="138">
        <f t="shared" si="1"/>
        <v>1.3245033112582849E-2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42571</v>
      </c>
      <c r="X32" s="10">
        <v>13.61</v>
      </c>
      <c r="Y32" s="10">
        <v>13.78</v>
      </c>
      <c r="Z32" s="10">
        <v>13.56</v>
      </c>
      <c r="AA32" s="10">
        <v>13.74</v>
      </c>
      <c r="AB32" s="95">
        <v>22588900</v>
      </c>
      <c r="AC32" s="10">
        <v>13.59</v>
      </c>
      <c r="AD32" s="2">
        <f t="shared" si="0"/>
        <v>0.21999999999999886</v>
      </c>
      <c r="AE32" s="138">
        <f t="shared" si="1"/>
        <v>6.6666666666665986E-3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42570</v>
      </c>
      <c r="X33" s="10">
        <v>13.56</v>
      </c>
      <c r="Y33" s="10">
        <v>13.72</v>
      </c>
      <c r="Z33" s="10">
        <v>13.5</v>
      </c>
      <c r="AA33" s="10">
        <v>13.65</v>
      </c>
      <c r="AB33" s="95">
        <v>26183400</v>
      </c>
      <c r="AC33" s="10">
        <v>13.5</v>
      </c>
      <c r="AD33" s="2">
        <f t="shared" si="0"/>
        <v>0.22000000000000064</v>
      </c>
      <c r="AE33" s="138">
        <f t="shared" si="1"/>
        <v>0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42569</v>
      </c>
      <c r="X34" s="10">
        <v>13.56</v>
      </c>
      <c r="Y34" s="10">
        <v>13.68</v>
      </c>
      <c r="Z34" s="10">
        <v>13.42</v>
      </c>
      <c r="AA34" s="10">
        <v>13.65</v>
      </c>
      <c r="AB34" s="95">
        <v>22545800</v>
      </c>
      <c r="AC34" s="10">
        <v>13.5</v>
      </c>
      <c r="AD34" s="2">
        <f t="shared" si="0"/>
        <v>0.25999999999999979</v>
      </c>
      <c r="AE34" s="138">
        <f t="shared" si="1"/>
        <v>5.9612518628913147E-3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42566</v>
      </c>
      <c r="X35" s="10">
        <v>13.63</v>
      </c>
      <c r="Y35" s="10">
        <v>13.67</v>
      </c>
      <c r="Z35" s="10">
        <v>13.53</v>
      </c>
      <c r="AA35" s="10">
        <v>13.57</v>
      </c>
      <c r="AB35" s="95">
        <v>19546300</v>
      </c>
      <c r="AC35" s="10">
        <v>13.42</v>
      </c>
      <c r="AD35" s="2">
        <f t="shared" si="0"/>
        <v>0.14000000000000057</v>
      </c>
      <c r="AE35" s="138">
        <f t="shared" si="1"/>
        <v>-1.4880952380952328E-3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42565</v>
      </c>
      <c r="X36" s="10">
        <v>13.57</v>
      </c>
      <c r="Y36" s="10">
        <v>13.7</v>
      </c>
      <c r="Z36" s="10">
        <v>13.55</v>
      </c>
      <c r="AA36" s="10">
        <v>13.59</v>
      </c>
      <c r="AB36" s="95">
        <v>31803000</v>
      </c>
      <c r="AC36" s="10">
        <v>13.44</v>
      </c>
      <c r="AD36" s="2">
        <f t="shared" si="0"/>
        <v>0.14999999999999858</v>
      </c>
      <c r="AE36" s="138">
        <f t="shared" si="1"/>
        <v>8.2520630157538744E-3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42564</v>
      </c>
      <c r="X37" s="10">
        <v>13.49</v>
      </c>
      <c r="Y37" s="10">
        <v>13.51</v>
      </c>
      <c r="Z37" s="10">
        <v>13.31</v>
      </c>
      <c r="AA37" s="10">
        <v>13.48</v>
      </c>
      <c r="AB37" s="95">
        <v>26779800</v>
      </c>
      <c r="AC37" s="10">
        <v>13.33</v>
      </c>
      <c r="AD37" s="2">
        <f t="shared" si="0"/>
        <v>0.19999999999999929</v>
      </c>
      <c r="AE37" s="138">
        <f t="shared" si="1"/>
        <v>2.2556390977443996E-3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42563</v>
      </c>
      <c r="X38" s="10">
        <v>13.38</v>
      </c>
      <c r="Y38" s="10">
        <v>13.54</v>
      </c>
      <c r="Z38" s="10">
        <v>13.38</v>
      </c>
      <c r="AA38" s="10">
        <v>13.45</v>
      </c>
      <c r="AB38" s="95">
        <v>31320100</v>
      </c>
      <c r="AC38" s="10">
        <v>13.3</v>
      </c>
      <c r="AD38" s="2">
        <f t="shared" si="0"/>
        <v>0.15999999999999837</v>
      </c>
      <c r="AE38" s="138">
        <f t="shared" si="1"/>
        <v>1.2947448591013044E-2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42562</v>
      </c>
      <c r="X39" s="10">
        <v>13.17</v>
      </c>
      <c r="Y39" s="10">
        <v>13.33</v>
      </c>
      <c r="Z39" s="10">
        <v>13.13</v>
      </c>
      <c r="AA39" s="10">
        <v>13.27</v>
      </c>
      <c r="AB39" s="95">
        <v>28626300</v>
      </c>
      <c r="AC39" s="10">
        <v>13.13</v>
      </c>
      <c r="AD39" s="2">
        <f t="shared" si="0"/>
        <v>0.19999999999999929</v>
      </c>
      <c r="AE39" s="138">
        <f t="shared" si="1"/>
        <v>1.3899613899613916E-2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7" t="s">
        <v>78</v>
      </c>
      <c r="P40" s="537"/>
      <c r="W40" s="133">
        <v>42559</v>
      </c>
      <c r="X40" s="10">
        <v>12.89</v>
      </c>
      <c r="Y40" s="10">
        <v>13.17</v>
      </c>
      <c r="Z40" s="10">
        <v>12.89</v>
      </c>
      <c r="AA40" s="10">
        <v>13.09</v>
      </c>
      <c r="AB40" s="95">
        <v>45945200</v>
      </c>
      <c r="AC40" s="10">
        <v>12.95</v>
      </c>
      <c r="AD40" s="2">
        <f t="shared" si="0"/>
        <v>0.27999999999999936</v>
      </c>
      <c r="AE40" s="138">
        <f t="shared" si="1"/>
        <v>2.6962727993655733E-2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13.805000000000001</v>
      </c>
      <c r="Q41" s="2"/>
      <c r="W41" s="133">
        <v>42558</v>
      </c>
      <c r="X41" s="10">
        <v>12.57</v>
      </c>
      <c r="Y41" s="10">
        <v>12.84</v>
      </c>
      <c r="Z41" s="10">
        <v>12.57</v>
      </c>
      <c r="AA41" s="10">
        <v>12.75</v>
      </c>
      <c r="AB41" s="95">
        <v>33473000</v>
      </c>
      <c r="AC41" s="10">
        <v>12.61</v>
      </c>
      <c r="AD41" s="2">
        <f t="shared" si="0"/>
        <v>0.26999999999999957</v>
      </c>
      <c r="AE41" s="138">
        <f t="shared" si="1"/>
        <v>1.4481094127111849E-2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318</v>
      </c>
      <c r="O42" s="83">
        <v>1.0900000000000001</v>
      </c>
      <c r="P42" s="83">
        <f t="shared" ref="P42:P61" si="24">O42*$Q$4</f>
        <v>13.679500000000003</v>
      </c>
      <c r="Q42" s="2"/>
      <c r="T42" s="91" t="s">
        <v>113</v>
      </c>
      <c r="W42" s="133">
        <v>42557</v>
      </c>
      <c r="X42" s="10">
        <v>12.32</v>
      </c>
      <c r="Y42" s="10">
        <v>12.58</v>
      </c>
      <c r="Z42" s="10">
        <v>12.21</v>
      </c>
      <c r="AA42" s="10">
        <v>12.57</v>
      </c>
      <c r="AB42" s="95">
        <v>35091200</v>
      </c>
      <c r="AC42" s="10">
        <v>12.43</v>
      </c>
      <c r="AD42" s="2">
        <f t="shared" si="0"/>
        <v>0.36999999999999922</v>
      </c>
      <c r="AE42" s="138">
        <f t="shared" si="1"/>
        <v>1.3039934800326058E-2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13.554000000000002</v>
      </c>
      <c r="Q43" s="2"/>
      <c r="T43" s="128" t="s">
        <v>98</v>
      </c>
      <c r="U43" s="98">
        <v>12.47</v>
      </c>
      <c r="W43" s="133">
        <v>42556</v>
      </c>
      <c r="X43" s="10">
        <v>12.57</v>
      </c>
      <c r="Y43" s="10">
        <v>12.59</v>
      </c>
      <c r="Z43" s="10">
        <v>12.31</v>
      </c>
      <c r="AA43" s="10">
        <v>12.4</v>
      </c>
      <c r="AB43" s="95">
        <v>30243300</v>
      </c>
      <c r="AC43" s="10">
        <v>12.27</v>
      </c>
      <c r="AD43" s="2">
        <f t="shared" si="0"/>
        <v>0.27999999999999936</v>
      </c>
      <c r="AE43" s="138">
        <f t="shared" si="1"/>
        <v>-2.4642289348171698E-2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13.428500000000001</v>
      </c>
      <c r="Q44" s="2"/>
      <c r="T44" s="93" t="s">
        <v>99</v>
      </c>
      <c r="U44" s="88">
        <v>12.46</v>
      </c>
      <c r="W44" s="133">
        <v>42552</v>
      </c>
      <c r="X44" s="10">
        <v>12.88</v>
      </c>
      <c r="Y44" s="10">
        <v>12.89</v>
      </c>
      <c r="Z44" s="10">
        <v>12.69</v>
      </c>
      <c r="AA44" s="10">
        <v>12.72</v>
      </c>
      <c r="AB44" s="95">
        <v>45067800</v>
      </c>
      <c r="AC44" s="10">
        <v>12.58</v>
      </c>
      <c r="AD44" s="2">
        <f t="shared" si="0"/>
        <v>0.20000000000000107</v>
      </c>
      <c r="AE44" s="138">
        <f t="shared" si="1"/>
        <v>1.2067578439259874E-2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13.303000000000001</v>
      </c>
      <c r="Q45" s="2"/>
      <c r="T45" s="93" t="s">
        <v>100</v>
      </c>
      <c r="U45" s="88" t="s">
        <v>130</v>
      </c>
      <c r="W45" s="133">
        <v>42551</v>
      </c>
      <c r="X45" s="10">
        <v>12.56</v>
      </c>
      <c r="Y45" s="10">
        <v>12.57</v>
      </c>
      <c r="Z45" s="10">
        <v>12.26</v>
      </c>
      <c r="AA45" s="10">
        <v>12.57</v>
      </c>
      <c r="AB45" s="95">
        <v>44983800</v>
      </c>
      <c r="AC45" s="10">
        <v>12.43</v>
      </c>
      <c r="AD45" s="2">
        <f t="shared" si="0"/>
        <v>0.3100000000000005</v>
      </c>
      <c r="AE45" s="138">
        <f t="shared" si="1"/>
        <v>1.6116035455278066E-3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13.177500000000002</v>
      </c>
      <c r="Q46" s="2"/>
      <c r="T46" s="93" t="s">
        <v>101</v>
      </c>
      <c r="U46" s="88" t="s">
        <v>130</v>
      </c>
      <c r="W46" s="133">
        <v>42550</v>
      </c>
      <c r="X46" s="10">
        <v>12.49</v>
      </c>
      <c r="Y46" s="10">
        <v>12.58</v>
      </c>
      <c r="Z46" s="10">
        <v>12.36</v>
      </c>
      <c r="AA46" s="10">
        <v>12.55</v>
      </c>
      <c r="AB46" s="95">
        <v>31937900</v>
      </c>
      <c r="AC46" s="10">
        <v>12.41</v>
      </c>
      <c r="AD46" s="2">
        <f t="shared" si="0"/>
        <v>0.22000000000000064</v>
      </c>
      <c r="AE46" s="138">
        <f t="shared" si="1"/>
        <v>1.2234910277324706E-2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13.052000000000001</v>
      </c>
      <c r="Q47" s="2"/>
      <c r="T47" s="93" t="s">
        <v>102</v>
      </c>
      <c r="U47" s="88">
        <v>13.65</v>
      </c>
      <c r="W47" s="133">
        <v>42549</v>
      </c>
      <c r="X47" s="10">
        <v>12.42</v>
      </c>
      <c r="Y47" s="10">
        <v>12.44</v>
      </c>
      <c r="Z47" s="10">
        <v>12.21</v>
      </c>
      <c r="AA47" s="10">
        <v>12.39</v>
      </c>
      <c r="AB47" s="95">
        <v>40640400</v>
      </c>
      <c r="AC47" s="10">
        <v>12.26</v>
      </c>
      <c r="AD47" s="2">
        <f t="shared" si="0"/>
        <v>0.22999999999999865</v>
      </c>
      <c r="AE47" s="138">
        <f t="shared" si="1"/>
        <v>1.9118869492934287E-2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12.926500000000001</v>
      </c>
      <c r="Q48" s="2"/>
      <c r="T48" s="93" t="s">
        <v>103</v>
      </c>
      <c r="U48" s="88">
        <v>1.2128399999999999</v>
      </c>
      <c r="W48" s="133">
        <v>42548</v>
      </c>
      <c r="X48" s="10">
        <v>12.43</v>
      </c>
      <c r="Y48" s="10">
        <v>12.43</v>
      </c>
      <c r="Z48" s="10">
        <v>12</v>
      </c>
      <c r="AA48" s="10">
        <v>12.16</v>
      </c>
      <c r="AB48" s="95">
        <v>52731800</v>
      </c>
      <c r="AC48" s="10">
        <v>12.03</v>
      </c>
      <c r="AD48" s="2">
        <f t="shared" si="0"/>
        <v>0.42999999999999972</v>
      </c>
      <c r="AE48" s="138">
        <f t="shared" si="1"/>
        <v>-2.8271405492730328E-2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12.801</v>
      </c>
      <c r="Q49" s="2"/>
      <c r="T49" s="93" t="s">
        <v>104</v>
      </c>
      <c r="U49" s="88" t="s">
        <v>320</v>
      </c>
      <c r="W49" s="133">
        <v>42545</v>
      </c>
      <c r="X49" s="10">
        <v>12.79</v>
      </c>
      <c r="Y49" s="10">
        <v>12.91</v>
      </c>
      <c r="Z49" s="10">
        <v>12.45</v>
      </c>
      <c r="AA49" s="10">
        <v>12.52</v>
      </c>
      <c r="AB49" s="95">
        <v>96887300</v>
      </c>
      <c r="AC49" s="10">
        <v>12.38</v>
      </c>
      <c r="AD49" s="2">
        <f t="shared" si="0"/>
        <v>0.46000000000000085</v>
      </c>
      <c r="AE49" s="138">
        <f t="shared" si="1"/>
        <v>-6.5660377358490507E-2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" si="43">C50*(E50-D50)</f>
        <v>45.924999999999997</v>
      </c>
      <c r="G50" s="40">
        <f t="shared" ref="G50" si="44">D50*C50</f>
        <v>3071.5750000000003</v>
      </c>
      <c r="H50" s="231">
        <f t="shared" ref="H50" si="45">(E50-D50)/D50</f>
        <v>1.4951612771949242E-2</v>
      </c>
      <c r="I50" s="40"/>
      <c r="O50" s="83">
        <v>1.01</v>
      </c>
      <c r="P50" s="83">
        <f t="shared" si="24"/>
        <v>12.675500000000001</v>
      </c>
      <c r="Q50" s="2"/>
      <c r="T50" s="93"/>
      <c r="U50" s="88"/>
      <c r="W50" s="133">
        <v>42544</v>
      </c>
      <c r="X50" s="10">
        <v>13.29</v>
      </c>
      <c r="Y50" s="10">
        <v>13.41</v>
      </c>
      <c r="Z50" s="10">
        <v>13.28</v>
      </c>
      <c r="AA50" s="10">
        <v>13.4</v>
      </c>
      <c r="AB50" s="95">
        <v>24579700</v>
      </c>
      <c r="AC50" s="10">
        <v>13.25</v>
      </c>
      <c r="AD50" s="2">
        <f t="shared" si="0"/>
        <v>0.13000000000000078</v>
      </c>
      <c r="AE50" s="138">
        <f t="shared" si="1"/>
        <v>1.6104294478527681E-2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12.55</v>
      </c>
      <c r="Q51" s="2"/>
      <c r="T51" s="93" t="s">
        <v>105</v>
      </c>
      <c r="U51" s="88" t="s">
        <v>421</v>
      </c>
      <c r="W51" s="133">
        <v>42543</v>
      </c>
      <c r="X51" s="10">
        <v>13.23</v>
      </c>
      <c r="Y51" s="10">
        <v>13.31</v>
      </c>
      <c r="Z51" s="10">
        <v>13.15</v>
      </c>
      <c r="AA51" s="10">
        <v>13.18</v>
      </c>
      <c r="AB51" s="95">
        <v>20666600</v>
      </c>
      <c r="AC51" s="10">
        <v>13.04</v>
      </c>
      <c r="AD51" s="2">
        <f t="shared" si="0"/>
        <v>0.16000000000000014</v>
      </c>
      <c r="AE51" s="138">
        <f t="shared" si="1"/>
        <v>-3.0581039755351869E-3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12.4245</v>
      </c>
      <c r="Q52" s="2"/>
      <c r="T52" s="93" t="s">
        <v>106</v>
      </c>
      <c r="U52" s="88" t="s">
        <v>363</v>
      </c>
      <c r="W52" s="133">
        <v>42542</v>
      </c>
      <c r="X52" s="10">
        <v>13.44</v>
      </c>
      <c r="Y52" s="10">
        <v>13.44</v>
      </c>
      <c r="Z52" s="10">
        <v>13.18</v>
      </c>
      <c r="AA52" s="10">
        <v>13.22</v>
      </c>
      <c r="AB52" s="95">
        <v>36721800</v>
      </c>
      <c r="AC52" s="10">
        <v>13.08</v>
      </c>
      <c r="AD52" s="2">
        <f t="shared" si="0"/>
        <v>0.25999999999999979</v>
      </c>
      <c r="AE52" s="138">
        <f t="shared" si="1"/>
        <v>-1.4318010550112947E-2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12.299000000000001</v>
      </c>
      <c r="Q53" s="2"/>
      <c r="T53" s="93" t="s">
        <v>107</v>
      </c>
      <c r="U53" s="90">
        <v>26040411</v>
      </c>
      <c r="W53" s="133">
        <v>42541</v>
      </c>
      <c r="X53" s="10">
        <v>13.39</v>
      </c>
      <c r="Y53" s="10">
        <v>13.55</v>
      </c>
      <c r="Z53" s="10">
        <v>13.39</v>
      </c>
      <c r="AA53" s="10">
        <v>13.42</v>
      </c>
      <c r="AB53" s="95">
        <v>29666700</v>
      </c>
      <c r="AC53" s="10">
        <v>13.27</v>
      </c>
      <c r="AD53" s="2">
        <f t="shared" si="0"/>
        <v>0.16000000000000014</v>
      </c>
      <c r="AE53" s="138">
        <f t="shared" si="1"/>
        <v>1.1432926829268331E-2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12.173500000000001</v>
      </c>
      <c r="T54" s="93" t="s">
        <v>110</v>
      </c>
      <c r="U54" s="90">
        <v>34787600</v>
      </c>
      <c r="W54" s="133">
        <v>42538</v>
      </c>
      <c r="X54" s="10">
        <v>13.16</v>
      </c>
      <c r="Y54" s="10">
        <v>13.4</v>
      </c>
      <c r="Z54" s="10">
        <v>13.15</v>
      </c>
      <c r="AA54" s="10">
        <v>13.26</v>
      </c>
      <c r="AB54" s="95">
        <v>37364900</v>
      </c>
      <c r="AC54" s="10">
        <v>13.12</v>
      </c>
      <c r="AD54" s="2">
        <f t="shared" si="0"/>
        <v>0.25</v>
      </c>
      <c r="AE54" s="138">
        <f t="shared" si="1"/>
        <v>1.0785824345146189E-2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12.048</v>
      </c>
      <c r="T55" s="93" t="s">
        <v>108</v>
      </c>
      <c r="U55" s="88" t="s">
        <v>422</v>
      </c>
      <c r="W55" s="133">
        <v>42537</v>
      </c>
      <c r="X55" s="10">
        <v>12.93</v>
      </c>
      <c r="Y55" s="10">
        <v>13.14</v>
      </c>
      <c r="Z55" s="10">
        <v>12.85</v>
      </c>
      <c r="AA55" s="10">
        <v>13.12</v>
      </c>
      <c r="AB55" s="95">
        <v>26581200</v>
      </c>
      <c r="AC55" s="10">
        <v>12.98</v>
      </c>
      <c r="AD55" s="2">
        <f t="shared" si="0"/>
        <v>0.29000000000000092</v>
      </c>
      <c r="AE55" s="138">
        <f t="shared" si="1"/>
        <v>8.5470085470087387E-3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11.922499999999999</v>
      </c>
      <c r="T56" s="93" t="s">
        <v>111</v>
      </c>
      <c r="U56" s="88">
        <v>5.92</v>
      </c>
      <c r="W56" s="133">
        <v>42536</v>
      </c>
      <c r="X56" s="10">
        <v>12.91</v>
      </c>
      <c r="Y56" s="10">
        <v>13.16</v>
      </c>
      <c r="Z56" s="10">
        <v>12.88</v>
      </c>
      <c r="AA56" s="10">
        <v>13.01</v>
      </c>
      <c r="AB56" s="95">
        <v>25829700</v>
      </c>
      <c r="AC56" s="10">
        <v>12.87</v>
      </c>
      <c r="AD56" s="2">
        <f t="shared" si="0"/>
        <v>0.27999999999999936</v>
      </c>
      <c r="AE56" s="138">
        <f t="shared" si="1"/>
        <v>1.3385826771653564E-2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11.797000000000001</v>
      </c>
      <c r="T57" s="93" t="s">
        <v>112</v>
      </c>
      <c r="U57" s="88">
        <v>2.12</v>
      </c>
      <c r="W57" s="133">
        <v>42535</v>
      </c>
      <c r="X57" s="10">
        <v>12.99</v>
      </c>
      <c r="Y57" s="10">
        <v>13.07</v>
      </c>
      <c r="Z57" s="10">
        <v>12.76</v>
      </c>
      <c r="AA57" s="10">
        <v>12.84</v>
      </c>
      <c r="AB57" s="95">
        <v>30546000</v>
      </c>
      <c r="AC57" s="10">
        <v>12.7</v>
      </c>
      <c r="AD57" s="2">
        <f t="shared" si="0"/>
        <v>0.3100000000000005</v>
      </c>
      <c r="AE57" s="138">
        <f t="shared" si="1"/>
        <v>-1.0903426791277315E-2</v>
      </c>
    </row>
    <row r="58" spans="2:31" x14ac:dyDescent="0.25">
      <c r="O58" s="83">
        <v>0.93</v>
      </c>
      <c r="P58" s="83">
        <f t="shared" si="24"/>
        <v>11.671500000000002</v>
      </c>
      <c r="T58" s="93" t="s">
        <v>109</v>
      </c>
      <c r="U58" s="88" t="s">
        <v>388</v>
      </c>
      <c r="W58" s="133">
        <v>42534</v>
      </c>
      <c r="X58" s="10">
        <v>13.07</v>
      </c>
      <c r="Y58" s="10">
        <v>13.13</v>
      </c>
      <c r="Z58" s="10">
        <v>12.96</v>
      </c>
      <c r="AA58" s="10">
        <v>12.98</v>
      </c>
      <c r="AB58" s="95">
        <v>20745800</v>
      </c>
      <c r="AC58" s="10">
        <v>12.84</v>
      </c>
      <c r="AD58" s="2">
        <f t="shared" si="0"/>
        <v>0.16999999999999993</v>
      </c>
      <c r="AE58" s="138">
        <f t="shared" si="1"/>
        <v>-9.2592592592593004E-3</v>
      </c>
    </row>
    <row r="59" spans="2:31" x14ac:dyDescent="0.25">
      <c r="O59" s="83">
        <v>0.92</v>
      </c>
      <c r="P59" s="83">
        <f t="shared" si="24"/>
        <v>11.546000000000001</v>
      </c>
      <c r="W59" s="133">
        <v>42531</v>
      </c>
      <c r="X59" s="10">
        <v>13.17</v>
      </c>
      <c r="Y59" s="10">
        <v>13.25</v>
      </c>
      <c r="Z59" s="10">
        <v>13.05</v>
      </c>
      <c r="AA59" s="10">
        <v>13.1</v>
      </c>
      <c r="AB59" s="95">
        <v>27382700</v>
      </c>
      <c r="AC59" s="10">
        <v>12.96</v>
      </c>
      <c r="AD59" s="2">
        <f t="shared" si="0"/>
        <v>0.19999999999999929</v>
      </c>
      <c r="AE59" s="138">
        <f t="shared" si="1"/>
        <v>-1.2195121951219412E-2</v>
      </c>
    </row>
    <row r="60" spans="2:31" x14ac:dyDescent="0.25">
      <c r="O60" s="83">
        <v>0.91</v>
      </c>
      <c r="P60" s="83">
        <f t="shared" si="24"/>
        <v>11.420500000000001</v>
      </c>
      <c r="W60" s="133">
        <v>42530</v>
      </c>
      <c r="X60" s="10">
        <v>13.26</v>
      </c>
      <c r="Y60" s="10">
        <v>13.3</v>
      </c>
      <c r="Z60" s="10">
        <v>13.14</v>
      </c>
      <c r="AA60" s="10">
        <v>13.26</v>
      </c>
      <c r="AB60" s="95">
        <v>19873800</v>
      </c>
      <c r="AC60" s="10">
        <v>13.12</v>
      </c>
      <c r="AD60" s="2">
        <f t="shared" si="0"/>
        <v>0.16000000000000014</v>
      </c>
      <c r="AE60" s="138">
        <f t="shared" si="1"/>
        <v>-7.5642965204236745E-3</v>
      </c>
    </row>
    <row r="61" spans="2:31" x14ac:dyDescent="0.25">
      <c r="O61" s="83">
        <v>0.9</v>
      </c>
      <c r="P61" s="83">
        <f t="shared" si="24"/>
        <v>11.295000000000002</v>
      </c>
      <c r="W61" s="133">
        <v>42529</v>
      </c>
      <c r="X61" s="10">
        <v>13.45</v>
      </c>
      <c r="Y61" s="10">
        <v>13.49</v>
      </c>
      <c r="Z61" s="10">
        <v>13.35</v>
      </c>
      <c r="AA61" s="10">
        <v>13.36</v>
      </c>
      <c r="AB61" s="95">
        <v>18084800</v>
      </c>
      <c r="AC61" s="10">
        <v>13.22</v>
      </c>
      <c r="AD61" s="2">
        <f t="shared" si="0"/>
        <v>0.14000000000000057</v>
      </c>
      <c r="AE61" s="138">
        <f t="shared" si="1"/>
        <v>-7.5585789871501774E-4</v>
      </c>
    </row>
    <row r="62" spans="2:31" x14ac:dyDescent="0.25">
      <c r="W62" s="133">
        <v>42528</v>
      </c>
      <c r="X62" s="10">
        <v>13.23</v>
      </c>
      <c r="Y62" s="10">
        <v>13.45</v>
      </c>
      <c r="Z62" s="10">
        <v>13.18</v>
      </c>
      <c r="AA62" s="10">
        <v>13.38</v>
      </c>
      <c r="AB62" s="95">
        <v>27656900</v>
      </c>
      <c r="AC62" s="10">
        <v>13.23</v>
      </c>
      <c r="AD62" s="2">
        <f t="shared" si="0"/>
        <v>0.26999999999999957</v>
      </c>
      <c r="AE62" s="138">
        <f t="shared" si="1"/>
        <v>1.4570552147239457E-2</v>
      </c>
    </row>
    <row r="63" spans="2:31" x14ac:dyDescent="0.25">
      <c r="W63" s="133">
        <v>42527</v>
      </c>
      <c r="X63" s="10">
        <v>13.08</v>
      </c>
      <c r="Y63" s="10">
        <v>13.21</v>
      </c>
      <c r="Z63" s="10">
        <v>13.04</v>
      </c>
      <c r="AA63" s="10">
        <v>13.18</v>
      </c>
      <c r="AB63" s="95">
        <v>25588700</v>
      </c>
      <c r="AC63" s="10">
        <v>13.04</v>
      </c>
      <c r="AD63" s="2">
        <f t="shared" si="0"/>
        <v>0.17000000000000171</v>
      </c>
      <c r="AE63" s="138">
        <f t="shared" si="1"/>
        <v>1.0852713178294504E-2</v>
      </c>
    </row>
    <row r="64" spans="2:31" x14ac:dyDescent="0.25">
      <c r="W64" s="133">
        <v>42524</v>
      </c>
      <c r="X64" s="10">
        <v>13.14</v>
      </c>
      <c r="Y64" s="10">
        <v>13.14</v>
      </c>
      <c r="Z64" s="10">
        <v>12.9</v>
      </c>
      <c r="AA64" s="10">
        <v>13.04</v>
      </c>
      <c r="AB64" s="95">
        <v>39850700</v>
      </c>
      <c r="AC64" s="10">
        <v>12.9</v>
      </c>
      <c r="AD64" s="2">
        <f t="shared" si="0"/>
        <v>0.24000000000000021</v>
      </c>
      <c r="AE64" s="138">
        <f t="shared" si="1"/>
        <v>-1.3006885998469775E-2</v>
      </c>
    </row>
    <row r="65" spans="23:31" x14ac:dyDescent="0.25">
      <c r="W65" s="133">
        <v>42523</v>
      </c>
      <c r="X65" s="10">
        <v>13.09</v>
      </c>
      <c r="Y65" s="10">
        <v>13.32</v>
      </c>
      <c r="Z65" s="10">
        <v>13.05</v>
      </c>
      <c r="AA65" s="10">
        <v>13.21</v>
      </c>
      <c r="AB65" s="95">
        <v>41614600</v>
      </c>
      <c r="AC65" s="10">
        <v>13.07</v>
      </c>
      <c r="AD65" s="2">
        <f t="shared" si="0"/>
        <v>0.26999999999999957</v>
      </c>
      <c r="AE65" s="138">
        <f t="shared" si="1"/>
        <v>7.7101002313029188E-3</v>
      </c>
    </row>
    <row r="66" spans="23:31" x14ac:dyDescent="0.25">
      <c r="W66" s="133">
        <v>42522</v>
      </c>
      <c r="X66" s="10">
        <v>13.43</v>
      </c>
      <c r="Y66" s="10">
        <v>13.44</v>
      </c>
      <c r="Z66" s="10">
        <v>12.97</v>
      </c>
      <c r="AA66" s="10">
        <v>13.11</v>
      </c>
      <c r="AB66" s="95">
        <v>58219600</v>
      </c>
      <c r="AC66" s="10">
        <v>12.97</v>
      </c>
      <c r="AD66" s="2">
        <f t="shared" si="0"/>
        <v>0.46999999999999886</v>
      </c>
      <c r="AE66" s="138">
        <f t="shared" si="1"/>
        <v>-2.7736131934032904E-2</v>
      </c>
    </row>
    <row r="67" spans="23:31" x14ac:dyDescent="0.25">
      <c r="W67" s="133">
        <v>42521</v>
      </c>
      <c r="X67" s="10">
        <v>13.49</v>
      </c>
      <c r="Y67" s="10">
        <v>13.56</v>
      </c>
      <c r="Z67" s="10">
        <v>13.4</v>
      </c>
      <c r="AA67" s="10">
        <v>13.49</v>
      </c>
      <c r="AB67" s="95">
        <v>26096000</v>
      </c>
      <c r="AC67" s="10">
        <v>13.34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42517</v>
      </c>
      <c r="X68" s="10">
        <v>13.48</v>
      </c>
      <c r="Y68" s="10">
        <v>13.54</v>
      </c>
      <c r="Z68" s="10">
        <v>13.4</v>
      </c>
      <c r="AA68" s="10">
        <v>13.45</v>
      </c>
      <c r="AB68" s="95">
        <v>17263300</v>
      </c>
      <c r="AC68" s="10">
        <v>13.3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4700</v>
      </c>
      <c r="T2" s="158"/>
      <c r="U2" s="34" t="s">
        <v>278</v>
      </c>
      <c r="W2" s="123">
        <v>42612</v>
      </c>
      <c r="X2" s="41">
        <v>12.57</v>
      </c>
      <c r="Y2" s="41">
        <v>12.66</v>
      </c>
      <c r="Z2" s="41">
        <v>12.38</v>
      </c>
      <c r="AA2" s="41">
        <v>12.41</v>
      </c>
      <c r="AB2" s="104">
        <v>2992200</v>
      </c>
      <c r="AC2" s="9">
        <v>12.41</v>
      </c>
      <c r="AD2" s="2">
        <f>Y2-Z2</f>
        <v>0.27999999999999936</v>
      </c>
      <c r="AE2" s="138">
        <f>AC2/AC3-1</f>
        <v>-1.4297061159650459E-2</v>
      </c>
    </row>
    <row r="3" spans="1:42" x14ac:dyDescent="0.25">
      <c r="A3" s="23" t="s">
        <v>71</v>
      </c>
      <c r="B3" s="476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2">
        <f>IF(Q2=0, Q4, (F80-K80)/Q2)</f>
        <v>17.991378723404264</v>
      </c>
      <c r="W3" s="123">
        <v>42611</v>
      </c>
      <c r="X3" s="41">
        <v>12.49</v>
      </c>
      <c r="Y3" s="41">
        <v>12.73</v>
      </c>
      <c r="Z3" s="41">
        <v>12.48</v>
      </c>
      <c r="AA3" s="41">
        <v>12.59</v>
      </c>
      <c r="AB3" s="104">
        <v>2875300</v>
      </c>
      <c r="AC3" s="9">
        <v>12.59</v>
      </c>
      <c r="AD3" s="2">
        <f t="shared" ref="AD3:AD66" si="1">Y3-Z3</f>
        <v>0.25</v>
      </c>
      <c r="AE3" s="138">
        <f t="shared" ref="AE3:AE66" si="2">AC3/AC4-1</f>
        <v>1.0433386837881198E-2</v>
      </c>
      <c r="AJ3" s="235"/>
      <c r="AL3" s="234"/>
      <c r="AO3" s="234"/>
    </row>
    <row r="4" spans="1:42" x14ac:dyDescent="0.25">
      <c r="B4" s="476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12.41</v>
      </c>
      <c r="T4" s="1"/>
      <c r="W4" s="123">
        <v>42608</v>
      </c>
      <c r="X4" s="41">
        <v>12.48</v>
      </c>
      <c r="Y4" s="41">
        <v>12.91</v>
      </c>
      <c r="Z4" s="41">
        <v>12.43</v>
      </c>
      <c r="AA4" s="41">
        <v>12.46</v>
      </c>
      <c r="AB4" s="104">
        <v>4520000</v>
      </c>
      <c r="AC4" s="9">
        <v>12.46</v>
      </c>
      <c r="AD4" s="2">
        <f t="shared" si="1"/>
        <v>0.48000000000000043</v>
      </c>
      <c r="AE4" s="138">
        <f t="shared" si="2"/>
        <v>3.2206119162641045E-3</v>
      </c>
      <c r="AL4" s="234"/>
      <c r="AO4" s="234"/>
    </row>
    <row r="5" spans="1:42" x14ac:dyDescent="0.25">
      <c r="B5" s="476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58327</v>
      </c>
      <c r="T5" s="1"/>
      <c r="W5" s="123">
        <v>42607</v>
      </c>
      <c r="X5" s="41">
        <v>12.43</v>
      </c>
      <c r="Y5" s="41">
        <v>12.58</v>
      </c>
      <c r="Z5" s="41">
        <v>12.31</v>
      </c>
      <c r="AA5" s="41">
        <v>12.42</v>
      </c>
      <c r="AB5" s="104">
        <v>2347000</v>
      </c>
      <c r="AC5" s="9">
        <v>12.42</v>
      </c>
      <c r="AD5" s="2">
        <f t="shared" si="1"/>
        <v>0.26999999999999957</v>
      </c>
      <c r="AE5" s="138">
        <f t="shared" si="2"/>
        <v>-3.2102728731943087E-3</v>
      </c>
      <c r="AL5" s="234"/>
      <c r="AO5" s="234"/>
    </row>
    <row r="6" spans="1:42" x14ac:dyDescent="0.25">
      <c r="B6" s="47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84559.48000000004</v>
      </c>
      <c r="W6" s="123">
        <v>42606</v>
      </c>
      <c r="X6" s="41">
        <v>12.54</v>
      </c>
      <c r="Y6" s="41">
        <v>12.64</v>
      </c>
      <c r="Z6" s="41">
        <v>12.4</v>
      </c>
      <c r="AA6" s="41">
        <v>12.46</v>
      </c>
      <c r="AB6" s="104">
        <v>3348000</v>
      </c>
      <c r="AC6" s="9">
        <v>12.46</v>
      </c>
      <c r="AD6" s="2">
        <f t="shared" si="1"/>
        <v>0.24000000000000021</v>
      </c>
      <c r="AE6" s="138">
        <f t="shared" si="2"/>
        <v>-8.7509944311853216E-3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-26232.48000000004</v>
      </c>
      <c r="R7">
        <v>1000</v>
      </c>
      <c r="W7" s="123">
        <v>42605</v>
      </c>
      <c r="X7" s="41">
        <v>12.26</v>
      </c>
      <c r="Y7" s="41">
        <v>12.74</v>
      </c>
      <c r="Z7" s="41">
        <v>12.26</v>
      </c>
      <c r="AA7" s="41">
        <v>12.57</v>
      </c>
      <c r="AB7" s="104">
        <v>3826500</v>
      </c>
      <c r="AC7" s="9">
        <v>12.57</v>
      </c>
      <c r="AD7" s="2">
        <f t="shared" si="1"/>
        <v>0.48000000000000043</v>
      </c>
      <c r="AE7" s="138">
        <f t="shared" si="2"/>
        <v>2.6960784313725394E-2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-26232.48000000004</v>
      </c>
      <c r="R8" s="166"/>
      <c r="W8" s="123">
        <v>42604</v>
      </c>
      <c r="X8" s="41">
        <v>12.21</v>
      </c>
      <c r="Y8" s="41">
        <v>12.29</v>
      </c>
      <c r="Z8" s="41">
        <v>11.97</v>
      </c>
      <c r="AA8" s="41">
        <v>12.24</v>
      </c>
      <c r="AB8" s="104">
        <v>3264800</v>
      </c>
      <c r="AC8" s="9">
        <v>12.24</v>
      </c>
      <c r="AD8" s="2">
        <f t="shared" si="1"/>
        <v>0.31999999999999851</v>
      </c>
      <c r="AE8" s="138">
        <f t="shared" si="2"/>
        <v>-1.6313213703099683E-3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-0.31022518113876796</v>
      </c>
      <c r="W9" s="123">
        <v>42601</v>
      </c>
      <c r="X9" s="41">
        <v>12.5</v>
      </c>
      <c r="Y9" s="41">
        <v>12.53</v>
      </c>
      <c r="Z9" s="41">
        <v>12.2</v>
      </c>
      <c r="AA9" s="41">
        <v>12.26</v>
      </c>
      <c r="AB9" s="104">
        <v>2653800</v>
      </c>
      <c r="AC9" s="9">
        <v>12.26</v>
      </c>
      <c r="AD9" s="2">
        <f t="shared" si="1"/>
        <v>0.33000000000000007</v>
      </c>
      <c r="AE9" s="138">
        <f t="shared" si="2"/>
        <v>-2.4661893396976997E-2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42600</v>
      </c>
      <c r="X10" s="41">
        <v>12.59</v>
      </c>
      <c r="Y10" s="41">
        <v>12.66</v>
      </c>
      <c r="Z10" s="41">
        <v>12.51</v>
      </c>
      <c r="AA10" s="41">
        <v>12.57</v>
      </c>
      <c r="AB10" s="104">
        <v>3117300</v>
      </c>
      <c r="AC10" s="9">
        <v>12.57</v>
      </c>
      <c r="AD10" s="2">
        <f t="shared" si="1"/>
        <v>0.15000000000000036</v>
      </c>
      <c r="AE10" s="138">
        <f t="shared" si="2"/>
        <v>-3.1720856463123281E-3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42599</v>
      </c>
      <c r="X11" s="41">
        <v>12.7</v>
      </c>
      <c r="Y11" s="41">
        <v>12.78</v>
      </c>
      <c r="Z11" s="41">
        <v>12.57</v>
      </c>
      <c r="AA11" s="41">
        <v>12.61</v>
      </c>
      <c r="AB11" s="104">
        <v>2682900</v>
      </c>
      <c r="AC11" s="9">
        <v>12.61</v>
      </c>
      <c r="AD11" s="2">
        <f t="shared" si="1"/>
        <v>0.20999999999999908</v>
      </c>
      <c r="AE11" s="138">
        <f t="shared" si="2"/>
        <v>-1.2529365700861383E-2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42598</v>
      </c>
      <c r="X12" s="41">
        <v>12.75</v>
      </c>
      <c r="Y12" s="41">
        <v>12.93</v>
      </c>
      <c r="Z12" s="41">
        <v>12.66</v>
      </c>
      <c r="AA12" s="41">
        <v>12.77</v>
      </c>
      <c r="AB12" s="104">
        <v>4946600</v>
      </c>
      <c r="AC12" s="9">
        <v>12.77</v>
      </c>
      <c r="AD12" s="2">
        <f t="shared" si="1"/>
        <v>0.26999999999999957</v>
      </c>
      <c r="AE12" s="138">
        <f t="shared" si="2"/>
        <v>8.6887835703000071E-3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42597</v>
      </c>
      <c r="X13" s="41">
        <v>12.8</v>
      </c>
      <c r="Y13" s="41">
        <v>12.85</v>
      </c>
      <c r="Z13" s="41">
        <v>12.62</v>
      </c>
      <c r="AA13" s="41">
        <v>12.66</v>
      </c>
      <c r="AB13" s="104">
        <v>3234500</v>
      </c>
      <c r="AC13" s="9">
        <v>12.66</v>
      </c>
      <c r="AD13" s="2">
        <f t="shared" si="1"/>
        <v>0.23000000000000043</v>
      </c>
      <c r="AE13" s="138">
        <f t="shared" si="2"/>
        <v>-5.498821681068411E-3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9"/>
      <c r="H14" s="7"/>
      <c r="I14" s="79"/>
      <c r="J14" s="44"/>
      <c r="K14" s="44"/>
      <c r="W14" s="123">
        <v>42594</v>
      </c>
      <c r="X14" s="41">
        <v>12.65</v>
      </c>
      <c r="Y14" s="41">
        <v>12.97</v>
      </c>
      <c r="Z14" s="41">
        <v>12.59</v>
      </c>
      <c r="AA14" s="41">
        <v>12.73</v>
      </c>
      <c r="AB14" s="104">
        <v>4003900</v>
      </c>
      <c r="AC14" s="9">
        <v>12.73</v>
      </c>
      <c r="AD14" s="2">
        <f t="shared" si="1"/>
        <v>0.38000000000000078</v>
      </c>
      <c r="AE14" s="138">
        <f t="shared" si="2"/>
        <v>7.9176563737133332E-3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9"/>
      <c r="H15" s="82"/>
      <c r="I15" s="79"/>
      <c r="J15" s="44"/>
      <c r="K15" s="44"/>
      <c r="V15" s="2"/>
      <c r="W15" s="123">
        <v>42593</v>
      </c>
      <c r="X15" s="41">
        <v>12.51</v>
      </c>
      <c r="Y15" s="41">
        <v>12.64</v>
      </c>
      <c r="Z15" s="41">
        <v>12.32</v>
      </c>
      <c r="AA15" s="41">
        <v>12.63</v>
      </c>
      <c r="AB15" s="104">
        <v>3850000</v>
      </c>
      <c r="AC15" s="9">
        <v>12.63</v>
      </c>
      <c r="AD15" s="2">
        <f t="shared" si="1"/>
        <v>0.32000000000000028</v>
      </c>
      <c r="AE15" s="138">
        <f t="shared" si="2"/>
        <v>9.5923261390888914E-3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9"/>
      <c r="H16" s="82"/>
      <c r="I16" s="79"/>
      <c r="J16" s="44"/>
      <c r="K16" s="44"/>
      <c r="V16" s="2"/>
      <c r="W16" s="123">
        <v>42592</v>
      </c>
      <c r="X16" s="41">
        <v>12.66</v>
      </c>
      <c r="Y16" s="41">
        <v>12.72</v>
      </c>
      <c r="Z16" s="41">
        <v>12.4</v>
      </c>
      <c r="AA16" s="41">
        <v>12.51</v>
      </c>
      <c r="AB16" s="104">
        <v>3246300</v>
      </c>
      <c r="AC16" s="9">
        <v>12.51</v>
      </c>
      <c r="AD16" s="2">
        <f t="shared" si="1"/>
        <v>0.32000000000000028</v>
      </c>
      <c r="AE16" s="138">
        <f t="shared" si="2"/>
        <v>-1.2628255722178405E-2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9"/>
      <c r="H17" s="82"/>
      <c r="I17" s="79"/>
      <c r="J17" s="44"/>
      <c r="K17" s="44"/>
      <c r="V17" s="2"/>
      <c r="W17" s="123">
        <v>42591</v>
      </c>
      <c r="X17" s="41">
        <v>13.14</v>
      </c>
      <c r="Y17" s="41">
        <v>13.18</v>
      </c>
      <c r="Z17" s="41">
        <v>12.62</v>
      </c>
      <c r="AA17" s="41">
        <v>12.67</v>
      </c>
      <c r="AB17" s="104">
        <v>7358600</v>
      </c>
      <c r="AC17" s="9">
        <v>12.67</v>
      </c>
      <c r="AD17" s="2">
        <f t="shared" si="1"/>
        <v>0.5600000000000005</v>
      </c>
      <c r="AE17" s="138">
        <f t="shared" si="2"/>
        <v>-3.208556149732622E-2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9"/>
      <c r="H18" s="82"/>
      <c r="I18" s="79"/>
      <c r="J18" s="44"/>
      <c r="K18" s="44"/>
      <c r="V18" s="2"/>
      <c r="W18" s="123">
        <v>42590</v>
      </c>
      <c r="X18" s="41">
        <v>13.07</v>
      </c>
      <c r="Y18" s="41">
        <v>13.25</v>
      </c>
      <c r="Z18" s="41">
        <v>13.03</v>
      </c>
      <c r="AA18" s="41">
        <v>13.09</v>
      </c>
      <c r="AB18" s="104">
        <v>3649800</v>
      </c>
      <c r="AC18" s="9">
        <v>13.09</v>
      </c>
      <c r="AD18" s="2">
        <f t="shared" si="1"/>
        <v>0.22000000000000064</v>
      </c>
      <c r="AE18" s="138">
        <f t="shared" si="2"/>
        <v>6.1491160645656961E-3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9"/>
      <c r="H19" s="82"/>
      <c r="I19" s="79"/>
      <c r="J19" s="44"/>
      <c r="K19" s="44"/>
      <c r="W19" s="123">
        <v>42587</v>
      </c>
      <c r="X19" s="41">
        <v>12.98</v>
      </c>
      <c r="Y19" s="41">
        <v>13.14</v>
      </c>
      <c r="Z19" s="41">
        <v>12.86</v>
      </c>
      <c r="AA19" s="41">
        <v>13.01</v>
      </c>
      <c r="AB19" s="104">
        <v>4090200</v>
      </c>
      <c r="AC19" s="9">
        <v>13.01</v>
      </c>
      <c r="AD19" s="2">
        <f t="shared" si="1"/>
        <v>0.28000000000000114</v>
      </c>
      <c r="AE19" s="138">
        <f t="shared" si="2"/>
        <v>3.0840400925211675E-3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42586</v>
      </c>
      <c r="X20" s="41">
        <v>13.5</v>
      </c>
      <c r="Y20" s="41">
        <v>13.54</v>
      </c>
      <c r="Z20" s="41">
        <v>12.85</v>
      </c>
      <c r="AA20" s="41">
        <v>12.97</v>
      </c>
      <c r="AB20" s="104">
        <v>5593000</v>
      </c>
      <c r="AC20" s="9">
        <v>12.97</v>
      </c>
      <c r="AD20" s="2">
        <f t="shared" si="1"/>
        <v>0.6899999999999995</v>
      </c>
      <c r="AE20" s="138">
        <f t="shared" si="2"/>
        <v>-4.0680473372781023E-2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42585</v>
      </c>
      <c r="X21" s="41">
        <v>13.5</v>
      </c>
      <c r="Y21" s="41">
        <v>13.56</v>
      </c>
      <c r="Z21" s="41">
        <v>13.23</v>
      </c>
      <c r="AA21" s="41">
        <v>13.52</v>
      </c>
      <c r="AB21" s="104">
        <v>3640900</v>
      </c>
      <c r="AC21" s="9">
        <v>13.52</v>
      </c>
      <c r="AD21" s="2">
        <f t="shared" si="1"/>
        <v>0.33000000000000007</v>
      </c>
      <c r="AE21" s="138">
        <f t="shared" si="2"/>
        <v>5.2044609665427011E-3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42584</v>
      </c>
      <c r="X22" s="41">
        <v>13.29</v>
      </c>
      <c r="Y22" s="41">
        <v>13.5</v>
      </c>
      <c r="Z22" s="41">
        <v>13.2</v>
      </c>
      <c r="AA22" s="41">
        <v>13.45</v>
      </c>
      <c r="AB22" s="104">
        <v>5455800</v>
      </c>
      <c r="AC22" s="9">
        <v>13.45</v>
      </c>
      <c r="AD22" s="2">
        <f t="shared" si="1"/>
        <v>0.30000000000000071</v>
      </c>
      <c r="AE22" s="138">
        <f t="shared" si="2"/>
        <v>1.4892032762472418E-3</v>
      </c>
    </row>
    <row r="23" spans="2:42" x14ac:dyDescent="0.25">
      <c r="B23" s="47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5"/>
      <c r="H23" s="82"/>
      <c r="I23" s="79"/>
      <c r="J23" s="44"/>
      <c r="K23" s="44"/>
      <c r="M23" s="2"/>
      <c r="W23" s="123">
        <v>42583</v>
      </c>
      <c r="X23" s="41">
        <v>13.67</v>
      </c>
      <c r="Y23" s="41">
        <v>13.73</v>
      </c>
      <c r="Z23" s="41">
        <v>13.35</v>
      </c>
      <c r="AA23" s="41">
        <v>13.43</v>
      </c>
      <c r="AB23" s="104">
        <v>5615500</v>
      </c>
      <c r="AC23" s="9">
        <v>13.43</v>
      </c>
      <c r="AD23" s="2">
        <f t="shared" si="1"/>
        <v>0.38000000000000078</v>
      </c>
      <c r="AE23" s="138">
        <f t="shared" si="2"/>
        <v>-2.2561863173216956E-2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42580</v>
      </c>
      <c r="X24" s="41">
        <v>14.38</v>
      </c>
      <c r="Y24" s="41">
        <v>14.38</v>
      </c>
      <c r="Z24" s="41">
        <v>13.2</v>
      </c>
      <c r="AA24" s="41">
        <v>13.74</v>
      </c>
      <c r="AB24" s="104">
        <v>13208100</v>
      </c>
      <c r="AC24" s="9">
        <v>13.74</v>
      </c>
      <c r="AD24" s="2">
        <f t="shared" si="1"/>
        <v>1.1800000000000015</v>
      </c>
      <c r="AE24" s="138">
        <f t="shared" si="2"/>
        <v>-3.4434293745607913E-2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42579</v>
      </c>
      <c r="X25" s="41">
        <v>14.06</v>
      </c>
      <c r="Y25" s="41">
        <v>14.43</v>
      </c>
      <c r="Z25" s="41">
        <v>13.96</v>
      </c>
      <c r="AA25" s="41">
        <v>14.23</v>
      </c>
      <c r="AB25" s="104">
        <v>3115600</v>
      </c>
      <c r="AC25" s="9">
        <v>14.23</v>
      </c>
      <c r="AD25" s="2">
        <f t="shared" si="1"/>
        <v>0.46999999999999886</v>
      </c>
      <c r="AE25" s="138">
        <f t="shared" si="2"/>
        <v>1.2091038406827792E-2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42578</v>
      </c>
      <c r="X26" s="41">
        <v>14.79</v>
      </c>
      <c r="Y26" s="41">
        <v>14.87</v>
      </c>
      <c r="Z26" s="41">
        <v>14.02</v>
      </c>
      <c r="AA26" s="41">
        <v>14.06</v>
      </c>
      <c r="AB26" s="104">
        <v>4290300</v>
      </c>
      <c r="AC26" s="9">
        <v>14.06</v>
      </c>
      <c r="AD26" s="2">
        <f t="shared" si="1"/>
        <v>0.84999999999999964</v>
      </c>
      <c r="AE26" s="138">
        <f t="shared" si="2"/>
        <v>-4.6779661016949081E-2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42577</v>
      </c>
      <c r="X27" s="41">
        <v>14.95</v>
      </c>
      <c r="Y27" s="41">
        <v>14.95</v>
      </c>
      <c r="Z27" s="41">
        <v>14.64</v>
      </c>
      <c r="AA27" s="41">
        <v>14.75</v>
      </c>
      <c r="AB27" s="104">
        <v>4581300</v>
      </c>
      <c r="AC27" s="9">
        <v>14.75</v>
      </c>
      <c r="AD27" s="2">
        <f t="shared" si="1"/>
        <v>0.30999999999999872</v>
      </c>
      <c r="AE27" s="138">
        <f t="shared" si="2"/>
        <v>4.0844111640572223E-3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42576</v>
      </c>
      <c r="X28" s="41">
        <v>14.71</v>
      </c>
      <c r="Y28" s="41">
        <v>14.9</v>
      </c>
      <c r="Z28" s="41">
        <v>14.67</v>
      </c>
      <c r="AA28" s="41">
        <v>14.69</v>
      </c>
      <c r="AB28" s="104">
        <v>1580000</v>
      </c>
      <c r="AC28" s="9">
        <v>14.69</v>
      </c>
      <c r="AD28" s="2">
        <f t="shared" si="1"/>
        <v>0.23000000000000043</v>
      </c>
      <c r="AE28" s="138">
        <f t="shared" si="2"/>
        <v>-4.7425474254743083E-3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42573</v>
      </c>
      <c r="X29" s="41">
        <v>14.68</v>
      </c>
      <c r="Y29" s="41">
        <v>14.95</v>
      </c>
      <c r="Z29" s="41">
        <v>14.57</v>
      </c>
      <c r="AA29" s="41">
        <v>14.76</v>
      </c>
      <c r="AB29" s="104">
        <v>1871600</v>
      </c>
      <c r="AC29" s="9">
        <v>14.76</v>
      </c>
      <c r="AD29" s="2">
        <f t="shared" si="1"/>
        <v>0.37999999999999901</v>
      </c>
      <c r="AE29" s="138">
        <f t="shared" si="2"/>
        <v>8.8858509911140526E-3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42572</v>
      </c>
      <c r="X30" s="41">
        <v>14.46</v>
      </c>
      <c r="Y30" s="41">
        <v>14.9</v>
      </c>
      <c r="Z30" s="41">
        <v>14.46</v>
      </c>
      <c r="AA30" s="41">
        <v>14.63</v>
      </c>
      <c r="AB30" s="104">
        <v>3784600</v>
      </c>
      <c r="AC30" s="9">
        <v>14.63</v>
      </c>
      <c r="AD30" s="2">
        <f t="shared" si="1"/>
        <v>0.4399999999999995</v>
      </c>
      <c r="AE30" s="138">
        <f t="shared" si="2"/>
        <v>1.3860013860014009E-2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42571</v>
      </c>
      <c r="X31" s="41">
        <v>14.55</v>
      </c>
      <c r="Y31" s="41">
        <v>14.72</v>
      </c>
      <c r="Z31" s="41">
        <v>14.25</v>
      </c>
      <c r="AA31" s="41">
        <v>14.43</v>
      </c>
      <c r="AB31" s="104">
        <v>3895900</v>
      </c>
      <c r="AC31" s="9">
        <v>14.43</v>
      </c>
      <c r="AD31" s="2">
        <f t="shared" si="1"/>
        <v>0.47000000000000064</v>
      </c>
      <c r="AE31" s="138">
        <f t="shared" si="2"/>
        <v>-4.1407867494824835E-3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42570</v>
      </c>
      <c r="X32" s="41">
        <v>14.97</v>
      </c>
      <c r="Y32" s="41">
        <v>15.03</v>
      </c>
      <c r="Z32" s="41">
        <v>14.38</v>
      </c>
      <c r="AA32" s="41">
        <v>14.49</v>
      </c>
      <c r="AB32" s="104">
        <v>4010800</v>
      </c>
      <c r="AC32" s="9">
        <v>14.49</v>
      </c>
      <c r="AD32" s="2">
        <f t="shared" si="1"/>
        <v>0.64999999999999858</v>
      </c>
      <c r="AE32" s="138">
        <f t="shared" si="2"/>
        <v>-3.076923076923066E-2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42569</v>
      </c>
      <c r="X33" s="41">
        <v>14.92</v>
      </c>
      <c r="Y33" s="41">
        <v>14.98</v>
      </c>
      <c r="Z33" s="41">
        <v>14.86</v>
      </c>
      <c r="AA33" s="41">
        <v>14.95</v>
      </c>
      <c r="AB33" s="104">
        <v>1613100</v>
      </c>
      <c r="AC33" s="9">
        <v>14.95</v>
      </c>
      <c r="AD33" s="2">
        <f t="shared" si="1"/>
        <v>0.12000000000000099</v>
      </c>
      <c r="AE33" s="138">
        <f t="shared" si="2"/>
        <v>2.0107238605897582E-3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42566</v>
      </c>
      <c r="X34" s="41">
        <v>15.03</v>
      </c>
      <c r="Y34" s="41">
        <v>15.08</v>
      </c>
      <c r="Z34" s="41">
        <v>14.86</v>
      </c>
      <c r="AA34" s="41">
        <v>14.92</v>
      </c>
      <c r="AB34" s="104">
        <v>1353300</v>
      </c>
      <c r="AC34" s="9">
        <v>14.92</v>
      </c>
      <c r="AD34" s="2">
        <f t="shared" si="1"/>
        <v>0.22000000000000064</v>
      </c>
      <c r="AE34" s="138">
        <f t="shared" si="2"/>
        <v>-5.3333333333333011E-3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42565</v>
      </c>
      <c r="X35" s="41">
        <v>15.02</v>
      </c>
      <c r="Y35" s="41">
        <v>15.11</v>
      </c>
      <c r="Z35" s="41">
        <v>14.84</v>
      </c>
      <c r="AA35" s="41">
        <v>15</v>
      </c>
      <c r="AB35" s="104">
        <v>2145600</v>
      </c>
      <c r="AC35" s="9">
        <v>15</v>
      </c>
      <c r="AD35" s="2">
        <f t="shared" si="1"/>
        <v>0.26999999999999957</v>
      </c>
      <c r="AE35" s="138">
        <f t="shared" si="2"/>
        <v>-1.3315579227696217E-3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42564</v>
      </c>
      <c r="X36" s="41">
        <v>15.04</v>
      </c>
      <c r="Y36" s="41">
        <v>15.09</v>
      </c>
      <c r="Z36" s="41">
        <v>14.81</v>
      </c>
      <c r="AA36" s="41">
        <v>15.02</v>
      </c>
      <c r="AB36" s="104">
        <v>1867100</v>
      </c>
      <c r="AC36" s="9">
        <v>15.02</v>
      </c>
      <c r="AD36" s="2">
        <f t="shared" si="1"/>
        <v>0.27999999999999936</v>
      </c>
      <c r="AE36" s="138">
        <f t="shared" si="2"/>
        <v>2.6702269692924219E-3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42563</v>
      </c>
      <c r="X37" s="41">
        <v>14.81</v>
      </c>
      <c r="Y37" s="41">
        <v>15.12</v>
      </c>
      <c r="Z37" s="41">
        <v>14.81</v>
      </c>
      <c r="AA37" s="41">
        <v>14.98</v>
      </c>
      <c r="AB37" s="104">
        <v>3502200</v>
      </c>
      <c r="AC37" s="9">
        <v>14.98</v>
      </c>
      <c r="AD37" s="2">
        <f t="shared" si="1"/>
        <v>0.30999999999999872</v>
      </c>
      <c r="AE37" s="138">
        <f t="shared" si="2"/>
        <v>1.6972165648336812E-2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42562</v>
      </c>
      <c r="X38" s="41">
        <v>14.51</v>
      </c>
      <c r="Y38" s="41">
        <v>14.76</v>
      </c>
      <c r="Z38" s="41">
        <v>14.5</v>
      </c>
      <c r="AA38" s="41">
        <v>14.73</v>
      </c>
      <c r="AB38" s="104">
        <v>1911100</v>
      </c>
      <c r="AC38" s="9">
        <v>14.73</v>
      </c>
      <c r="AD38" s="2">
        <f t="shared" si="1"/>
        <v>0.25999999999999979</v>
      </c>
      <c r="AE38" s="138">
        <f t="shared" si="2"/>
        <v>1.5161957270847681E-2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42559</v>
      </c>
      <c r="X39" s="41">
        <v>14.33</v>
      </c>
      <c r="Y39" s="41">
        <v>14.52</v>
      </c>
      <c r="Z39" s="41">
        <v>14.25</v>
      </c>
      <c r="AA39" s="41">
        <v>14.51</v>
      </c>
      <c r="AB39" s="104">
        <v>4171200</v>
      </c>
      <c r="AC39" s="9">
        <v>14.51</v>
      </c>
      <c r="AD39" s="2">
        <f t="shared" si="1"/>
        <v>0.26999999999999957</v>
      </c>
      <c r="AE39" s="138">
        <f t="shared" si="2"/>
        <v>1.9676739283204459E-2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42558</v>
      </c>
      <c r="X40" s="41">
        <v>14.34</v>
      </c>
      <c r="Y40" s="41">
        <v>14.54</v>
      </c>
      <c r="Z40" s="41">
        <v>14.12</v>
      </c>
      <c r="AA40" s="41">
        <v>14.23</v>
      </c>
      <c r="AB40" s="104">
        <v>1888700</v>
      </c>
      <c r="AC40" s="9">
        <v>14.23</v>
      </c>
      <c r="AD40" s="2">
        <f t="shared" si="1"/>
        <v>0.41999999999999993</v>
      </c>
      <c r="AE40" s="138">
        <f t="shared" si="2"/>
        <v>-6.9783670621074156E-3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42557</v>
      </c>
      <c r="X41" s="41">
        <v>14.28</v>
      </c>
      <c r="Y41" s="41">
        <v>14.47</v>
      </c>
      <c r="Z41" s="41">
        <v>14.17</v>
      </c>
      <c r="AA41" s="41">
        <v>14.33</v>
      </c>
      <c r="AB41" s="104">
        <v>3976500</v>
      </c>
      <c r="AC41" s="9">
        <v>14.33</v>
      </c>
      <c r="AD41" s="2">
        <f t="shared" si="1"/>
        <v>0.30000000000000071</v>
      </c>
      <c r="AE41" s="138">
        <f t="shared" si="2"/>
        <v>1.3976240391333494E-3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42556</v>
      </c>
      <c r="X42" s="41">
        <v>14.61</v>
      </c>
      <c r="Y42" s="41">
        <v>14.61</v>
      </c>
      <c r="Z42" s="41">
        <v>14.1</v>
      </c>
      <c r="AA42" s="41">
        <v>14.31</v>
      </c>
      <c r="AB42" s="104">
        <v>3317600</v>
      </c>
      <c r="AC42" s="9">
        <v>14.31</v>
      </c>
      <c r="AD42" s="2">
        <f t="shared" si="1"/>
        <v>0.50999999999999979</v>
      </c>
      <c r="AE42" s="138">
        <f t="shared" si="2"/>
        <v>-2.7192386131883128E-2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13.651000000000002</v>
      </c>
      <c r="T43" s="108" t="s">
        <v>98</v>
      </c>
      <c r="U43" s="106">
        <v>12.59</v>
      </c>
      <c r="W43" s="123">
        <v>42552</v>
      </c>
      <c r="X43" s="41">
        <v>14.81</v>
      </c>
      <c r="Y43" s="41">
        <v>14.92</v>
      </c>
      <c r="Z43" s="41">
        <v>14.6</v>
      </c>
      <c r="AA43" s="41">
        <v>14.71</v>
      </c>
      <c r="AB43" s="104">
        <v>2653300</v>
      </c>
      <c r="AC43" s="9">
        <v>14.71</v>
      </c>
      <c r="AD43" s="2">
        <f t="shared" si="1"/>
        <v>0.32000000000000028</v>
      </c>
      <c r="AE43" s="138">
        <f t="shared" si="2"/>
        <v>-2.7118644067796183E-3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13.526900000000001</v>
      </c>
      <c r="T44" s="108" t="s">
        <v>99</v>
      </c>
      <c r="U44" s="106">
        <v>12.57</v>
      </c>
      <c r="W44" s="123">
        <v>42551</v>
      </c>
      <c r="X44" s="41">
        <v>14.58</v>
      </c>
      <c r="Y44" s="41">
        <v>14.79</v>
      </c>
      <c r="Z44" s="41">
        <v>14.35</v>
      </c>
      <c r="AA44" s="41">
        <v>14.75</v>
      </c>
      <c r="AB44" s="104">
        <v>2825100</v>
      </c>
      <c r="AC44" s="9">
        <v>14.75</v>
      </c>
      <c r="AD44" s="2">
        <f t="shared" si="1"/>
        <v>0.4399999999999995</v>
      </c>
      <c r="AE44" s="138">
        <f t="shared" si="2"/>
        <v>1.1659807956104329E-2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13.402800000000001</v>
      </c>
      <c r="Q45" s="2"/>
      <c r="T45" s="108" t="s">
        <v>100</v>
      </c>
      <c r="U45" s="106" t="s">
        <v>130</v>
      </c>
      <c r="W45" s="123">
        <v>42550</v>
      </c>
      <c r="X45" s="41">
        <v>14.44</v>
      </c>
      <c r="Y45" s="41">
        <v>14.98</v>
      </c>
      <c r="Z45" s="41">
        <v>14.44</v>
      </c>
      <c r="AA45" s="41">
        <v>14.58</v>
      </c>
      <c r="AB45" s="104">
        <v>4448000</v>
      </c>
      <c r="AC45" s="9">
        <v>14.58</v>
      </c>
      <c r="AD45" s="2">
        <f t="shared" si="1"/>
        <v>0.54000000000000092</v>
      </c>
      <c r="AE45" s="138">
        <f t="shared" si="2"/>
        <v>2.5316455696202445E-2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9">
        <v>42361</v>
      </c>
      <c r="H46" s="82"/>
      <c r="I46" s="79"/>
      <c r="J46" s="44"/>
      <c r="K46" s="44"/>
      <c r="O46" s="83">
        <v>1.07</v>
      </c>
      <c r="P46" s="83">
        <f t="shared" si="8"/>
        <v>13.278700000000001</v>
      </c>
      <c r="Q46" s="2"/>
      <c r="T46" s="108" t="s">
        <v>101</v>
      </c>
      <c r="U46" s="106" t="s">
        <v>130</v>
      </c>
      <c r="W46" s="123">
        <v>42549</v>
      </c>
      <c r="X46" s="41">
        <v>13.52</v>
      </c>
      <c r="Y46" s="41">
        <v>14.28</v>
      </c>
      <c r="Z46" s="41">
        <v>13.52</v>
      </c>
      <c r="AA46" s="41">
        <v>14.22</v>
      </c>
      <c r="AB46" s="104">
        <v>4617200</v>
      </c>
      <c r="AC46" s="9">
        <v>14.22</v>
      </c>
      <c r="AD46" s="2">
        <f t="shared" si="1"/>
        <v>0.75999999999999979</v>
      </c>
      <c r="AE46" s="138">
        <f t="shared" si="2"/>
        <v>6.0402684563758413E-2</v>
      </c>
    </row>
    <row r="47" spans="2:41" x14ac:dyDescent="0.25">
      <c r="B47" s="54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13.1546</v>
      </c>
      <c r="Q47" s="2"/>
      <c r="T47" s="108" t="s">
        <v>102</v>
      </c>
      <c r="U47" s="106">
        <v>17.670000000000002</v>
      </c>
      <c r="W47" s="123">
        <v>42548</v>
      </c>
      <c r="X47" s="41">
        <v>13.56</v>
      </c>
      <c r="Y47" s="41">
        <v>13.6</v>
      </c>
      <c r="Z47" s="41">
        <v>13.22</v>
      </c>
      <c r="AA47" s="41">
        <v>13.41</v>
      </c>
      <c r="AB47" s="104">
        <v>4363200</v>
      </c>
      <c r="AC47" s="9">
        <v>13.41</v>
      </c>
      <c r="AD47" s="2">
        <f t="shared" si="1"/>
        <v>0.37999999999999901</v>
      </c>
      <c r="AE47" s="138">
        <f t="shared" si="2"/>
        <v>-2.1167883211678729E-2</v>
      </c>
    </row>
    <row r="48" spans="2:41" x14ac:dyDescent="0.25">
      <c r="B48" s="54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13.0305</v>
      </c>
      <c r="Q48" s="2"/>
      <c r="T48" s="108" t="s">
        <v>103</v>
      </c>
      <c r="U48" s="106">
        <v>1.1376599999999999</v>
      </c>
      <c r="W48" s="123">
        <v>42545</v>
      </c>
      <c r="X48" s="41">
        <v>13.8</v>
      </c>
      <c r="Y48" s="41">
        <v>13.84</v>
      </c>
      <c r="Z48" s="41">
        <v>13.5</v>
      </c>
      <c r="AA48" s="41">
        <v>13.7</v>
      </c>
      <c r="AB48" s="104">
        <v>5813000</v>
      </c>
      <c r="AC48" s="9">
        <v>13.7</v>
      </c>
      <c r="AD48" s="2">
        <f t="shared" si="1"/>
        <v>0.33999999999999986</v>
      </c>
      <c r="AE48" s="138">
        <f t="shared" si="2"/>
        <v>-3.3850493653032498E-2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12.906400000000001</v>
      </c>
      <c r="Q49" s="2"/>
      <c r="T49" s="108" t="s">
        <v>123</v>
      </c>
      <c r="U49" s="106" t="s">
        <v>321</v>
      </c>
      <c r="W49" s="123">
        <v>42544</v>
      </c>
      <c r="X49" s="41">
        <v>13.97</v>
      </c>
      <c r="Y49" s="41">
        <v>14.2</v>
      </c>
      <c r="Z49" s="41">
        <v>13.88</v>
      </c>
      <c r="AA49" s="41">
        <v>14.18</v>
      </c>
      <c r="AB49" s="104">
        <v>3124500</v>
      </c>
      <c r="AC49" s="9">
        <v>14.18</v>
      </c>
      <c r="AD49" s="2">
        <f t="shared" si="1"/>
        <v>0.31999999999999851</v>
      </c>
      <c r="AE49" s="138">
        <f t="shared" si="2"/>
        <v>2.8281363306744023E-2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12.782300000000001</v>
      </c>
      <c r="Q50" s="2"/>
      <c r="T50" s="108"/>
      <c r="U50" s="106"/>
      <c r="W50" s="123">
        <v>42543</v>
      </c>
      <c r="X50" s="41">
        <v>14.14</v>
      </c>
      <c r="Y50" s="41">
        <v>14.16</v>
      </c>
      <c r="Z50" s="41">
        <v>13.75</v>
      </c>
      <c r="AA50" s="41">
        <v>13.79</v>
      </c>
      <c r="AB50" s="104">
        <v>4122400</v>
      </c>
      <c r="AC50" s="9">
        <v>13.79</v>
      </c>
      <c r="AD50" s="2">
        <f t="shared" si="1"/>
        <v>0.41000000000000014</v>
      </c>
      <c r="AE50" s="138">
        <f t="shared" si="2"/>
        <v>-2.2678951098511702E-2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12.658200000000001</v>
      </c>
      <c r="Q51" s="2"/>
      <c r="T51" s="108" t="s">
        <v>105</v>
      </c>
      <c r="U51" s="106" t="s">
        <v>423</v>
      </c>
      <c r="W51" s="123">
        <v>42542</v>
      </c>
      <c r="X51" s="41">
        <v>14.13</v>
      </c>
      <c r="Y51" s="41">
        <v>14.25</v>
      </c>
      <c r="Z51" s="41">
        <v>13.9</v>
      </c>
      <c r="AA51" s="41">
        <v>14.11</v>
      </c>
      <c r="AB51" s="104">
        <v>3132600</v>
      </c>
      <c r="AC51" s="9">
        <v>14.11</v>
      </c>
      <c r="AD51" s="2">
        <f t="shared" si="1"/>
        <v>0.34999999999999964</v>
      </c>
      <c r="AE51" s="138">
        <f t="shared" si="2"/>
        <v>-2.1216407355022504E-3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12.5341</v>
      </c>
      <c r="Q52" s="2"/>
      <c r="T52" s="108" t="s">
        <v>106</v>
      </c>
      <c r="U52" s="106" t="s">
        <v>371</v>
      </c>
      <c r="W52" s="123">
        <v>42541</v>
      </c>
      <c r="X52" s="41">
        <v>14.26</v>
      </c>
      <c r="Y52" s="41">
        <v>14.69</v>
      </c>
      <c r="Z52" s="41">
        <v>14.09</v>
      </c>
      <c r="AA52" s="41">
        <v>14.14</v>
      </c>
      <c r="AB52" s="104">
        <v>4080200</v>
      </c>
      <c r="AC52" s="9">
        <v>14.14</v>
      </c>
      <c r="AD52" s="2">
        <f t="shared" si="1"/>
        <v>0.59999999999999964</v>
      </c>
      <c r="AE52" s="138">
        <f t="shared" si="2"/>
        <v>-7.0224719101122934E-3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12.41</v>
      </c>
      <c r="Q53" s="2"/>
      <c r="T53" s="108" t="s">
        <v>107</v>
      </c>
      <c r="U53" s="107">
        <v>2994309</v>
      </c>
      <c r="W53" s="123">
        <v>42538</v>
      </c>
      <c r="X53" s="41">
        <v>13.81</v>
      </c>
      <c r="Y53" s="41">
        <v>14.26</v>
      </c>
      <c r="Z53" s="41">
        <v>13.76</v>
      </c>
      <c r="AA53" s="41">
        <v>14.24</v>
      </c>
      <c r="AB53" s="104">
        <v>3710400</v>
      </c>
      <c r="AC53" s="9">
        <v>14.24</v>
      </c>
      <c r="AD53" s="2">
        <f t="shared" si="1"/>
        <v>0.5</v>
      </c>
      <c r="AE53" s="138">
        <f t="shared" si="2"/>
        <v>3.5636363636363688E-2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12.2859</v>
      </c>
      <c r="Q54" s="2"/>
      <c r="T54" s="108" t="s">
        <v>110</v>
      </c>
      <c r="U54" s="107">
        <v>3789690</v>
      </c>
      <c r="W54" s="123">
        <v>42537</v>
      </c>
      <c r="X54" s="41">
        <v>13.37</v>
      </c>
      <c r="Y54" s="41">
        <v>13.86</v>
      </c>
      <c r="Z54" s="41">
        <v>13.32</v>
      </c>
      <c r="AA54" s="41">
        <v>13.75</v>
      </c>
      <c r="AB54" s="104">
        <v>3775800</v>
      </c>
      <c r="AC54" s="9">
        <v>13.75</v>
      </c>
      <c r="AD54" s="2">
        <f t="shared" si="1"/>
        <v>0.53999999999999915</v>
      </c>
      <c r="AE54" s="138">
        <f t="shared" si="2"/>
        <v>1.4011799410029502E-2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12.161799999999999</v>
      </c>
      <c r="T55" s="108" t="s">
        <v>108</v>
      </c>
      <c r="U55" s="106" t="s">
        <v>424</v>
      </c>
      <c r="W55" s="123">
        <v>42536</v>
      </c>
      <c r="X55" s="41">
        <v>13.81</v>
      </c>
      <c r="Y55" s="41">
        <v>13.96</v>
      </c>
      <c r="Z55" s="41">
        <v>13.53</v>
      </c>
      <c r="AA55" s="41">
        <v>13.56</v>
      </c>
      <c r="AB55" s="104">
        <v>3352400</v>
      </c>
      <c r="AC55" s="9">
        <v>13.56</v>
      </c>
      <c r="AD55" s="2">
        <f t="shared" si="1"/>
        <v>0.43000000000000149</v>
      </c>
      <c r="AE55" s="138">
        <f t="shared" si="2"/>
        <v>-2.3054755043227737E-2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12.037699999999999</v>
      </c>
      <c r="T56" s="108" t="s">
        <v>111</v>
      </c>
      <c r="U56" s="106" t="s">
        <v>130</v>
      </c>
      <c r="W56" s="123">
        <v>42535</v>
      </c>
      <c r="X56" s="41">
        <v>14.24</v>
      </c>
      <c r="Y56" s="41">
        <v>14.37</v>
      </c>
      <c r="Z56" s="41">
        <v>13.62</v>
      </c>
      <c r="AA56" s="41">
        <v>13.88</v>
      </c>
      <c r="AB56" s="104">
        <v>7535700</v>
      </c>
      <c r="AC56" s="9">
        <v>13.88</v>
      </c>
      <c r="AD56" s="2">
        <f t="shared" si="1"/>
        <v>0.75</v>
      </c>
      <c r="AE56" s="138">
        <f t="shared" si="2"/>
        <v>-2.5964912280701746E-2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11.913599999999999</v>
      </c>
      <c r="T57" s="108" t="s">
        <v>112</v>
      </c>
      <c r="U57" s="106">
        <v>0</v>
      </c>
      <c r="W57" s="123">
        <v>42534</v>
      </c>
      <c r="X57" s="41">
        <v>14.34</v>
      </c>
      <c r="Y57" s="41">
        <v>14.58</v>
      </c>
      <c r="Z57" s="41">
        <v>14.13</v>
      </c>
      <c r="AA57" s="41">
        <v>14.25</v>
      </c>
      <c r="AB57" s="104">
        <v>6731700</v>
      </c>
      <c r="AC57" s="9">
        <v>14.25</v>
      </c>
      <c r="AD57" s="2">
        <f t="shared" si="1"/>
        <v>0.44999999999999929</v>
      </c>
      <c r="AE57" s="138">
        <f t="shared" si="2"/>
        <v>-1.7918676774638209E-2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11.7895</v>
      </c>
      <c r="T58" s="108" t="s">
        <v>109</v>
      </c>
      <c r="U58" s="106" t="s">
        <v>124</v>
      </c>
      <c r="W58" s="123">
        <v>42531</v>
      </c>
      <c r="X58" s="41">
        <v>15.28</v>
      </c>
      <c r="Y58" s="41">
        <v>15.38</v>
      </c>
      <c r="Z58" s="41">
        <v>14.48</v>
      </c>
      <c r="AA58" s="41">
        <v>14.51</v>
      </c>
      <c r="AB58" s="104">
        <v>6048400</v>
      </c>
      <c r="AC58" s="9">
        <v>14.51</v>
      </c>
      <c r="AD58" s="2">
        <f t="shared" si="1"/>
        <v>0.90000000000000036</v>
      </c>
      <c r="AE58" s="138">
        <f t="shared" si="2"/>
        <v>-6.9871794871794846E-2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11.6654</v>
      </c>
      <c r="W59" s="123">
        <v>42530</v>
      </c>
      <c r="X59" s="41">
        <v>15.63</v>
      </c>
      <c r="Y59" s="41">
        <v>15.73</v>
      </c>
      <c r="Z59" s="41">
        <v>15.43</v>
      </c>
      <c r="AA59" s="41">
        <v>15.6</v>
      </c>
      <c r="AB59" s="104">
        <v>2905600</v>
      </c>
      <c r="AC59" s="9">
        <v>15.6</v>
      </c>
      <c r="AD59" s="2">
        <f t="shared" si="1"/>
        <v>0.30000000000000071</v>
      </c>
      <c r="AE59" s="138">
        <f t="shared" si="2"/>
        <v>-1.5772870662460581E-2</v>
      </c>
      <c r="AL59" s="234"/>
    </row>
    <row r="60" spans="2:42" x14ac:dyDescent="0.25">
      <c r="B60" s="47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5" si="10">H60*I60-J60</f>
        <v>6806.25</v>
      </c>
      <c r="O60" s="83">
        <v>0.93</v>
      </c>
      <c r="P60" s="83">
        <f t="shared" si="8"/>
        <v>11.541300000000001</v>
      </c>
      <c r="W60" s="123">
        <v>42529</v>
      </c>
      <c r="X60" s="41">
        <v>15.98</v>
      </c>
      <c r="Y60" s="41">
        <v>16.07</v>
      </c>
      <c r="Z60" s="41">
        <v>15.83</v>
      </c>
      <c r="AA60" s="41">
        <v>15.85</v>
      </c>
      <c r="AB60" s="104">
        <v>2208300</v>
      </c>
      <c r="AC60" s="9">
        <v>15.85</v>
      </c>
      <c r="AD60" s="2">
        <f t="shared" si="1"/>
        <v>0.24000000000000021</v>
      </c>
      <c r="AE60" s="138">
        <f t="shared" si="2"/>
        <v>-6.3051702395966469E-4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11.417200000000001</v>
      </c>
      <c r="W61" s="123">
        <v>42528</v>
      </c>
      <c r="X61" s="41">
        <v>15.96</v>
      </c>
      <c r="Y61" s="41">
        <v>16.04</v>
      </c>
      <c r="Z61" s="41">
        <v>15.73</v>
      </c>
      <c r="AA61" s="41">
        <v>15.86</v>
      </c>
      <c r="AB61" s="104">
        <v>2230500</v>
      </c>
      <c r="AC61" s="9">
        <v>15.86</v>
      </c>
      <c r="AD61" s="2">
        <f t="shared" si="1"/>
        <v>0.30999999999999872</v>
      </c>
      <c r="AE61" s="138">
        <f t="shared" si="2"/>
        <v>-8.7500000000000355E-3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11.293100000000001</v>
      </c>
      <c r="W62" s="123">
        <v>42527</v>
      </c>
      <c r="X62" s="41">
        <v>15.44</v>
      </c>
      <c r="Y62" s="41">
        <v>16.03</v>
      </c>
      <c r="Z62" s="41">
        <v>15.39</v>
      </c>
      <c r="AA62" s="41">
        <v>16</v>
      </c>
      <c r="AB62" s="104">
        <v>5231600</v>
      </c>
      <c r="AC62" s="9">
        <v>16</v>
      </c>
      <c r="AD62" s="2">
        <f t="shared" si="1"/>
        <v>0.64000000000000057</v>
      </c>
      <c r="AE62" s="138">
        <f t="shared" si="2"/>
        <v>4.5751633986928164E-2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11.169</v>
      </c>
      <c r="W63" s="123">
        <v>42524</v>
      </c>
      <c r="X63" s="41">
        <v>15.41</v>
      </c>
      <c r="Y63" s="41">
        <v>15.46</v>
      </c>
      <c r="Z63" s="41">
        <v>14.97</v>
      </c>
      <c r="AA63" s="41">
        <v>15.3</v>
      </c>
      <c r="AB63" s="104">
        <v>2280200</v>
      </c>
      <c r="AC63" s="9">
        <v>15.3</v>
      </c>
      <c r="AD63" s="2">
        <f t="shared" si="1"/>
        <v>0.49000000000000021</v>
      </c>
      <c r="AE63" s="138">
        <f t="shared" si="2"/>
        <v>7.2416063199474134E-3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42523</v>
      </c>
      <c r="X64" s="41">
        <v>15.06</v>
      </c>
      <c r="Y64" s="41">
        <v>15.42</v>
      </c>
      <c r="Z64" s="41">
        <v>15.04</v>
      </c>
      <c r="AA64" s="41">
        <v>15.19</v>
      </c>
      <c r="AB64" s="104">
        <v>2293400</v>
      </c>
      <c r="AC64" s="9">
        <v>15.19</v>
      </c>
      <c r="AD64" s="2">
        <f t="shared" si="1"/>
        <v>0.38000000000000078</v>
      </c>
      <c r="AE64" s="138">
        <f t="shared" si="2"/>
        <v>7.2944297082226939E-3</v>
      </c>
    </row>
    <row r="65" spans="1:41" ht="16.5" customHeight="1" x14ac:dyDescent="0.25">
      <c r="A65" s="548" t="s">
        <v>317</v>
      </c>
      <c r="B65" s="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42522</v>
      </c>
      <c r="X65" s="41">
        <v>14.76</v>
      </c>
      <c r="Y65" s="41">
        <v>15.11</v>
      </c>
      <c r="Z65" s="41">
        <v>14.55</v>
      </c>
      <c r="AA65" s="41">
        <v>15.08</v>
      </c>
      <c r="AB65" s="104">
        <v>3729100</v>
      </c>
      <c r="AC65" s="9">
        <v>15.08</v>
      </c>
      <c r="AD65" s="2">
        <f t="shared" si="1"/>
        <v>0.55999999999999872</v>
      </c>
      <c r="AE65" s="138">
        <f t="shared" si="2"/>
        <v>1.8918918918918948E-2</v>
      </c>
      <c r="AL65" s="234"/>
      <c r="AO65" s="234"/>
    </row>
    <row r="66" spans="1:41" x14ac:dyDescent="0.25">
      <c r="A66" s="548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H66" s="185"/>
      <c r="I66" s="240"/>
      <c r="J66" s="3"/>
      <c r="K66" s="3"/>
      <c r="W66" s="123">
        <v>42521</v>
      </c>
      <c r="X66" s="41">
        <v>14.76</v>
      </c>
      <c r="Y66" s="41">
        <v>14.94</v>
      </c>
      <c r="Z66" s="41">
        <v>14.64</v>
      </c>
      <c r="AA66" s="41">
        <v>14.8</v>
      </c>
      <c r="AB66" s="104">
        <v>2692000</v>
      </c>
      <c r="AC66" s="9">
        <v>14.8</v>
      </c>
      <c r="AD66" s="2">
        <f t="shared" si="1"/>
        <v>0.29999999999999893</v>
      </c>
      <c r="AE66" s="138">
        <f t="shared" si="2"/>
        <v>4.070556309362372E-3</v>
      </c>
    </row>
    <row r="67" spans="1:41" ht="17.25" customHeight="1" x14ac:dyDescent="0.25">
      <c r="A67" s="548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W67" s="123">
        <v>42517</v>
      </c>
      <c r="X67" s="41">
        <v>14.51</v>
      </c>
      <c r="Y67" s="41">
        <v>14.8</v>
      </c>
      <c r="Z67" s="41">
        <v>14.45</v>
      </c>
      <c r="AA67" s="41">
        <v>14.74</v>
      </c>
      <c r="AB67" s="104">
        <v>2814300</v>
      </c>
      <c r="AC67" s="9">
        <v>14.74</v>
      </c>
      <c r="AD67" s="2">
        <f>Y67-Z67</f>
        <v>0.35000000000000142</v>
      </c>
      <c r="AE67" s="138" t="e">
        <f>AC67/AC68-1</f>
        <v>#DIV/0!</v>
      </c>
      <c r="AL67" s="234"/>
    </row>
    <row r="68" spans="1:41" ht="18" customHeight="1" x14ac:dyDescent="0.25">
      <c r="A68" s="547" t="s">
        <v>362</v>
      </c>
      <c r="B68" s="53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7"/>
      <c r="B69" s="532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47"/>
      <c r="B70" s="532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47"/>
      <c r="B71" s="532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47"/>
      <c r="B72" s="532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47"/>
      <c r="B73" s="532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2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2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32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27505</v>
      </c>
      <c r="I80" s="81"/>
      <c r="J80" s="14"/>
      <c r="K80" s="18">
        <f>SUM(K2:K79)</f>
        <v>390278.04000000004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389563</v>
      </c>
      <c r="G81" s="361"/>
      <c r="H81" s="361">
        <f>SumByColor($A$81,H2:H79)</f>
        <v>27505</v>
      </c>
      <c r="I81" s="361"/>
      <c r="J81" s="361"/>
      <c r="K81" s="362">
        <f>SumByColor($A$81,K2:K79)</f>
        <v>390279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1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9">
        <v>3500</v>
      </c>
      <c r="D140" s="520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30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30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/>
      <c r="C151" s="10"/>
      <c r="D151" s="200"/>
      <c r="E151" s="40"/>
      <c r="F151" s="40"/>
      <c r="G151" s="40"/>
      <c r="H151" s="232"/>
      <c r="I151" s="200"/>
    </row>
    <row r="152" spans="2:9" x14ac:dyDescent="0.25">
      <c r="B152" s="193"/>
      <c r="C152" s="10"/>
      <c r="D152" s="200"/>
      <c r="E152" s="40"/>
      <c r="F152" s="40"/>
      <c r="G152" s="40"/>
      <c r="H152" s="232"/>
      <c r="I152" s="200"/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42612</v>
      </c>
      <c r="X2" s="142">
        <v>58.46</v>
      </c>
      <c r="Y2" s="142">
        <v>58.76</v>
      </c>
      <c r="Z2" s="10">
        <v>57.85</v>
      </c>
      <c r="AA2" s="10">
        <v>58</v>
      </c>
      <c r="AB2" s="95">
        <v>6301300</v>
      </c>
      <c r="AC2" s="10">
        <v>58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</v>
      </c>
      <c r="W3" s="133">
        <v>42611</v>
      </c>
      <c r="X3" s="10">
        <v>59.2</v>
      </c>
      <c r="Y3" s="10">
        <v>59.25</v>
      </c>
      <c r="Z3" s="10">
        <v>58.53</v>
      </c>
      <c r="AA3" s="10">
        <v>58.63</v>
      </c>
      <c r="AB3" s="95">
        <v>5831000</v>
      </c>
      <c r="AC3" s="10">
        <v>58.63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</v>
      </c>
      <c r="T4" s="1"/>
      <c r="W4" s="133">
        <v>42608</v>
      </c>
      <c r="X4" s="10">
        <v>58.57</v>
      </c>
      <c r="Y4" s="10">
        <v>59.2</v>
      </c>
      <c r="Z4" s="10">
        <v>58.3</v>
      </c>
      <c r="AA4" s="10">
        <v>59</v>
      </c>
      <c r="AB4" s="95">
        <v>9994300</v>
      </c>
      <c r="AC4" s="10">
        <v>59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60.01</v>
      </c>
      <c r="Y5" s="10">
        <v>60.15</v>
      </c>
      <c r="Z5" s="10">
        <v>59.03</v>
      </c>
      <c r="AA5" s="10">
        <v>59.24</v>
      </c>
      <c r="AB5" s="95">
        <v>8713900</v>
      </c>
      <c r="AC5" s="10">
        <v>59.24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59.89</v>
      </c>
      <c r="Y6" s="10">
        <v>60.33</v>
      </c>
      <c r="Z6" s="10">
        <v>59.72</v>
      </c>
      <c r="AA6" s="10">
        <v>60.22</v>
      </c>
      <c r="AB6" s="95">
        <v>11379000</v>
      </c>
      <c r="AC6" s="10">
        <v>60.22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42605</v>
      </c>
      <c r="X7" s="10">
        <v>58.8</v>
      </c>
      <c r="Y7" s="10">
        <v>59.8</v>
      </c>
      <c r="Z7" s="10">
        <v>58.8</v>
      </c>
      <c r="AA7" s="10">
        <v>59.62</v>
      </c>
      <c r="AB7" s="95">
        <v>8222800</v>
      </c>
      <c r="AC7" s="10">
        <v>59.62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58.82</v>
      </c>
      <c r="Y8" s="10">
        <v>59.46</v>
      </c>
      <c r="Z8" s="10">
        <v>58.65</v>
      </c>
      <c r="AA8" s="10">
        <v>58.66</v>
      </c>
      <c r="AB8" s="95">
        <v>8266000</v>
      </c>
      <c r="AC8" s="10">
        <v>58.66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57.4</v>
      </c>
      <c r="Y9" s="10">
        <v>59.14</v>
      </c>
      <c r="Z9" s="10">
        <v>57.25</v>
      </c>
      <c r="AA9" s="10">
        <v>58.9</v>
      </c>
      <c r="AB9" s="95">
        <v>15987100</v>
      </c>
      <c r="AC9" s="10">
        <v>58.9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42600</v>
      </c>
      <c r="X10" s="10">
        <v>56.99</v>
      </c>
      <c r="Y10" s="10">
        <v>57.46</v>
      </c>
      <c r="Z10" s="10">
        <v>56.9</v>
      </c>
      <c r="AA10" s="10">
        <v>57.21</v>
      </c>
      <c r="AB10" s="95">
        <v>6043600</v>
      </c>
      <c r="AC10" s="10">
        <v>57.21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T11" s="1"/>
      <c r="W11" s="133">
        <v>42599</v>
      </c>
      <c r="X11" s="10">
        <v>56.87</v>
      </c>
      <c r="Y11" s="10">
        <v>56.97</v>
      </c>
      <c r="Z11" s="10">
        <v>56.54</v>
      </c>
      <c r="AA11" s="10">
        <v>56.86</v>
      </c>
      <c r="AB11" s="95">
        <v>7340500</v>
      </c>
      <c r="AC11" s="10">
        <v>56.86</v>
      </c>
      <c r="AE11" s="138"/>
    </row>
    <row r="12" spans="1:42" x14ac:dyDescent="0.25">
      <c r="H12" s="72"/>
      <c r="W12" s="133">
        <v>42598</v>
      </c>
      <c r="X12" s="10">
        <v>56.8</v>
      </c>
      <c r="Y12" s="10">
        <v>57.04</v>
      </c>
      <c r="Z12" s="10">
        <v>56.42</v>
      </c>
      <c r="AA12" s="10">
        <v>56.88</v>
      </c>
      <c r="AB12" s="95">
        <v>4901800</v>
      </c>
      <c r="AC12" s="10">
        <v>56.88</v>
      </c>
      <c r="AE12" s="138"/>
      <c r="AL12" s="234"/>
      <c r="AO12" s="234"/>
    </row>
    <row r="13" spans="1:42" x14ac:dyDescent="0.25">
      <c r="H13" s="72"/>
      <c r="T13" s="1"/>
      <c r="W13" s="133">
        <v>42597</v>
      </c>
      <c r="X13" s="10">
        <v>56.65</v>
      </c>
      <c r="Y13" s="10">
        <v>57.06</v>
      </c>
      <c r="Z13" s="10">
        <v>56.62</v>
      </c>
      <c r="AA13" s="10">
        <v>56.77</v>
      </c>
      <c r="AB13" s="95">
        <v>4836300</v>
      </c>
      <c r="AC13" s="10">
        <v>56.77</v>
      </c>
      <c r="AE13" s="138"/>
    </row>
    <row r="14" spans="1:42" x14ac:dyDescent="0.25">
      <c r="H14" s="72"/>
      <c r="W14" s="133">
        <v>42594</v>
      </c>
      <c r="X14" s="10">
        <v>56.7</v>
      </c>
      <c r="Y14" s="10">
        <v>56.76</v>
      </c>
      <c r="Z14" s="10">
        <v>56.13</v>
      </c>
      <c r="AA14" s="10">
        <v>56.45</v>
      </c>
      <c r="AB14" s="95">
        <v>5393400</v>
      </c>
      <c r="AC14" s="10">
        <v>56.45</v>
      </c>
      <c r="AE14" s="138"/>
      <c r="AL14" s="234"/>
      <c r="AO14" s="234"/>
      <c r="AP14" s="234"/>
    </row>
    <row r="15" spans="1:42" x14ac:dyDescent="0.25">
      <c r="H15" s="72"/>
      <c r="W15" s="133">
        <v>42593</v>
      </c>
      <c r="X15" s="10">
        <v>55.63</v>
      </c>
      <c r="Y15" s="10">
        <v>56.89</v>
      </c>
      <c r="Z15" s="10">
        <v>55.48</v>
      </c>
      <c r="AA15" s="10">
        <v>56.73</v>
      </c>
      <c r="AB15" s="95">
        <v>9539500</v>
      </c>
      <c r="AC15" s="10">
        <v>56.73</v>
      </c>
      <c r="AE15" s="138"/>
    </row>
    <row r="16" spans="1:42" x14ac:dyDescent="0.25">
      <c r="H16" s="72"/>
      <c r="O16" s="2"/>
      <c r="P16" s="2"/>
      <c r="Q16" s="2"/>
      <c r="T16" s="69"/>
      <c r="W16" s="133">
        <v>42592</v>
      </c>
      <c r="X16" s="10">
        <v>55.95</v>
      </c>
      <c r="Y16" s="10">
        <v>56.18</v>
      </c>
      <c r="Z16" s="10">
        <v>55.07</v>
      </c>
      <c r="AA16" s="10">
        <v>55.13</v>
      </c>
      <c r="AB16" s="95">
        <v>6881400</v>
      </c>
      <c r="AC16" s="10">
        <v>55.13</v>
      </c>
      <c r="AE16" s="138"/>
    </row>
    <row r="17" spans="1:41" x14ac:dyDescent="0.25">
      <c r="H17" s="72"/>
      <c r="O17" s="2"/>
      <c r="P17" s="2"/>
      <c r="Q17" s="2"/>
      <c r="W17" s="133">
        <v>42591</v>
      </c>
      <c r="X17" s="10">
        <v>56.08</v>
      </c>
      <c r="Y17" s="10">
        <v>56.24</v>
      </c>
      <c r="Z17" s="10">
        <v>55.69</v>
      </c>
      <c r="AA17" s="10">
        <v>55.77</v>
      </c>
      <c r="AB17" s="95">
        <v>8044400</v>
      </c>
      <c r="AC17" s="10">
        <v>55.77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42590</v>
      </c>
      <c r="X18" s="10">
        <v>56.13</v>
      </c>
      <c r="Y18" s="10">
        <v>56.39</v>
      </c>
      <c r="Z18" s="10">
        <v>55.68</v>
      </c>
      <c r="AA18" s="10">
        <v>55.98</v>
      </c>
      <c r="AB18" s="95">
        <v>6307000</v>
      </c>
      <c r="AC18" s="10">
        <v>55.98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42587</v>
      </c>
      <c r="X19" s="10">
        <v>55.32</v>
      </c>
      <c r="Y19" s="10">
        <v>56.06</v>
      </c>
      <c r="Z19" s="10">
        <v>55.17</v>
      </c>
      <c r="AA19" s="10">
        <v>55.85</v>
      </c>
      <c r="AB19" s="95">
        <v>7512500</v>
      </c>
      <c r="AC19" s="10">
        <v>55.85</v>
      </c>
      <c r="AE19" s="138"/>
    </row>
    <row r="20" spans="1:41" x14ac:dyDescent="0.25">
      <c r="O20" s="2"/>
      <c r="P20" s="2"/>
      <c r="Q20" s="2"/>
      <c r="W20" s="133">
        <v>42586</v>
      </c>
      <c r="X20" s="10">
        <v>54.96</v>
      </c>
      <c r="Y20" s="10">
        <v>55.57</v>
      </c>
      <c r="Z20" s="10">
        <v>54.65</v>
      </c>
      <c r="AA20" s="10">
        <v>54.79</v>
      </c>
      <c r="AB20" s="95">
        <v>8678100</v>
      </c>
      <c r="AC20" s="10">
        <v>54.79</v>
      </c>
      <c r="AE20" s="138"/>
    </row>
    <row r="21" spans="1:41" x14ac:dyDescent="0.25">
      <c r="O21" s="2"/>
      <c r="P21" s="2"/>
      <c r="Q21" s="2"/>
      <c r="W21" s="133">
        <v>42585</v>
      </c>
      <c r="X21" s="10">
        <v>54.55</v>
      </c>
      <c r="Y21" s="10">
        <v>55.19</v>
      </c>
      <c r="Z21" s="10">
        <v>54.28</v>
      </c>
      <c r="AA21" s="10">
        <v>54.75</v>
      </c>
      <c r="AB21" s="95">
        <v>9687300</v>
      </c>
      <c r="AC21" s="10">
        <v>54.75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42584</v>
      </c>
      <c r="X22" s="10">
        <v>55.23</v>
      </c>
      <c r="Y22" s="10">
        <v>55.28</v>
      </c>
      <c r="Z22" s="10">
        <v>54.78</v>
      </c>
      <c r="AA22" s="10">
        <v>54.92</v>
      </c>
      <c r="AB22" s="95">
        <v>7145600</v>
      </c>
      <c r="AC22" s="10">
        <v>54.92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42583</v>
      </c>
      <c r="X23" s="10">
        <v>55.73</v>
      </c>
      <c r="Y23" s="10">
        <v>55.87</v>
      </c>
      <c r="Z23" s="10">
        <v>55.3</v>
      </c>
      <c r="AA23" s="10">
        <v>55.41</v>
      </c>
      <c r="AB23" s="95">
        <v>6268400</v>
      </c>
      <c r="AC23" s="10">
        <v>55.41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42580</v>
      </c>
      <c r="X24" s="10">
        <v>55.27</v>
      </c>
      <c r="Y24" s="10">
        <v>55.66</v>
      </c>
      <c r="Z24" s="10">
        <v>55.21</v>
      </c>
      <c r="AA24" s="10">
        <v>55.5</v>
      </c>
      <c r="AB24" s="95">
        <v>6353400</v>
      </c>
      <c r="AC24" s="10">
        <v>55.5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42579</v>
      </c>
      <c r="X25" s="10">
        <v>55.59</v>
      </c>
      <c r="Y25" s="10">
        <v>55.81</v>
      </c>
      <c r="Z25" s="10">
        <v>54.98</v>
      </c>
      <c r="AA25" s="10">
        <v>55.45</v>
      </c>
      <c r="AB25" s="95">
        <v>9574100</v>
      </c>
      <c r="AC25" s="10">
        <v>55.45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42578</v>
      </c>
      <c r="X26" s="10">
        <v>56.5</v>
      </c>
      <c r="Y26" s="10">
        <v>57</v>
      </c>
      <c r="Z26" s="10">
        <v>55.47</v>
      </c>
      <c r="AA26" s="10">
        <v>55.79</v>
      </c>
      <c r="AB26" s="95">
        <v>10295400</v>
      </c>
      <c r="AC26" s="10">
        <v>55.79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42577</v>
      </c>
      <c r="X27" s="10">
        <v>57.2</v>
      </c>
      <c r="Y27" s="10">
        <v>57.87</v>
      </c>
      <c r="Z27" s="10">
        <v>56.25</v>
      </c>
      <c r="AA27" s="10">
        <v>56.37</v>
      </c>
      <c r="AB27" s="95">
        <v>8546700</v>
      </c>
      <c r="AC27" s="10">
        <v>56.37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42576</v>
      </c>
      <c r="X28" s="10">
        <v>56.87</v>
      </c>
      <c r="Y28" s="10">
        <v>57.15</v>
      </c>
      <c r="Z28" s="10">
        <v>56.46</v>
      </c>
      <c r="AA28" s="10">
        <v>57.14</v>
      </c>
      <c r="AB28" s="95">
        <v>7256300</v>
      </c>
      <c r="AC28" s="10">
        <v>57.14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42573</v>
      </c>
      <c r="X29" s="10">
        <v>56.82</v>
      </c>
      <c r="Y29" s="10">
        <v>56.96</v>
      </c>
      <c r="Z29" s="10">
        <v>56.43</v>
      </c>
      <c r="AA29" s="10">
        <v>56.73</v>
      </c>
      <c r="AB29" s="95">
        <v>8614700</v>
      </c>
      <c r="AC29" s="10">
        <v>56.73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42572</v>
      </c>
      <c r="X30" s="10">
        <v>57.99</v>
      </c>
      <c r="Y30" s="10">
        <v>58.03</v>
      </c>
      <c r="Z30" s="10">
        <v>56.57</v>
      </c>
      <c r="AA30" s="10">
        <v>56.99</v>
      </c>
      <c r="AB30" s="95">
        <v>8262000</v>
      </c>
      <c r="AC30" s="10">
        <v>56.99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42571</v>
      </c>
      <c r="X31" s="10">
        <v>57.99</v>
      </c>
      <c r="Y31" s="10">
        <v>58.1</v>
      </c>
      <c r="Z31" s="10">
        <v>57.74</v>
      </c>
      <c r="AA31" s="10">
        <v>57.76</v>
      </c>
      <c r="AB31" s="95">
        <v>5872400</v>
      </c>
      <c r="AC31" s="10">
        <v>57.76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265</v>
      </c>
      <c r="W32" s="133">
        <v>42570</v>
      </c>
      <c r="X32" s="10">
        <v>57.46</v>
      </c>
      <c r="Y32" s="10">
        <v>57.77</v>
      </c>
      <c r="Z32" s="10">
        <v>57.15</v>
      </c>
      <c r="AA32" s="10">
        <v>57.76</v>
      </c>
      <c r="AB32" s="95">
        <v>7442700</v>
      </c>
      <c r="AC32" s="10">
        <v>57.76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266</v>
      </c>
      <c r="W33" s="133">
        <v>42569</v>
      </c>
      <c r="X33" s="10">
        <v>58</v>
      </c>
      <c r="Y33" s="10">
        <v>58.16</v>
      </c>
      <c r="Z33" s="10">
        <v>57.74</v>
      </c>
      <c r="AA33" s="10">
        <v>57.74</v>
      </c>
      <c r="AB33" s="95">
        <v>6478900</v>
      </c>
      <c r="AC33" s="10">
        <v>57.74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42566</v>
      </c>
      <c r="X34" s="10">
        <v>58.59</v>
      </c>
      <c r="Y34" s="10">
        <v>58.87</v>
      </c>
      <c r="Z34" s="10">
        <v>57.87</v>
      </c>
      <c r="AA34" s="10">
        <v>57.87</v>
      </c>
      <c r="AB34" s="95">
        <v>9225200</v>
      </c>
      <c r="AC34" s="10">
        <v>57.87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42565</v>
      </c>
      <c r="X35" s="10">
        <v>58.3</v>
      </c>
      <c r="Y35" s="10">
        <v>58.6</v>
      </c>
      <c r="Z35" s="10">
        <v>58.15</v>
      </c>
      <c r="AA35" s="10">
        <v>58.49</v>
      </c>
      <c r="AB35" s="95">
        <v>7488400</v>
      </c>
      <c r="AC35" s="10">
        <v>58.49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42564</v>
      </c>
      <c r="X36" s="10">
        <v>58.18</v>
      </c>
      <c r="Y36" s="10">
        <v>58.44</v>
      </c>
      <c r="Z36" s="10">
        <v>57.73</v>
      </c>
      <c r="AA36" s="10">
        <v>57.99</v>
      </c>
      <c r="AB36" s="95">
        <v>9126500</v>
      </c>
      <c r="AC36" s="10">
        <v>57.99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42563</v>
      </c>
      <c r="X37" s="10">
        <v>57.09</v>
      </c>
      <c r="Y37" s="10">
        <v>58.2</v>
      </c>
      <c r="Z37" s="10">
        <v>57.07</v>
      </c>
      <c r="AA37" s="10">
        <v>58.06</v>
      </c>
      <c r="AB37" s="95">
        <v>11164400</v>
      </c>
      <c r="AC37" s="10">
        <v>58.06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42562</v>
      </c>
      <c r="X38" s="10">
        <v>56.83</v>
      </c>
      <c r="Y38" s="10">
        <v>57.23</v>
      </c>
      <c r="Z38" s="10">
        <v>56.71</v>
      </c>
      <c r="AA38" s="10">
        <v>56.83</v>
      </c>
      <c r="AB38" s="95">
        <v>8122500</v>
      </c>
      <c r="AC38" s="10">
        <v>56.83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42559</v>
      </c>
      <c r="X39" s="10">
        <v>56.1</v>
      </c>
      <c r="Y39" s="10">
        <v>56.82</v>
      </c>
      <c r="Z39" s="10">
        <v>56.09</v>
      </c>
      <c r="AA39" s="10">
        <v>56.72</v>
      </c>
      <c r="AB39" s="95">
        <v>8645900</v>
      </c>
      <c r="AC39" s="10">
        <v>56.72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42558</v>
      </c>
      <c r="X40" s="10">
        <v>55.8</v>
      </c>
      <c r="Y40" s="10">
        <v>55.98</v>
      </c>
      <c r="Z40" s="10">
        <v>55.56</v>
      </c>
      <c r="AA40" s="10">
        <v>55.92</v>
      </c>
      <c r="AB40" s="95">
        <v>6948000</v>
      </c>
      <c r="AC40" s="10">
        <v>55.92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42557</v>
      </c>
      <c r="X41" s="10">
        <v>54.88</v>
      </c>
      <c r="Y41" s="10">
        <v>55.81</v>
      </c>
      <c r="Z41" s="10">
        <v>54.82</v>
      </c>
      <c r="AA41" s="10">
        <v>55.8</v>
      </c>
      <c r="AB41" s="95">
        <v>7863400</v>
      </c>
      <c r="AC41" s="10">
        <v>55.8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42556</v>
      </c>
      <c r="X42" s="10">
        <v>55.34</v>
      </c>
      <c r="Y42" s="10">
        <v>55.91</v>
      </c>
      <c r="Z42" s="10">
        <v>55.01</v>
      </c>
      <c r="AA42" s="10">
        <v>55.2</v>
      </c>
      <c r="AB42" s="95">
        <v>10256100</v>
      </c>
      <c r="AC42" s="10">
        <v>55.2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58.63</v>
      </c>
      <c r="W43" s="133">
        <v>42552</v>
      </c>
      <c r="X43" s="10">
        <v>55.07</v>
      </c>
      <c r="Y43" s="10">
        <v>55.81</v>
      </c>
      <c r="Z43" s="10">
        <v>54.91</v>
      </c>
      <c r="AA43" s="10">
        <v>55.61</v>
      </c>
      <c r="AB43" s="95">
        <v>9285100</v>
      </c>
      <c r="AC43" s="10">
        <v>55.61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7" t="s">
        <v>78</v>
      </c>
      <c r="P44" s="537"/>
      <c r="T44" s="93" t="s">
        <v>99</v>
      </c>
      <c r="U44" s="130">
        <v>58.46</v>
      </c>
      <c r="W44" s="133">
        <v>42551</v>
      </c>
      <c r="X44" s="10">
        <v>55.29</v>
      </c>
      <c r="Y44" s="10">
        <v>55.43</v>
      </c>
      <c r="Z44" s="10">
        <v>54.6</v>
      </c>
      <c r="AA44" s="10">
        <v>55.2</v>
      </c>
      <c r="AB44" s="95">
        <v>17350500</v>
      </c>
      <c r="AC44" s="10">
        <v>55.2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63.800000000000004</v>
      </c>
      <c r="T45" s="93" t="s">
        <v>100</v>
      </c>
      <c r="U45" s="130" t="s">
        <v>130</v>
      </c>
      <c r="W45" s="133">
        <v>42550</v>
      </c>
      <c r="X45" s="10">
        <v>54.5</v>
      </c>
      <c r="Y45" s="10">
        <v>55.14</v>
      </c>
      <c r="Z45" s="10">
        <v>52.89</v>
      </c>
      <c r="AA45" s="10">
        <v>55.13</v>
      </c>
      <c r="AB45" s="95">
        <v>36084800</v>
      </c>
      <c r="AC45" s="10">
        <v>55.13</v>
      </c>
      <c r="AE45" s="138"/>
    </row>
    <row r="46" spans="2:41" x14ac:dyDescent="0.25">
      <c r="O46" s="83">
        <v>1.0900000000000001</v>
      </c>
      <c r="P46" s="83">
        <f t="shared" ref="P46:P65" si="28">O46*$Q$4</f>
        <v>63.220000000000006</v>
      </c>
      <c r="T46" s="93" t="s">
        <v>101</v>
      </c>
      <c r="U46" s="130" t="s">
        <v>130</v>
      </c>
      <c r="W46" s="133">
        <v>42549</v>
      </c>
      <c r="X46" s="10">
        <v>52.04</v>
      </c>
      <c r="Y46" s="10">
        <v>53.2</v>
      </c>
      <c r="Z46" s="10">
        <v>51.57</v>
      </c>
      <c r="AA46" s="10">
        <v>53.09</v>
      </c>
      <c r="AB46" s="95">
        <v>20837800</v>
      </c>
      <c r="AC46" s="10">
        <v>53.09</v>
      </c>
      <c r="AE46" s="138"/>
    </row>
    <row r="47" spans="2:41" x14ac:dyDescent="0.25">
      <c r="O47" s="83">
        <v>1.08</v>
      </c>
      <c r="P47" s="83">
        <f t="shared" si="28"/>
        <v>62.64</v>
      </c>
      <c r="T47" s="93" t="s">
        <v>102</v>
      </c>
      <c r="U47" s="130">
        <v>65.790000000000006</v>
      </c>
      <c r="W47" s="133">
        <v>42548</v>
      </c>
      <c r="X47" s="10">
        <v>52</v>
      </c>
      <c r="Y47" s="10">
        <v>52.52</v>
      </c>
      <c r="Z47" s="10">
        <v>51.48</v>
      </c>
      <c r="AA47" s="10">
        <v>51.89</v>
      </c>
      <c r="AB47" s="95">
        <v>15265700</v>
      </c>
      <c r="AC47" s="10">
        <v>51.89</v>
      </c>
      <c r="AE47" s="138"/>
    </row>
    <row r="48" spans="2:41" x14ac:dyDescent="0.25">
      <c r="O48" s="83">
        <v>1.07</v>
      </c>
      <c r="P48" s="83">
        <f t="shared" si="28"/>
        <v>62.06</v>
      </c>
      <c r="T48" s="93" t="s">
        <v>103</v>
      </c>
      <c r="U48" s="130">
        <v>0.56589199999999995</v>
      </c>
      <c r="W48" s="133">
        <v>42545</v>
      </c>
      <c r="X48" s="10">
        <v>52.36</v>
      </c>
      <c r="Y48" s="10">
        <v>53.36</v>
      </c>
      <c r="Z48" s="10">
        <v>52.18</v>
      </c>
      <c r="AA48" s="10">
        <v>52.59</v>
      </c>
      <c r="AB48" s="95">
        <v>18481200</v>
      </c>
      <c r="AC48" s="10">
        <v>52.59</v>
      </c>
      <c r="AE48" s="138"/>
    </row>
    <row r="49" spans="1:41" x14ac:dyDescent="0.25">
      <c r="O49" s="83">
        <v>1.06</v>
      </c>
      <c r="P49" s="83">
        <f t="shared" si="28"/>
        <v>61.480000000000004</v>
      </c>
      <c r="T49" s="93" t="s">
        <v>123</v>
      </c>
      <c r="U49" s="130" t="s">
        <v>269</v>
      </c>
      <c r="W49" s="133">
        <v>42544</v>
      </c>
      <c r="X49" s="10">
        <v>55.11</v>
      </c>
      <c r="Y49" s="10">
        <v>55.18</v>
      </c>
      <c r="Z49" s="10">
        <v>53.95</v>
      </c>
      <c r="AA49" s="10">
        <v>54.12</v>
      </c>
      <c r="AB49" s="95">
        <v>11219800</v>
      </c>
      <c r="AC49" s="10">
        <v>54.12</v>
      </c>
      <c r="AE49" s="138"/>
    </row>
    <row r="50" spans="1:41" x14ac:dyDescent="0.25">
      <c r="O50" s="83">
        <v>1.05</v>
      </c>
      <c r="P50" s="83">
        <f t="shared" si="28"/>
        <v>60.900000000000006</v>
      </c>
      <c r="T50" s="93"/>
      <c r="U50" s="130"/>
      <c r="W50" s="133">
        <v>42543</v>
      </c>
      <c r="X50" s="10">
        <v>55</v>
      </c>
      <c r="Y50" s="10">
        <v>55.14</v>
      </c>
      <c r="Z50" s="10">
        <v>54.53</v>
      </c>
      <c r="AA50" s="10">
        <v>54.57</v>
      </c>
      <c r="AB50" s="95">
        <v>7019600</v>
      </c>
      <c r="AC50" s="10">
        <v>54.57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60.32</v>
      </c>
      <c r="T51" s="93" t="s">
        <v>105</v>
      </c>
      <c r="U51" s="130" t="s">
        <v>501</v>
      </c>
      <c r="W51" s="133">
        <v>42542</v>
      </c>
      <c r="X51" s="10">
        <v>54.46</v>
      </c>
      <c r="Y51" s="10">
        <v>55.09</v>
      </c>
      <c r="Z51" s="10">
        <v>54.44</v>
      </c>
      <c r="AA51" s="10">
        <v>54.77</v>
      </c>
      <c r="AB51" s="95">
        <v>8278200</v>
      </c>
      <c r="AC51" s="10">
        <v>54.77</v>
      </c>
      <c r="AE51" s="138"/>
    </row>
    <row r="52" spans="1:41" x14ac:dyDescent="0.25">
      <c r="O52" s="83">
        <v>1.03</v>
      </c>
      <c r="P52" s="83">
        <f t="shared" si="28"/>
        <v>59.74</v>
      </c>
      <c r="T52" s="93" t="s">
        <v>106</v>
      </c>
      <c r="U52" s="130" t="s">
        <v>369</v>
      </c>
      <c r="W52" s="133">
        <v>42541</v>
      </c>
      <c r="X52" s="10">
        <v>54.23</v>
      </c>
      <c r="Y52" s="10">
        <v>55.15</v>
      </c>
      <c r="Z52" s="10">
        <v>54.23</v>
      </c>
      <c r="AA52" s="10">
        <v>54.36</v>
      </c>
      <c r="AB52" s="95">
        <v>8429400</v>
      </c>
      <c r="AC52" s="10">
        <v>54.36</v>
      </c>
      <c r="AE52" s="138"/>
    </row>
    <row r="53" spans="1:41" x14ac:dyDescent="0.25">
      <c r="O53" s="83">
        <v>1.02</v>
      </c>
      <c r="P53" s="83">
        <f t="shared" si="28"/>
        <v>59.160000000000004</v>
      </c>
      <c r="T53" s="93" t="s">
        <v>107</v>
      </c>
      <c r="U53" s="131">
        <v>6344565</v>
      </c>
      <c r="W53" s="133">
        <v>42538</v>
      </c>
      <c r="X53" s="10">
        <v>53.45</v>
      </c>
      <c r="Y53" s="10">
        <v>53.87</v>
      </c>
      <c r="Z53" s="10">
        <v>53.16</v>
      </c>
      <c r="AA53" s="10">
        <v>53.71</v>
      </c>
      <c r="AB53" s="95">
        <v>11007100</v>
      </c>
      <c r="AC53" s="10">
        <v>53.71</v>
      </c>
      <c r="AE53" s="138"/>
    </row>
    <row r="54" spans="1:41" x14ac:dyDescent="0.25">
      <c r="O54" s="83">
        <v>1.01</v>
      </c>
      <c r="P54" s="83">
        <f t="shared" si="28"/>
        <v>58.58</v>
      </c>
      <c r="T54" s="93" t="s">
        <v>110</v>
      </c>
      <c r="U54" s="131">
        <v>10323200</v>
      </c>
      <c r="W54" s="133">
        <v>42537</v>
      </c>
      <c r="X54" s="10">
        <v>53.54</v>
      </c>
      <c r="Y54" s="10">
        <v>53.64</v>
      </c>
      <c r="Z54" s="10">
        <v>52.94</v>
      </c>
      <c r="AA54" s="10">
        <v>53.47</v>
      </c>
      <c r="AB54" s="95">
        <v>14456500</v>
      </c>
      <c r="AC54" s="10">
        <v>53.47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</v>
      </c>
      <c r="T55" s="93" t="s">
        <v>108</v>
      </c>
      <c r="U55" s="130" t="s">
        <v>502</v>
      </c>
      <c r="W55" s="133">
        <v>42536</v>
      </c>
      <c r="X55" s="10">
        <v>54.24</v>
      </c>
      <c r="Y55" s="10">
        <v>55.06</v>
      </c>
      <c r="Z55" s="10">
        <v>54.24</v>
      </c>
      <c r="AA55" s="10">
        <v>54.31</v>
      </c>
      <c r="AB55" s="95">
        <v>7498400</v>
      </c>
      <c r="AC55" s="10">
        <v>54.31</v>
      </c>
      <c r="AE55" s="138"/>
    </row>
    <row r="56" spans="1:41" x14ac:dyDescent="0.25">
      <c r="O56" s="83">
        <v>0.99</v>
      </c>
      <c r="P56" s="83">
        <f t="shared" si="28"/>
        <v>57.42</v>
      </c>
      <c r="T56" s="93" t="s">
        <v>111</v>
      </c>
      <c r="U56" s="130">
        <v>26.85</v>
      </c>
      <c r="W56" s="133">
        <v>42535</v>
      </c>
      <c r="X56" s="10">
        <v>54.58</v>
      </c>
      <c r="Y56" s="10">
        <v>54.94</v>
      </c>
      <c r="Z56" s="10">
        <v>54.08</v>
      </c>
      <c r="AA56" s="10">
        <v>54.12</v>
      </c>
      <c r="AB56" s="95">
        <v>9585600</v>
      </c>
      <c r="AC56" s="10">
        <v>54.12</v>
      </c>
      <c r="AE56" s="138"/>
    </row>
    <row r="57" spans="1:41" x14ac:dyDescent="0.25">
      <c r="O57" s="83">
        <v>0.98</v>
      </c>
      <c r="P57" s="83">
        <f t="shared" si="28"/>
        <v>56.839999999999996</v>
      </c>
      <c r="T57" s="93" t="s">
        <v>112</v>
      </c>
      <c r="U57" s="130">
        <v>2.16</v>
      </c>
      <c r="W57" s="133">
        <v>42534</v>
      </c>
      <c r="X57" s="10">
        <v>55</v>
      </c>
      <c r="Y57" s="10">
        <v>55.64</v>
      </c>
      <c r="Z57" s="10">
        <v>54.88</v>
      </c>
      <c r="AA57" s="10">
        <v>54.91</v>
      </c>
      <c r="AB57" s="95">
        <v>8582200</v>
      </c>
      <c r="AC57" s="10">
        <v>54.91</v>
      </c>
      <c r="AE57" s="138"/>
    </row>
    <row r="58" spans="1:41" x14ac:dyDescent="0.25">
      <c r="O58" s="83">
        <v>0.97</v>
      </c>
      <c r="P58" s="83">
        <f t="shared" si="28"/>
        <v>56.26</v>
      </c>
      <c r="T58" s="93" t="s">
        <v>109</v>
      </c>
      <c r="U58" s="130" t="s">
        <v>415</v>
      </c>
      <c r="W58" s="133">
        <v>42531</v>
      </c>
      <c r="X58" s="10">
        <v>54.64</v>
      </c>
      <c r="Y58" s="10">
        <v>55.36</v>
      </c>
      <c r="Z58" s="10">
        <v>54.55</v>
      </c>
      <c r="AA58" s="10">
        <v>55.11</v>
      </c>
      <c r="AB58" s="95">
        <v>12183600</v>
      </c>
      <c r="AC58" s="10">
        <v>55.11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55.68</v>
      </c>
      <c r="W59" s="133">
        <v>42530</v>
      </c>
      <c r="X59" s="10">
        <v>54.11</v>
      </c>
      <c r="Y59" s="10">
        <v>55.05</v>
      </c>
      <c r="Z59" s="10">
        <v>53.88</v>
      </c>
      <c r="AA59" s="10">
        <v>54.94</v>
      </c>
      <c r="AB59" s="95">
        <v>11609800</v>
      </c>
      <c r="AC59" s="10">
        <v>54.94</v>
      </c>
      <c r="AE59" s="138"/>
    </row>
    <row r="60" spans="1:41" x14ac:dyDescent="0.25">
      <c r="O60" s="83">
        <v>0.95</v>
      </c>
      <c r="P60" s="83">
        <f t="shared" si="28"/>
        <v>55.099999999999994</v>
      </c>
      <c r="W60" s="133">
        <v>42529</v>
      </c>
      <c r="X60" s="10">
        <v>53.83</v>
      </c>
      <c r="Y60" s="10">
        <v>54.34</v>
      </c>
      <c r="Z60" s="10">
        <v>53.66</v>
      </c>
      <c r="AA60" s="10">
        <v>54.12</v>
      </c>
      <c r="AB60" s="95">
        <v>12068500</v>
      </c>
      <c r="AC60" s="10">
        <v>54.12</v>
      </c>
      <c r="AE60" s="138"/>
    </row>
    <row r="61" spans="1:41" x14ac:dyDescent="0.25">
      <c r="O61" s="83">
        <v>0.94</v>
      </c>
      <c r="P61" s="83">
        <f t="shared" si="28"/>
        <v>54.519999999999996</v>
      </c>
      <c r="W61" s="133">
        <v>42528</v>
      </c>
      <c r="X61" s="10">
        <v>54.16</v>
      </c>
      <c r="Y61" s="10">
        <v>54.35</v>
      </c>
      <c r="Z61" s="10">
        <v>53.55</v>
      </c>
      <c r="AA61" s="10">
        <v>53.55</v>
      </c>
      <c r="AB61" s="95">
        <v>13334000</v>
      </c>
      <c r="AC61" s="10">
        <v>53.55</v>
      </c>
      <c r="AE61" s="138"/>
    </row>
    <row r="62" spans="1:41" x14ac:dyDescent="0.25">
      <c r="O62" s="83">
        <v>0.93</v>
      </c>
      <c r="P62" s="83">
        <f t="shared" si="28"/>
        <v>53.940000000000005</v>
      </c>
      <c r="W62" s="133">
        <v>42527</v>
      </c>
      <c r="X62" s="10">
        <v>53.77</v>
      </c>
      <c r="Y62" s="10">
        <v>54.54</v>
      </c>
      <c r="Z62" s="10">
        <v>53.69</v>
      </c>
      <c r="AA62" s="10">
        <v>54.3</v>
      </c>
      <c r="AB62" s="95">
        <v>13808300</v>
      </c>
      <c r="AC62" s="10">
        <v>54.3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53.36</v>
      </c>
      <c r="W63" s="133">
        <v>42524</v>
      </c>
      <c r="X63" s="10">
        <v>54.29</v>
      </c>
      <c r="Y63" s="10">
        <v>54.57</v>
      </c>
      <c r="Z63" s="10">
        <v>53.4</v>
      </c>
      <c r="AA63" s="10">
        <v>53.45</v>
      </c>
      <c r="AB63" s="95">
        <v>17265800</v>
      </c>
      <c r="AC63" s="10">
        <v>53.45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5" t="s">
        <v>7</v>
      </c>
      <c r="J64" s="525" t="s">
        <v>95</v>
      </c>
      <c r="K64" s="525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52.78</v>
      </c>
      <c r="W64" s="133">
        <v>42523</v>
      </c>
      <c r="X64" s="10">
        <v>54.22</v>
      </c>
      <c r="Y64" s="10">
        <v>54.67</v>
      </c>
      <c r="Z64" s="10">
        <v>54.22</v>
      </c>
      <c r="AA64" s="10">
        <v>54.53</v>
      </c>
      <c r="AB64" s="95">
        <v>13901700</v>
      </c>
      <c r="AC64" s="10">
        <v>54.53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52.2</v>
      </c>
      <c r="W65" s="133">
        <v>42523</v>
      </c>
      <c r="X65" s="10" t="s">
        <v>206</v>
      </c>
      <c r="Y65" s="10"/>
      <c r="Z65" s="10"/>
      <c r="AA65" s="10"/>
      <c r="AB65" s="95"/>
      <c r="AC65" s="10"/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286</v>
      </c>
      <c r="M66" s="261"/>
      <c r="W66" s="133">
        <v>42522</v>
      </c>
      <c r="X66" s="10">
        <v>53.33</v>
      </c>
      <c r="Y66" s="10">
        <v>55.04</v>
      </c>
      <c r="Z66" s="10">
        <v>52.92</v>
      </c>
      <c r="AA66" s="10">
        <v>54.93</v>
      </c>
      <c r="AB66" s="95">
        <v>28409300</v>
      </c>
      <c r="AC66" s="10">
        <v>54.77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42521</v>
      </c>
      <c r="X67" s="10">
        <v>56.41</v>
      </c>
      <c r="Y67" s="10">
        <v>56.47</v>
      </c>
      <c r="Z67" s="10">
        <v>55.17</v>
      </c>
      <c r="AA67" s="10">
        <v>55.22</v>
      </c>
      <c r="AB67" s="95">
        <v>14233600</v>
      </c>
      <c r="AC67" s="10">
        <v>55.06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42517</v>
      </c>
      <c r="X68" s="10">
        <v>56.17</v>
      </c>
      <c r="Y68" s="10">
        <v>56.53</v>
      </c>
      <c r="Z68" s="10">
        <v>55.98</v>
      </c>
      <c r="AA68" s="10">
        <v>56.19</v>
      </c>
      <c r="AB68" s="95">
        <v>8525900</v>
      </c>
      <c r="AC68" s="10">
        <v>56.03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292</v>
      </c>
      <c r="W2" s="133">
        <v>42612</v>
      </c>
      <c r="X2" s="10">
        <v>27.95</v>
      </c>
      <c r="Y2" s="10">
        <v>30.96</v>
      </c>
      <c r="Z2" s="10">
        <v>27.69</v>
      </c>
      <c r="AA2" s="10">
        <v>30.45</v>
      </c>
      <c r="AB2" s="95">
        <v>21074700</v>
      </c>
      <c r="AC2" s="10">
        <v>30.45</v>
      </c>
      <c r="AD2" s="2">
        <f>Y2-Z2</f>
        <v>3.2699999999999996</v>
      </c>
      <c r="AE2" s="138">
        <f>AC2/AC3-1</f>
        <v>8.9445438282647505E-2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30.45</v>
      </c>
      <c r="T3" s="1"/>
      <c r="W3" s="133">
        <v>42611</v>
      </c>
      <c r="X3" s="10">
        <v>27.67</v>
      </c>
      <c r="Y3" s="10">
        <v>28.16</v>
      </c>
      <c r="Z3" s="10">
        <v>27.67</v>
      </c>
      <c r="AA3" s="10">
        <v>27.95</v>
      </c>
      <c r="AB3" s="95">
        <v>3132000</v>
      </c>
      <c r="AC3" s="10">
        <v>27.95</v>
      </c>
      <c r="AD3" s="2">
        <f t="shared" ref="AD3:AD66" si="0">Y3-Z3</f>
        <v>0.48999999999999844</v>
      </c>
      <c r="AE3" s="138">
        <f t="shared" ref="AE3:AE66" si="1">AC3/AC4-1</f>
        <v>1.26811594202898E-2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30.45</v>
      </c>
      <c r="T4" s="163"/>
      <c r="U4" s="1"/>
      <c r="W4" s="133">
        <v>42608</v>
      </c>
      <c r="X4" s="10">
        <v>28.67</v>
      </c>
      <c r="Y4" s="10">
        <v>28.9</v>
      </c>
      <c r="Z4" s="10">
        <v>27.47</v>
      </c>
      <c r="AA4" s="10">
        <v>27.6</v>
      </c>
      <c r="AB4" s="95">
        <v>5416500</v>
      </c>
      <c r="AC4" s="10">
        <v>27.6</v>
      </c>
      <c r="AD4" s="2">
        <f t="shared" si="0"/>
        <v>1.4299999999999997</v>
      </c>
      <c r="AE4" s="138">
        <f t="shared" si="1"/>
        <v>-3.157894736842104E-2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28.5</v>
      </c>
      <c r="Y5" s="10">
        <v>28.8</v>
      </c>
      <c r="Z5" s="10">
        <v>28.33</v>
      </c>
      <c r="AA5" s="10">
        <v>28.5</v>
      </c>
      <c r="AB5" s="95">
        <v>2979000</v>
      </c>
      <c r="AC5" s="10">
        <v>28.5</v>
      </c>
      <c r="AD5" s="2">
        <f t="shared" si="0"/>
        <v>0.47000000000000242</v>
      </c>
      <c r="AE5" s="138">
        <f t="shared" si="1"/>
        <v>2.1097046413500742E-3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29.22</v>
      </c>
      <c r="Y6" s="10">
        <v>29.38</v>
      </c>
      <c r="Z6" s="10">
        <v>28.39</v>
      </c>
      <c r="AA6" s="10">
        <v>28.44</v>
      </c>
      <c r="AB6" s="95">
        <v>4235600</v>
      </c>
      <c r="AC6" s="10">
        <v>28.44</v>
      </c>
      <c r="AD6" s="2">
        <f t="shared" si="0"/>
        <v>0.98999999999999844</v>
      </c>
      <c r="AE6" s="138">
        <f t="shared" si="1"/>
        <v>-2.8356679193713652E-2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42605</v>
      </c>
      <c r="X7" s="10">
        <v>28.72</v>
      </c>
      <c r="Y7" s="10">
        <v>29.47</v>
      </c>
      <c r="Z7" s="10">
        <v>28.64</v>
      </c>
      <c r="AA7" s="10">
        <v>29.27</v>
      </c>
      <c r="AB7" s="95">
        <v>5265900</v>
      </c>
      <c r="AC7" s="10">
        <v>29.27</v>
      </c>
      <c r="AD7" s="2">
        <f t="shared" si="0"/>
        <v>0.82999999999999829</v>
      </c>
      <c r="AE7" s="138">
        <f t="shared" si="1"/>
        <v>3.0996829869672338E-2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27.87</v>
      </c>
      <c r="Y8" s="10">
        <v>28.43</v>
      </c>
      <c r="Z8" s="10">
        <v>27.72</v>
      </c>
      <c r="AA8" s="10">
        <v>28.39</v>
      </c>
      <c r="AB8" s="95">
        <v>3536500</v>
      </c>
      <c r="AC8" s="10">
        <v>28.39</v>
      </c>
      <c r="AD8" s="2">
        <f t="shared" si="0"/>
        <v>0.71000000000000085</v>
      </c>
      <c r="AE8" s="138">
        <f t="shared" si="1"/>
        <v>1.1400071250445398E-2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27.65</v>
      </c>
      <c r="Y9" s="10">
        <v>28.15</v>
      </c>
      <c r="Z9" s="10">
        <v>27.44</v>
      </c>
      <c r="AA9" s="10">
        <v>28.07</v>
      </c>
      <c r="AB9" s="95">
        <v>3010000</v>
      </c>
      <c r="AC9" s="10">
        <v>28.07</v>
      </c>
      <c r="AD9" s="2">
        <f t="shared" si="0"/>
        <v>0.7099999999999973</v>
      </c>
      <c r="AE9" s="138">
        <f t="shared" si="1"/>
        <v>3.9341917024320328E-3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42600</v>
      </c>
      <c r="X10" s="10">
        <v>27.86</v>
      </c>
      <c r="Y10" s="10">
        <v>28.03</v>
      </c>
      <c r="Z10" s="10">
        <v>27.62</v>
      </c>
      <c r="AA10" s="10">
        <v>27.96</v>
      </c>
      <c r="AB10" s="95">
        <v>4276700</v>
      </c>
      <c r="AC10" s="10">
        <v>27.96</v>
      </c>
      <c r="AD10" s="2">
        <f t="shared" si="0"/>
        <v>0.41000000000000014</v>
      </c>
      <c r="AE10" s="138">
        <f t="shared" si="1"/>
        <v>5.7553956834532904E-3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42599</v>
      </c>
      <c r="X11" s="10">
        <v>27.8</v>
      </c>
      <c r="Y11" s="10">
        <v>27.97</v>
      </c>
      <c r="Z11" s="10">
        <v>27.37</v>
      </c>
      <c r="AA11" s="10">
        <v>27.8</v>
      </c>
      <c r="AB11" s="95">
        <v>4616900</v>
      </c>
      <c r="AC11" s="10">
        <v>27.8</v>
      </c>
      <c r="AD11" s="2">
        <f t="shared" si="0"/>
        <v>0.59999999999999787</v>
      </c>
      <c r="AE11" s="138">
        <f t="shared" si="1"/>
        <v>-9.6188101175632701E-3</v>
      </c>
    </row>
    <row r="12" spans="1:31" x14ac:dyDescent="0.25">
      <c r="H12" s="72"/>
      <c r="W12" s="133">
        <v>42598</v>
      </c>
      <c r="X12" s="10">
        <v>28.5</v>
      </c>
      <c r="Y12" s="10">
        <v>28.7</v>
      </c>
      <c r="Z12" s="10">
        <v>27.85</v>
      </c>
      <c r="AA12" s="10">
        <v>28.07</v>
      </c>
      <c r="AB12" s="95">
        <v>4670000</v>
      </c>
      <c r="AC12" s="10">
        <v>28.07</v>
      </c>
      <c r="AD12" s="2">
        <f t="shared" si="0"/>
        <v>0.84999999999999787</v>
      </c>
      <c r="AE12" s="138">
        <f t="shared" si="1"/>
        <v>-1.2662680267323201E-2</v>
      </c>
    </row>
    <row r="13" spans="1:31" x14ac:dyDescent="0.25">
      <c r="H13" s="72"/>
      <c r="W13" s="133">
        <v>42597</v>
      </c>
      <c r="X13" s="10">
        <v>27.26</v>
      </c>
      <c r="Y13" s="10">
        <v>28.5</v>
      </c>
      <c r="Z13" s="10">
        <v>27.19</v>
      </c>
      <c r="AA13" s="10">
        <v>28.43</v>
      </c>
      <c r="AB13" s="95">
        <v>4628700</v>
      </c>
      <c r="AC13" s="10">
        <v>28.43</v>
      </c>
      <c r="AD13" s="2">
        <f t="shared" si="0"/>
        <v>1.3099999999999987</v>
      </c>
      <c r="AE13" s="138">
        <f t="shared" si="1"/>
        <v>4.5989698307579152E-2</v>
      </c>
    </row>
    <row r="14" spans="1:31" x14ac:dyDescent="0.25">
      <c r="H14" s="72"/>
      <c r="W14" s="133">
        <v>42594</v>
      </c>
      <c r="X14" s="10">
        <v>28.11</v>
      </c>
      <c r="Y14" s="10">
        <v>28.5</v>
      </c>
      <c r="Z14" s="10">
        <v>27.13</v>
      </c>
      <c r="AA14" s="10">
        <v>27.18</v>
      </c>
      <c r="AB14" s="95">
        <v>5417400</v>
      </c>
      <c r="AC14" s="10">
        <v>27.18</v>
      </c>
      <c r="AD14" s="2">
        <f t="shared" si="0"/>
        <v>1.370000000000001</v>
      </c>
      <c r="AE14" s="138">
        <f t="shared" si="1"/>
        <v>-3.3084311632870844E-2</v>
      </c>
    </row>
    <row r="15" spans="1:31" x14ac:dyDescent="0.25">
      <c r="H15" s="72"/>
      <c r="W15" s="133">
        <v>42593</v>
      </c>
      <c r="X15" s="10">
        <v>27.94</v>
      </c>
      <c r="Y15" s="10">
        <v>28.18</v>
      </c>
      <c r="Z15" s="10">
        <v>27.3</v>
      </c>
      <c r="AA15" s="10">
        <v>28.11</v>
      </c>
      <c r="AB15" s="95">
        <v>4386000</v>
      </c>
      <c r="AC15" s="10">
        <v>28.11</v>
      </c>
      <c r="AD15" s="2">
        <f t="shared" si="0"/>
        <v>0.87999999999999901</v>
      </c>
      <c r="AE15" s="138">
        <f t="shared" si="1"/>
        <v>8.2496413199426577E-3</v>
      </c>
    </row>
    <row r="16" spans="1:31" x14ac:dyDescent="0.25">
      <c r="H16" s="72"/>
      <c r="W16" s="133">
        <v>42592</v>
      </c>
      <c r="X16" s="10">
        <v>28.31</v>
      </c>
      <c r="Y16" s="10">
        <v>28.7</v>
      </c>
      <c r="Z16" s="10">
        <v>27.79</v>
      </c>
      <c r="AA16" s="10">
        <v>27.88</v>
      </c>
      <c r="AB16" s="95">
        <v>5130600</v>
      </c>
      <c r="AC16" s="10">
        <v>27.88</v>
      </c>
      <c r="AD16" s="2">
        <f t="shared" si="0"/>
        <v>0.91000000000000014</v>
      </c>
      <c r="AE16" s="138">
        <f t="shared" si="1"/>
        <v>-1.1697979439915018E-2</v>
      </c>
    </row>
    <row r="17" spans="1:31" x14ac:dyDescent="0.25">
      <c r="W17" s="133">
        <v>42591</v>
      </c>
      <c r="X17" s="10">
        <v>28.39</v>
      </c>
      <c r="Y17" s="10">
        <v>28.66</v>
      </c>
      <c r="Z17" s="10">
        <v>28.12</v>
      </c>
      <c r="AA17" s="10">
        <v>28.21</v>
      </c>
      <c r="AB17" s="95">
        <v>4342300</v>
      </c>
      <c r="AC17" s="10">
        <v>28.21</v>
      </c>
      <c r="AD17" s="2">
        <f t="shared" si="0"/>
        <v>0.53999999999999915</v>
      </c>
      <c r="AE17" s="138">
        <f t="shared" si="1"/>
        <v>-3.8841807909604231E-3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27.47</v>
      </c>
      <c r="Y18" s="10">
        <v>28.4</v>
      </c>
      <c r="Z18" s="10">
        <v>27.47</v>
      </c>
      <c r="AA18" s="10">
        <v>28.32</v>
      </c>
      <c r="AB18" s="95">
        <v>4755700</v>
      </c>
      <c r="AC18" s="10">
        <v>28.32</v>
      </c>
      <c r="AD18" s="2">
        <f t="shared" si="0"/>
        <v>0.92999999999999972</v>
      </c>
      <c r="AE18" s="138">
        <f t="shared" si="1"/>
        <v>3.8503850385038563E-2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26.65</v>
      </c>
      <c r="Y19" s="10">
        <v>27.69</v>
      </c>
      <c r="Z19" s="10">
        <v>26.51</v>
      </c>
      <c r="AA19" s="10">
        <v>27.27</v>
      </c>
      <c r="AB19" s="95">
        <v>6205800</v>
      </c>
      <c r="AC19" s="10">
        <v>27.27</v>
      </c>
      <c r="AD19" s="2">
        <f t="shared" si="0"/>
        <v>1.1799999999999997</v>
      </c>
      <c r="AE19" s="138">
        <f t="shared" si="1"/>
        <v>3.1391830559757805E-2</v>
      </c>
    </row>
    <row r="20" spans="1:31" x14ac:dyDescent="0.25">
      <c r="W20" s="133">
        <v>42586</v>
      </c>
      <c r="X20" s="10">
        <v>27.11</v>
      </c>
      <c r="Y20" s="10">
        <v>27.11</v>
      </c>
      <c r="Z20" s="10">
        <v>25.98</v>
      </c>
      <c r="AA20" s="10">
        <v>26.44</v>
      </c>
      <c r="AB20" s="95">
        <v>6586900</v>
      </c>
      <c r="AC20" s="10">
        <v>26.44</v>
      </c>
      <c r="AD20" s="2">
        <f t="shared" si="0"/>
        <v>1.129999999999999</v>
      </c>
      <c r="AE20" s="138">
        <f t="shared" si="1"/>
        <v>-3.1501831501831501E-2</v>
      </c>
    </row>
    <row r="21" spans="1:31" x14ac:dyDescent="0.25">
      <c r="W21" s="133">
        <v>42585</v>
      </c>
      <c r="X21" s="10">
        <v>27.11</v>
      </c>
      <c r="Y21" s="10">
        <v>27.75</v>
      </c>
      <c r="Z21" s="10">
        <v>26.85</v>
      </c>
      <c r="AA21" s="10">
        <v>27.3</v>
      </c>
      <c r="AB21" s="95">
        <v>6253300</v>
      </c>
      <c r="AC21" s="10">
        <v>27.3</v>
      </c>
      <c r="AD21" s="2">
        <f t="shared" si="0"/>
        <v>0.89999999999999858</v>
      </c>
      <c r="AE21" s="138">
        <f t="shared" si="1"/>
        <v>1.4673514306675628E-3</v>
      </c>
    </row>
    <row r="22" spans="1:31" x14ac:dyDescent="0.25">
      <c r="W22" s="133">
        <v>42584</v>
      </c>
      <c r="X22" s="10">
        <v>26.42</v>
      </c>
      <c r="Y22" s="10">
        <v>28.06</v>
      </c>
      <c r="Z22" s="10">
        <v>26.42</v>
      </c>
      <c r="AA22" s="10">
        <v>27.26</v>
      </c>
      <c r="AB22" s="95">
        <v>8097800</v>
      </c>
      <c r="AC22" s="10">
        <v>27.26</v>
      </c>
      <c r="AD22" s="2">
        <f t="shared" si="0"/>
        <v>1.639999999999997</v>
      </c>
      <c r="AE22" s="138">
        <f t="shared" si="1"/>
        <v>2.3657529102516062E-2</v>
      </c>
    </row>
    <row r="23" spans="1:31" x14ac:dyDescent="0.25">
      <c r="W23" s="133">
        <v>42583</v>
      </c>
      <c r="X23" s="10">
        <v>27.02</v>
      </c>
      <c r="Y23" s="10">
        <v>27.13</v>
      </c>
      <c r="Z23" s="10">
        <v>26.41</v>
      </c>
      <c r="AA23" s="10">
        <v>26.63</v>
      </c>
      <c r="AB23" s="95">
        <v>6613100</v>
      </c>
      <c r="AC23" s="10">
        <v>26.63</v>
      </c>
      <c r="AD23" s="2">
        <f t="shared" si="0"/>
        <v>0.71999999999999886</v>
      </c>
      <c r="AE23" s="138">
        <f t="shared" si="1"/>
        <v>-1.3703703703703773E-2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27.53</v>
      </c>
      <c r="Y24" s="10">
        <v>27.54</v>
      </c>
      <c r="Z24" s="10">
        <v>26.63</v>
      </c>
      <c r="AA24" s="10">
        <v>27</v>
      </c>
      <c r="AB24" s="95">
        <v>9051400</v>
      </c>
      <c r="AC24" s="10">
        <v>27</v>
      </c>
      <c r="AD24" s="2">
        <f t="shared" si="0"/>
        <v>0.91000000000000014</v>
      </c>
      <c r="AE24" s="138">
        <f t="shared" si="1"/>
        <v>-2.3508137432188048E-2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42579</v>
      </c>
      <c r="X25" s="10">
        <v>28.32</v>
      </c>
      <c r="Y25" s="10">
        <v>28.37</v>
      </c>
      <c r="Z25" s="10">
        <v>27.43</v>
      </c>
      <c r="AA25" s="10">
        <v>27.65</v>
      </c>
      <c r="AB25" s="95">
        <v>5901100</v>
      </c>
      <c r="AC25" s="10">
        <v>27.65</v>
      </c>
      <c r="AD25" s="2">
        <f t="shared" si="0"/>
        <v>0.94000000000000128</v>
      </c>
      <c r="AE25" s="138">
        <f t="shared" si="1"/>
        <v>-4.259002770083109E-2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42578</v>
      </c>
      <c r="X26" s="10">
        <v>29.43</v>
      </c>
      <c r="Y26" s="10">
        <v>29.69</v>
      </c>
      <c r="Z26" s="10">
        <v>28.58</v>
      </c>
      <c r="AA26" s="10">
        <v>28.88</v>
      </c>
      <c r="AB26" s="95">
        <v>3798800</v>
      </c>
      <c r="AC26" s="10">
        <v>28.88</v>
      </c>
      <c r="AD26" s="2">
        <f t="shared" si="0"/>
        <v>1.110000000000003</v>
      </c>
      <c r="AE26" s="138">
        <f t="shared" si="1"/>
        <v>-1.5678254942058656E-2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42577</v>
      </c>
      <c r="X27" s="10">
        <v>28.63</v>
      </c>
      <c r="Y27" s="10">
        <v>29.46</v>
      </c>
      <c r="Z27" s="10">
        <v>28.5</v>
      </c>
      <c r="AA27" s="10">
        <v>29.34</v>
      </c>
      <c r="AB27" s="95">
        <v>3773700</v>
      </c>
      <c r="AC27" s="10">
        <v>29.34</v>
      </c>
      <c r="AD27" s="2">
        <f t="shared" si="0"/>
        <v>0.96000000000000085</v>
      </c>
      <c r="AE27" s="138">
        <f t="shared" si="1"/>
        <v>2.479916171847707E-2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42576</v>
      </c>
      <c r="X28" s="10">
        <v>28.24</v>
      </c>
      <c r="Y28" s="10">
        <v>28.65</v>
      </c>
      <c r="Z28" s="10">
        <v>27.98</v>
      </c>
      <c r="AA28" s="10">
        <v>28.63</v>
      </c>
      <c r="AB28" s="95">
        <v>4375000</v>
      </c>
      <c r="AC28" s="10">
        <v>28.63</v>
      </c>
      <c r="AD28" s="2">
        <f t="shared" si="0"/>
        <v>0.66999999999999815</v>
      </c>
      <c r="AE28" s="138">
        <f t="shared" si="1"/>
        <v>1.2376237623762387E-2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42573</v>
      </c>
      <c r="X29" s="10">
        <v>28.74</v>
      </c>
      <c r="Y29" s="10">
        <v>28.97</v>
      </c>
      <c r="Z29" s="10">
        <v>28.24</v>
      </c>
      <c r="AA29" s="10">
        <v>28.28</v>
      </c>
      <c r="AB29" s="95">
        <v>3892600</v>
      </c>
      <c r="AC29" s="10">
        <v>28.28</v>
      </c>
      <c r="AD29" s="2">
        <f t="shared" si="0"/>
        <v>0.73000000000000043</v>
      </c>
      <c r="AE29" s="138">
        <f t="shared" si="1"/>
        <v>-2.1114572516441665E-2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42572</v>
      </c>
      <c r="X30" s="10">
        <v>29.02</v>
      </c>
      <c r="Y30" s="10">
        <v>29.41</v>
      </c>
      <c r="Z30" s="10">
        <v>28.66</v>
      </c>
      <c r="AA30" s="10">
        <v>28.89</v>
      </c>
      <c r="AB30" s="95">
        <v>4071100</v>
      </c>
      <c r="AC30" s="10">
        <v>28.89</v>
      </c>
      <c r="AD30" s="2">
        <f t="shared" si="0"/>
        <v>0.75</v>
      </c>
      <c r="AE30" s="138">
        <f t="shared" si="1"/>
        <v>-4.1365046535677408E-3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42571</v>
      </c>
      <c r="X31" s="10">
        <v>28.58</v>
      </c>
      <c r="Y31" s="10">
        <v>29.58</v>
      </c>
      <c r="Z31" s="10">
        <v>28.3</v>
      </c>
      <c r="AA31" s="10">
        <v>29.01</v>
      </c>
      <c r="AB31" s="95">
        <v>5825800</v>
      </c>
      <c r="AC31" s="10">
        <v>29.01</v>
      </c>
      <c r="AD31" s="2">
        <f t="shared" si="0"/>
        <v>1.2799999999999976</v>
      </c>
      <c r="AE31" s="138">
        <f t="shared" si="1"/>
        <v>1.1506276150627714E-2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42570</v>
      </c>
      <c r="X32" s="10">
        <v>28.8</v>
      </c>
      <c r="Y32" s="10">
        <v>29.24</v>
      </c>
      <c r="Z32" s="10">
        <v>28.29</v>
      </c>
      <c r="AA32" s="10">
        <v>28.68</v>
      </c>
      <c r="AB32" s="95">
        <v>6292700</v>
      </c>
      <c r="AC32" s="10">
        <v>28.68</v>
      </c>
      <c r="AD32" s="2">
        <f t="shared" si="0"/>
        <v>0.94999999999999929</v>
      </c>
      <c r="AE32" s="138">
        <f t="shared" si="1"/>
        <v>-2.0491803278688603E-2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42569</v>
      </c>
      <c r="X33" s="10">
        <v>28.62</v>
      </c>
      <c r="Y33" s="10">
        <v>29.37</v>
      </c>
      <c r="Z33" s="10">
        <v>28.26</v>
      </c>
      <c r="AA33" s="10">
        <v>29.28</v>
      </c>
      <c r="AB33" s="95">
        <v>5520600</v>
      </c>
      <c r="AC33" s="10">
        <v>29.28</v>
      </c>
      <c r="AD33" s="2">
        <f t="shared" si="0"/>
        <v>1.1099999999999994</v>
      </c>
      <c r="AE33" s="138">
        <f t="shared" si="1"/>
        <v>2.0564656674799675E-2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42566</v>
      </c>
      <c r="X34" s="10">
        <v>28.3</v>
      </c>
      <c r="Y34" s="10">
        <v>28.71</v>
      </c>
      <c r="Z34" s="10">
        <v>27.95</v>
      </c>
      <c r="AA34" s="10">
        <v>28.69</v>
      </c>
      <c r="AB34" s="95">
        <v>4862000</v>
      </c>
      <c r="AC34" s="10">
        <v>28.69</v>
      </c>
      <c r="AD34" s="2">
        <f t="shared" si="0"/>
        <v>0.76000000000000156</v>
      </c>
      <c r="AE34" s="138">
        <f t="shared" si="1"/>
        <v>1.8097941802696971E-2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42565</v>
      </c>
      <c r="X35" s="10">
        <v>27.62</v>
      </c>
      <c r="Y35" s="10">
        <v>28.67</v>
      </c>
      <c r="Z35" s="10">
        <v>27.36</v>
      </c>
      <c r="AA35" s="10">
        <v>28.18</v>
      </c>
      <c r="AB35" s="95">
        <v>6964800</v>
      </c>
      <c r="AC35" s="10">
        <v>28.18</v>
      </c>
      <c r="AD35" s="2">
        <f t="shared" si="0"/>
        <v>1.3100000000000023</v>
      </c>
      <c r="AE35" s="138">
        <f t="shared" si="1"/>
        <v>2.8091937249179022E-2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42564</v>
      </c>
      <c r="X36" s="10">
        <v>26.15</v>
      </c>
      <c r="Y36" s="10">
        <v>27.42</v>
      </c>
      <c r="Z36" s="10">
        <v>25.94</v>
      </c>
      <c r="AA36" s="10">
        <v>27.41</v>
      </c>
      <c r="AB36" s="95">
        <v>7547700</v>
      </c>
      <c r="AC36" s="10">
        <v>27.41</v>
      </c>
      <c r="AD36" s="2">
        <f t="shared" si="0"/>
        <v>1.4800000000000004</v>
      </c>
      <c r="AE36" s="138">
        <f t="shared" si="1"/>
        <v>3.5120845921450039E-2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42563</v>
      </c>
      <c r="X37" s="10">
        <v>25.74</v>
      </c>
      <c r="Y37" s="10">
        <v>26.83</v>
      </c>
      <c r="Z37" s="10">
        <v>25.74</v>
      </c>
      <c r="AA37" s="10">
        <v>26.48</v>
      </c>
      <c r="AB37" s="95">
        <v>6540500</v>
      </c>
      <c r="AC37" s="10">
        <v>26.48</v>
      </c>
      <c r="AD37" s="2">
        <f t="shared" si="0"/>
        <v>1.0899999999999999</v>
      </c>
      <c r="AE37" s="138">
        <f t="shared" si="1"/>
        <v>3.0751265083690082E-2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42562</v>
      </c>
      <c r="X38" s="10">
        <v>25.7</v>
      </c>
      <c r="Y38" s="10">
        <v>26.2</v>
      </c>
      <c r="Z38" s="10">
        <v>25.59</v>
      </c>
      <c r="AA38" s="10">
        <v>25.69</v>
      </c>
      <c r="AB38" s="95">
        <v>3561400</v>
      </c>
      <c r="AC38" s="10">
        <v>25.69</v>
      </c>
      <c r="AD38" s="2">
        <f t="shared" si="0"/>
        <v>0.60999999999999943</v>
      </c>
      <c r="AE38" s="138">
        <f t="shared" si="1"/>
        <v>8.2417582417582125E-3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25.39</v>
      </c>
      <c r="Y39" s="10">
        <v>25.6</v>
      </c>
      <c r="Z39" s="10">
        <v>24.99</v>
      </c>
      <c r="AA39" s="10">
        <v>25.48</v>
      </c>
      <c r="AB39" s="95">
        <v>4398700</v>
      </c>
      <c r="AC39" s="10">
        <v>25.48</v>
      </c>
      <c r="AD39" s="2">
        <f t="shared" si="0"/>
        <v>0.61000000000000298</v>
      </c>
      <c r="AE39" s="138">
        <f t="shared" si="1"/>
        <v>1.9607843137255054E-2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25.43</v>
      </c>
      <c r="Y40" s="10">
        <v>25.71</v>
      </c>
      <c r="Z40" s="10">
        <v>24.84</v>
      </c>
      <c r="AA40" s="10">
        <v>24.99</v>
      </c>
      <c r="AB40" s="95">
        <v>4477100</v>
      </c>
      <c r="AC40" s="10">
        <v>24.99</v>
      </c>
      <c r="AD40" s="2">
        <f t="shared" si="0"/>
        <v>0.87000000000000099</v>
      </c>
      <c r="AE40" s="138">
        <f t="shared" si="1"/>
        <v>-9.5124851367420771E-3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33.495000000000005</v>
      </c>
      <c r="Q41" s="2"/>
      <c r="W41" s="133">
        <v>42557</v>
      </c>
      <c r="X41" s="10">
        <v>25.44</v>
      </c>
      <c r="Y41" s="10">
        <v>25.48</v>
      </c>
      <c r="Z41" s="10">
        <v>24.45</v>
      </c>
      <c r="AA41" s="10">
        <v>25.23</v>
      </c>
      <c r="AB41" s="95">
        <v>4557800</v>
      </c>
      <c r="AC41" s="10">
        <v>25.23</v>
      </c>
      <c r="AD41" s="2">
        <f t="shared" si="0"/>
        <v>1.0300000000000011</v>
      </c>
      <c r="AE41" s="138">
        <f t="shared" si="1"/>
        <v>-9.4228504122496615E-3</v>
      </c>
    </row>
    <row r="42" spans="2:31" ht="20.25" thickBot="1" x14ac:dyDescent="0.35">
      <c r="O42" s="83">
        <v>1.0900000000000001</v>
      </c>
      <c r="P42" s="83">
        <f t="shared" ref="P42:P61" si="27">O42*$Q$4</f>
        <v>33.1905</v>
      </c>
      <c r="Q42" s="2"/>
      <c r="T42" s="91" t="s">
        <v>113</v>
      </c>
      <c r="W42" s="133">
        <v>42556</v>
      </c>
      <c r="X42" s="10">
        <v>26.24</v>
      </c>
      <c r="Y42" s="10">
        <v>26.56</v>
      </c>
      <c r="Z42" s="10">
        <v>25.24</v>
      </c>
      <c r="AA42" s="10">
        <v>25.47</v>
      </c>
      <c r="AB42" s="95">
        <v>3895700</v>
      </c>
      <c r="AC42" s="10">
        <v>25.47</v>
      </c>
      <c r="AD42" s="2">
        <f t="shared" si="0"/>
        <v>1.3200000000000003</v>
      </c>
      <c r="AE42" s="138">
        <f t="shared" si="1"/>
        <v>-4.1400075272864156E-2</v>
      </c>
    </row>
    <row r="43" spans="2:31" ht="15.75" thickTop="1" x14ac:dyDescent="0.25">
      <c r="O43" s="83">
        <v>1.08</v>
      </c>
      <c r="P43" s="83">
        <f t="shared" si="27"/>
        <v>32.886000000000003</v>
      </c>
      <c r="Q43" s="2"/>
      <c r="T43" s="128" t="s">
        <v>98</v>
      </c>
      <c r="U43" s="129">
        <v>27.95</v>
      </c>
      <c r="W43" s="133">
        <v>42552</v>
      </c>
      <c r="X43" s="10">
        <v>26.03</v>
      </c>
      <c r="Y43" s="10">
        <v>26.87</v>
      </c>
      <c r="Z43" s="10">
        <v>26.02</v>
      </c>
      <c r="AA43" s="10">
        <v>26.57</v>
      </c>
      <c r="AB43" s="95">
        <v>3845900</v>
      </c>
      <c r="AC43" s="10">
        <v>26.57</v>
      </c>
      <c r="AD43" s="2">
        <f t="shared" si="0"/>
        <v>0.85000000000000142</v>
      </c>
      <c r="AE43" s="138">
        <f t="shared" si="1"/>
        <v>1.4896867838044336E-2</v>
      </c>
    </row>
    <row r="44" spans="2:31" x14ac:dyDescent="0.25">
      <c r="O44" s="83">
        <v>1.07</v>
      </c>
      <c r="P44" s="83">
        <f t="shared" si="27"/>
        <v>32.581499999999998</v>
      </c>
      <c r="Q44" s="2"/>
      <c r="T44" s="93" t="s">
        <v>99</v>
      </c>
      <c r="U44" s="130">
        <v>27.87</v>
      </c>
      <c r="W44" s="133">
        <v>42551</v>
      </c>
      <c r="X44" s="10">
        <v>25.71</v>
      </c>
      <c r="Y44" s="10">
        <v>26.79</v>
      </c>
      <c r="Z44" s="10">
        <v>25.21</v>
      </c>
      <c r="AA44" s="10">
        <v>26.18</v>
      </c>
      <c r="AB44" s="95">
        <v>7548800</v>
      </c>
      <c r="AC44" s="10">
        <v>26.18</v>
      </c>
      <c r="AD44" s="2">
        <f t="shared" si="0"/>
        <v>1.5799999999999983</v>
      </c>
      <c r="AE44" s="138">
        <f t="shared" si="1"/>
        <v>2.1857923497267784E-2</v>
      </c>
    </row>
    <row r="45" spans="2:31" x14ac:dyDescent="0.25">
      <c r="O45" s="83">
        <v>1.06</v>
      </c>
      <c r="P45" s="83">
        <f t="shared" si="27"/>
        <v>32.277000000000001</v>
      </c>
      <c r="Q45" s="2"/>
      <c r="T45" s="93" t="s">
        <v>100</v>
      </c>
      <c r="U45" s="130" t="s">
        <v>130</v>
      </c>
      <c r="W45" s="133">
        <v>42550</v>
      </c>
      <c r="X45" s="10">
        <v>25.58</v>
      </c>
      <c r="Y45" s="10">
        <v>25.73</v>
      </c>
      <c r="Z45" s="10">
        <v>25.04</v>
      </c>
      <c r="AA45" s="10">
        <v>25.62</v>
      </c>
      <c r="AB45" s="95">
        <v>4469700</v>
      </c>
      <c r="AC45" s="10">
        <v>25.62</v>
      </c>
      <c r="AD45" s="2">
        <f t="shared" si="0"/>
        <v>0.69000000000000128</v>
      </c>
      <c r="AE45" s="138">
        <f t="shared" si="1"/>
        <v>1.4251781472684133E-2</v>
      </c>
    </row>
    <row r="46" spans="2:31" x14ac:dyDescent="0.25">
      <c r="O46" s="83">
        <v>1.05</v>
      </c>
      <c r="P46" s="83">
        <f t="shared" si="27"/>
        <v>31.9725</v>
      </c>
      <c r="Q46" s="2"/>
      <c r="T46" s="93" t="s">
        <v>101</v>
      </c>
      <c r="U46" s="130" t="s">
        <v>130</v>
      </c>
      <c r="W46" s="133">
        <v>42549</v>
      </c>
      <c r="X46" s="10">
        <v>25.27</v>
      </c>
      <c r="Y46" s="10">
        <v>25.58</v>
      </c>
      <c r="Z46" s="10">
        <v>24.84</v>
      </c>
      <c r="AA46" s="10">
        <v>25.26</v>
      </c>
      <c r="AB46" s="95">
        <v>4953400</v>
      </c>
      <c r="AC46" s="10">
        <v>25.26</v>
      </c>
      <c r="AD46" s="2">
        <f t="shared" si="0"/>
        <v>0.73999999999999844</v>
      </c>
      <c r="AE46" s="138">
        <f t="shared" si="1"/>
        <v>2.3086269744835963E-2</v>
      </c>
    </row>
    <row r="47" spans="2:31" x14ac:dyDescent="0.25">
      <c r="O47" s="83">
        <v>1.04</v>
      </c>
      <c r="P47" s="83">
        <f t="shared" si="27"/>
        <v>31.667999999999999</v>
      </c>
      <c r="Q47" s="2"/>
      <c r="T47" s="93" t="s">
        <v>102</v>
      </c>
      <c r="U47" s="130">
        <v>26.33</v>
      </c>
      <c r="W47" s="133">
        <v>42548</v>
      </c>
      <c r="X47" s="10">
        <v>26.43</v>
      </c>
      <c r="Y47" s="10">
        <v>26.5</v>
      </c>
      <c r="Z47" s="10">
        <v>24.53</v>
      </c>
      <c r="AA47" s="10">
        <v>24.69</v>
      </c>
      <c r="AB47" s="95">
        <v>7350400</v>
      </c>
      <c r="AC47" s="10">
        <v>24.69</v>
      </c>
      <c r="AD47" s="2">
        <f t="shared" si="0"/>
        <v>1.9699999999999989</v>
      </c>
      <c r="AE47" s="138">
        <f t="shared" si="1"/>
        <v>-8.2497212931995523E-2</v>
      </c>
    </row>
    <row r="48" spans="2:31" x14ac:dyDescent="0.25">
      <c r="O48" s="83">
        <v>1.03</v>
      </c>
      <c r="P48" s="83">
        <f t="shared" si="27"/>
        <v>31.363499999999998</v>
      </c>
      <c r="Q48" s="2"/>
      <c r="T48" s="93" t="s">
        <v>103</v>
      </c>
      <c r="U48" s="130">
        <v>-0.622637</v>
      </c>
      <c r="W48" s="133">
        <v>42545</v>
      </c>
      <c r="X48" s="10">
        <v>26.93</v>
      </c>
      <c r="Y48" s="10">
        <v>27.83</v>
      </c>
      <c r="Z48" s="10">
        <v>26.64</v>
      </c>
      <c r="AA48" s="10">
        <v>26.91</v>
      </c>
      <c r="AB48" s="95">
        <v>8695100</v>
      </c>
      <c r="AC48" s="10">
        <v>26.91</v>
      </c>
      <c r="AD48" s="2">
        <f t="shared" si="0"/>
        <v>1.1899999999999977</v>
      </c>
      <c r="AE48" s="138">
        <f t="shared" si="1"/>
        <v>-3.8928571428571423E-2</v>
      </c>
    </row>
    <row r="49" spans="1:31" x14ac:dyDescent="0.25">
      <c r="O49" s="83">
        <v>1.02</v>
      </c>
      <c r="P49" s="83">
        <f t="shared" si="27"/>
        <v>31.059000000000001</v>
      </c>
      <c r="Q49" s="2"/>
      <c r="T49" s="93" t="s">
        <v>123</v>
      </c>
      <c r="U49" s="130" t="s">
        <v>325</v>
      </c>
      <c r="W49" s="133">
        <v>42544</v>
      </c>
      <c r="X49" s="10">
        <v>27.57</v>
      </c>
      <c r="Y49" s="10">
        <v>28.7</v>
      </c>
      <c r="Z49" s="10">
        <v>27.55</v>
      </c>
      <c r="AA49" s="10">
        <v>28</v>
      </c>
      <c r="AB49" s="95">
        <v>9273100</v>
      </c>
      <c r="AC49" s="10">
        <v>28</v>
      </c>
      <c r="AD49" s="2">
        <f t="shared" si="0"/>
        <v>1.1499999999999986</v>
      </c>
      <c r="AE49" s="138">
        <f t="shared" si="1"/>
        <v>4.7120418848167533E-2</v>
      </c>
    </row>
    <row r="50" spans="1:31" x14ac:dyDescent="0.25">
      <c r="O50" s="83">
        <v>1.01</v>
      </c>
      <c r="P50" s="83">
        <f t="shared" si="27"/>
        <v>30.7545</v>
      </c>
      <c r="Q50" s="2"/>
      <c r="T50" s="93"/>
      <c r="U50" s="130"/>
      <c r="W50" s="133">
        <v>42543</v>
      </c>
      <c r="X50" s="10">
        <v>27.19</v>
      </c>
      <c r="Y50" s="10">
        <v>27.65</v>
      </c>
      <c r="Z50" s="10">
        <v>26.69</v>
      </c>
      <c r="AA50" s="10">
        <v>26.74</v>
      </c>
      <c r="AB50" s="95">
        <v>4821100</v>
      </c>
      <c r="AC50" s="10">
        <v>26.74</v>
      </c>
      <c r="AD50" s="2">
        <f t="shared" si="0"/>
        <v>0.9599999999999973</v>
      </c>
      <c r="AE50" s="138">
        <f t="shared" si="1"/>
        <v>-8.5279940674823917E-3</v>
      </c>
    </row>
    <row r="51" spans="1:31" x14ac:dyDescent="0.25">
      <c r="O51" s="83">
        <v>1</v>
      </c>
      <c r="P51" s="83">
        <f t="shared" si="27"/>
        <v>30.45</v>
      </c>
      <c r="Q51" s="2"/>
      <c r="T51" s="93" t="s">
        <v>105</v>
      </c>
      <c r="U51" s="130" t="s">
        <v>503</v>
      </c>
      <c r="W51" s="133">
        <v>42542</v>
      </c>
      <c r="X51" s="10">
        <v>26.86</v>
      </c>
      <c r="Y51" s="10">
        <v>27.15</v>
      </c>
      <c r="Z51" s="10">
        <v>26.08</v>
      </c>
      <c r="AA51" s="10">
        <v>26.97</v>
      </c>
      <c r="AB51" s="95">
        <v>6251200</v>
      </c>
      <c r="AC51" s="10">
        <v>26.97</v>
      </c>
      <c r="AD51" s="2">
        <f t="shared" si="0"/>
        <v>1.0700000000000003</v>
      </c>
      <c r="AE51" s="138">
        <f t="shared" si="1"/>
        <v>3.3482142857141906E-3</v>
      </c>
    </row>
    <row r="52" spans="1:31" x14ac:dyDescent="0.25">
      <c r="O52" s="83">
        <v>0.99</v>
      </c>
      <c r="P52" s="83">
        <f t="shared" si="27"/>
        <v>30.145499999999998</v>
      </c>
      <c r="Q52" s="2"/>
      <c r="T52" s="93" t="s">
        <v>106</v>
      </c>
      <c r="U52" s="130" t="s">
        <v>356</v>
      </c>
      <c r="W52" s="133">
        <v>42541</v>
      </c>
      <c r="X52" s="10">
        <v>27.07</v>
      </c>
      <c r="Y52" s="10">
        <v>27.73</v>
      </c>
      <c r="Z52" s="10">
        <v>26.85</v>
      </c>
      <c r="AA52" s="10">
        <v>26.88</v>
      </c>
      <c r="AB52" s="95">
        <v>5225600</v>
      </c>
      <c r="AC52" s="10">
        <v>26.88</v>
      </c>
      <c r="AD52" s="2">
        <f t="shared" si="0"/>
        <v>0.87999999999999901</v>
      </c>
      <c r="AE52" s="138">
        <f t="shared" si="1"/>
        <v>5.2356020942407877E-3</v>
      </c>
    </row>
    <row r="53" spans="1:31" x14ac:dyDescent="0.25">
      <c r="O53" s="83">
        <v>0.98</v>
      </c>
      <c r="P53" s="83">
        <f t="shared" si="27"/>
        <v>29.840999999999998</v>
      </c>
      <c r="Q53" s="2"/>
      <c r="T53" s="93" t="s">
        <v>107</v>
      </c>
      <c r="U53" s="131">
        <v>21094807</v>
      </c>
      <c r="W53" s="133">
        <v>42538</v>
      </c>
      <c r="X53" s="10">
        <v>25.93</v>
      </c>
      <c r="Y53" s="10">
        <v>26.87</v>
      </c>
      <c r="Z53" s="10">
        <v>25.93</v>
      </c>
      <c r="AA53" s="10">
        <v>26.74</v>
      </c>
      <c r="AB53" s="95">
        <v>6420700</v>
      </c>
      <c r="AC53" s="10">
        <v>26.74</v>
      </c>
      <c r="AD53" s="2">
        <f t="shared" si="0"/>
        <v>0.94000000000000128</v>
      </c>
      <c r="AE53" s="138">
        <f t="shared" si="1"/>
        <v>3.2432432432432323E-2</v>
      </c>
    </row>
    <row r="54" spans="1:31" x14ac:dyDescent="0.25">
      <c r="O54" s="83">
        <v>0.97</v>
      </c>
      <c r="P54" s="83">
        <f t="shared" si="27"/>
        <v>29.5365</v>
      </c>
      <c r="T54" s="93" t="s">
        <v>110</v>
      </c>
      <c r="U54" s="131">
        <v>5708480</v>
      </c>
      <c r="W54" s="133">
        <v>42537</v>
      </c>
      <c r="X54" s="10">
        <v>26.07</v>
      </c>
      <c r="Y54" s="10">
        <v>26.11</v>
      </c>
      <c r="Z54" s="10">
        <v>25.44</v>
      </c>
      <c r="AA54" s="10">
        <v>25.9</v>
      </c>
      <c r="AB54" s="95">
        <v>4591500</v>
      </c>
      <c r="AC54" s="10">
        <v>25.9</v>
      </c>
      <c r="AD54" s="2">
        <f t="shared" si="0"/>
        <v>0.66999999999999815</v>
      </c>
      <c r="AE54" s="138">
        <f t="shared" si="1"/>
        <v>-1.5209125475285301E-2</v>
      </c>
    </row>
    <row r="55" spans="1:31" x14ac:dyDescent="0.25">
      <c r="O55" s="83">
        <v>0.96</v>
      </c>
      <c r="P55" s="83">
        <f t="shared" si="27"/>
        <v>29.231999999999999</v>
      </c>
      <c r="T55" s="93" t="s">
        <v>108</v>
      </c>
      <c r="U55" s="130" t="s">
        <v>504</v>
      </c>
      <c r="W55" s="133">
        <v>42536</v>
      </c>
      <c r="X55" s="10">
        <v>26.4</v>
      </c>
      <c r="Y55" s="10">
        <v>27.04</v>
      </c>
      <c r="Z55" s="10">
        <v>26.24</v>
      </c>
      <c r="AA55" s="10">
        <v>26.3</v>
      </c>
      <c r="AB55" s="95">
        <v>3910300</v>
      </c>
      <c r="AC55" s="10">
        <v>26.3</v>
      </c>
      <c r="AD55" s="2">
        <f t="shared" si="0"/>
        <v>0.80000000000000071</v>
      </c>
      <c r="AE55" s="138">
        <f t="shared" si="1"/>
        <v>3.8037276530999975E-4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28.927499999999998</v>
      </c>
      <c r="T56" s="93" t="s">
        <v>111</v>
      </c>
      <c r="U56" s="130">
        <v>19.190000000000001</v>
      </c>
      <c r="W56" s="133">
        <v>42535</v>
      </c>
      <c r="X56" s="10">
        <v>26.85</v>
      </c>
      <c r="Y56" s="10">
        <v>27.47</v>
      </c>
      <c r="Z56" s="10">
        <v>25.95</v>
      </c>
      <c r="AA56" s="10">
        <v>26.29</v>
      </c>
      <c r="AB56" s="95">
        <v>5589000</v>
      </c>
      <c r="AC56" s="10">
        <v>26.29</v>
      </c>
      <c r="AD56" s="2">
        <f t="shared" si="0"/>
        <v>1.5199999999999996</v>
      </c>
      <c r="AE56" s="138">
        <f t="shared" si="1"/>
        <v>-2.3039762170196987E-2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28.622999999999998</v>
      </c>
      <c r="T57" s="93" t="s">
        <v>112</v>
      </c>
      <c r="U57" s="130">
        <v>1.59</v>
      </c>
      <c r="W57" s="133">
        <v>42534</v>
      </c>
      <c r="X57" s="10">
        <v>27.22</v>
      </c>
      <c r="Y57" s="10">
        <v>28.08</v>
      </c>
      <c r="Z57" s="10">
        <v>26.89</v>
      </c>
      <c r="AA57" s="10">
        <v>26.91</v>
      </c>
      <c r="AB57" s="95">
        <v>4073000</v>
      </c>
      <c r="AC57" s="10">
        <v>26.91</v>
      </c>
      <c r="AD57" s="2">
        <f t="shared" si="0"/>
        <v>1.1899999999999977</v>
      </c>
      <c r="AE57" s="138">
        <f t="shared" si="1"/>
        <v>-2.2246941045606095E-3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285</v>
      </c>
      <c r="M58" s="506"/>
      <c r="O58" s="83">
        <v>0.93</v>
      </c>
      <c r="P58" s="83">
        <f t="shared" si="27"/>
        <v>28.3185</v>
      </c>
      <c r="T58" s="93" t="s">
        <v>109</v>
      </c>
      <c r="U58" s="130" t="s">
        <v>260</v>
      </c>
      <c r="W58" s="133">
        <v>42531</v>
      </c>
      <c r="X58" s="10">
        <v>27.21</v>
      </c>
      <c r="Y58" s="10">
        <v>27.46</v>
      </c>
      <c r="Z58" s="10">
        <v>26.62</v>
      </c>
      <c r="AA58" s="10">
        <v>26.97</v>
      </c>
      <c r="AB58" s="95">
        <v>5135600</v>
      </c>
      <c r="AC58" s="10">
        <v>26.97</v>
      </c>
      <c r="AD58" s="2">
        <f t="shared" si="0"/>
        <v>0.83999999999999986</v>
      </c>
      <c r="AE58" s="138">
        <f t="shared" si="1"/>
        <v>-2.0341445695604921E-2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28.013999999999999</v>
      </c>
      <c r="W59" s="133">
        <v>42530</v>
      </c>
      <c r="X59" s="10">
        <v>28.05</v>
      </c>
      <c r="Y59" s="10">
        <v>28.13</v>
      </c>
      <c r="Z59" s="10">
        <v>27.11</v>
      </c>
      <c r="AA59" s="10">
        <v>27.53</v>
      </c>
      <c r="AB59" s="95">
        <v>5002900</v>
      </c>
      <c r="AC59" s="10">
        <v>27.53</v>
      </c>
      <c r="AD59" s="2">
        <f t="shared" si="0"/>
        <v>1.0199999999999996</v>
      </c>
      <c r="AE59" s="138">
        <f t="shared" si="1"/>
        <v>-1.7487508922198414E-2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27.709500000000002</v>
      </c>
      <c r="W60" s="133">
        <v>42529</v>
      </c>
      <c r="X60" s="10">
        <v>29.3</v>
      </c>
      <c r="Y60" s="10">
        <v>29.46</v>
      </c>
      <c r="Z60" s="10">
        <v>27.63</v>
      </c>
      <c r="AA60" s="10">
        <v>28.02</v>
      </c>
      <c r="AB60" s="95">
        <v>6700200</v>
      </c>
      <c r="AC60" s="10">
        <v>28.02</v>
      </c>
      <c r="AD60" s="2">
        <f t="shared" si="0"/>
        <v>1.8300000000000018</v>
      </c>
      <c r="AE60" s="138">
        <f t="shared" si="1"/>
        <v>-3.4791594901825706E-2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27.405000000000001</v>
      </c>
      <c r="W61" s="133">
        <v>42528</v>
      </c>
      <c r="X61" s="10">
        <v>28.52</v>
      </c>
      <c r="Y61" s="10">
        <v>29.39</v>
      </c>
      <c r="Z61" s="10">
        <v>28.47</v>
      </c>
      <c r="AA61" s="10">
        <v>29.03</v>
      </c>
      <c r="AB61" s="95">
        <v>6579700</v>
      </c>
      <c r="AC61" s="10">
        <v>29.03</v>
      </c>
      <c r="AD61" s="2">
        <f t="shared" si="0"/>
        <v>0.92000000000000171</v>
      </c>
      <c r="AE61" s="138">
        <f t="shared" si="1"/>
        <v>2.3624823695345576E-2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42527</v>
      </c>
      <c r="X62" s="10">
        <v>26.85</v>
      </c>
      <c r="Y62" s="10">
        <v>28.49</v>
      </c>
      <c r="Z62" s="10">
        <v>26.75</v>
      </c>
      <c r="AA62" s="10">
        <v>28.36</v>
      </c>
      <c r="AB62" s="95">
        <v>7450700</v>
      </c>
      <c r="AC62" s="10">
        <v>28.36</v>
      </c>
      <c r="AD62" s="2">
        <f t="shared" si="0"/>
        <v>1.7399999999999984</v>
      </c>
      <c r="AE62" s="138">
        <f t="shared" si="1"/>
        <v>6.2172284644194775E-2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42524</v>
      </c>
      <c r="X63" s="10">
        <v>25.28</v>
      </c>
      <c r="Y63" s="10">
        <v>26.73</v>
      </c>
      <c r="Z63" s="10">
        <v>25.25</v>
      </c>
      <c r="AA63" s="10">
        <v>26.7</v>
      </c>
      <c r="AB63" s="95">
        <v>6587600</v>
      </c>
      <c r="AC63" s="10">
        <v>26.7</v>
      </c>
      <c r="AD63" s="2">
        <f t="shared" si="0"/>
        <v>1.4800000000000004</v>
      </c>
      <c r="AE63" s="138">
        <f t="shared" si="1"/>
        <v>4.0935672514619936E-2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42523</v>
      </c>
      <c r="X64" s="10">
        <v>25.29</v>
      </c>
      <c r="Y64" s="10">
        <v>26</v>
      </c>
      <c r="Z64" s="10">
        <v>25.12</v>
      </c>
      <c r="AA64" s="10">
        <v>25.65</v>
      </c>
      <c r="AB64" s="95">
        <v>7305900</v>
      </c>
      <c r="AC64" s="10">
        <v>25.65</v>
      </c>
      <c r="AD64" s="2">
        <f t="shared" si="0"/>
        <v>0.87999999999999901</v>
      </c>
      <c r="AE64" s="138">
        <f t="shared" si="1"/>
        <v>1.6646848989298357E-2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42522</v>
      </c>
      <c r="X65" s="10">
        <v>25</v>
      </c>
      <c r="Y65" s="10">
        <v>25.31</v>
      </c>
      <c r="Z65" s="10">
        <v>24.42</v>
      </c>
      <c r="AA65" s="10">
        <v>25.23</v>
      </c>
      <c r="AB65" s="95">
        <v>7758900</v>
      </c>
      <c r="AC65" s="10">
        <v>25.23</v>
      </c>
      <c r="AD65" s="2">
        <f t="shared" si="0"/>
        <v>0.88999999999999702</v>
      </c>
      <c r="AE65" s="138">
        <f t="shared" si="1"/>
        <v>0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42521</v>
      </c>
      <c r="X66" s="10">
        <v>25.47</v>
      </c>
      <c r="Y66" s="10">
        <v>25.47</v>
      </c>
      <c r="Z66" s="10">
        <v>24.75</v>
      </c>
      <c r="AA66" s="10">
        <v>25.23</v>
      </c>
      <c r="AB66" s="95">
        <v>7570700</v>
      </c>
      <c r="AC66" s="10">
        <v>25.23</v>
      </c>
      <c r="AD66" s="2">
        <f t="shared" si="0"/>
        <v>0.71999999999999886</v>
      </c>
      <c r="AE66" s="138" t="e">
        <f t="shared" si="1"/>
        <v>#DIV/0!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42521</v>
      </c>
      <c r="X67" s="10" t="s">
        <v>261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>
        <v>42517</v>
      </c>
      <c r="X68" s="10">
        <v>26.17</v>
      </c>
      <c r="Y68" s="10">
        <v>26.27</v>
      </c>
      <c r="Z68" s="10">
        <v>25.61</v>
      </c>
      <c r="AA68" s="10">
        <v>25.69</v>
      </c>
      <c r="AB68" s="95">
        <v>3800000</v>
      </c>
      <c r="AC68" s="10">
        <v>25.42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48.9</v>
      </c>
      <c r="Y2" s="10">
        <v>48.94</v>
      </c>
      <c r="Z2" s="10">
        <v>48.63</v>
      </c>
      <c r="AA2" s="10">
        <v>48.71</v>
      </c>
      <c r="AB2" s="95">
        <v>4377300</v>
      </c>
      <c r="AC2" s="10">
        <v>48.71</v>
      </c>
      <c r="AD2" s="2">
        <f>Y2-Z2</f>
        <v>0.30999999999999517</v>
      </c>
      <c r="AE2" s="138">
        <f>AC2/AC3-1</f>
        <v>-2.4575056317837074E-3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48.71</v>
      </c>
      <c r="T3" s="1"/>
      <c r="W3" s="133">
        <v>42611</v>
      </c>
      <c r="X3" s="10">
        <v>48.46</v>
      </c>
      <c r="Y3" s="10">
        <v>48.83</v>
      </c>
      <c r="Z3" s="10">
        <v>48.46</v>
      </c>
      <c r="AA3" s="10">
        <v>48.83</v>
      </c>
      <c r="AB3" s="95">
        <v>1852900</v>
      </c>
      <c r="AC3" s="10">
        <v>48.83</v>
      </c>
      <c r="AD3" s="2">
        <f t="shared" ref="AD3:AD66" si="0">Y3-Z3</f>
        <v>0.36999999999999744</v>
      </c>
      <c r="AE3" s="138">
        <f t="shared" ref="AE3:AE66" si="1">AC3/AC4-1</f>
        <v>4.732510288065761E-3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48.71</v>
      </c>
      <c r="T4" s="163"/>
      <c r="U4" s="1"/>
      <c r="W4" s="133">
        <v>42608</v>
      </c>
      <c r="X4" s="10">
        <v>49.09</v>
      </c>
      <c r="Y4" s="10">
        <v>49.55</v>
      </c>
      <c r="Z4" s="10">
        <v>48.42</v>
      </c>
      <c r="AA4" s="10">
        <v>48.6</v>
      </c>
      <c r="AB4" s="95">
        <v>5348500</v>
      </c>
      <c r="AC4" s="10">
        <v>48.6</v>
      </c>
      <c r="AD4" s="2">
        <f t="shared" si="0"/>
        <v>1.1299999999999955</v>
      </c>
      <c r="AE4" s="138">
        <f t="shared" si="1"/>
        <v>-5.5248618784529135E-3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48.96</v>
      </c>
      <c r="Y5" s="10">
        <v>49.05</v>
      </c>
      <c r="Z5" s="10">
        <v>48.83</v>
      </c>
      <c r="AA5" s="10">
        <v>48.87</v>
      </c>
      <c r="AB5" s="95">
        <v>1807000</v>
      </c>
      <c r="AC5" s="10">
        <v>48.87</v>
      </c>
      <c r="AD5" s="2">
        <f t="shared" si="0"/>
        <v>0.21999999999999886</v>
      </c>
      <c r="AE5" s="138">
        <f t="shared" si="1"/>
        <v>-4.2787286063570296E-3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49.31</v>
      </c>
      <c r="Y6" s="10">
        <v>49.38</v>
      </c>
      <c r="Z6" s="10">
        <v>49.07</v>
      </c>
      <c r="AA6" s="10">
        <v>49.08</v>
      </c>
      <c r="AB6" s="95">
        <v>3346800</v>
      </c>
      <c r="AC6" s="10">
        <v>49.08</v>
      </c>
      <c r="AD6" s="2">
        <f t="shared" si="0"/>
        <v>0.31000000000000227</v>
      </c>
      <c r="AE6" s="138">
        <f t="shared" si="1"/>
        <v>-2.8443722064201982E-3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42605</v>
      </c>
      <c r="X7" s="10">
        <v>49.34</v>
      </c>
      <c r="Y7" s="10">
        <v>49.49</v>
      </c>
      <c r="Z7" s="10">
        <v>49.22</v>
      </c>
      <c r="AA7" s="10">
        <v>49.22</v>
      </c>
      <c r="AB7" s="95">
        <v>3791900</v>
      </c>
      <c r="AC7" s="10">
        <v>49.22</v>
      </c>
      <c r="AD7" s="2">
        <f t="shared" si="0"/>
        <v>0.27000000000000313</v>
      </c>
      <c r="AE7" s="138">
        <f t="shared" si="1"/>
        <v>4.6948356807510194E-3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48.74</v>
      </c>
      <c r="Y8" s="10">
        <v>49.08</v>
      </c>
      <c r="Z8" s="10">
        <v>48.69</v>
      </c>
      <c r="AA8" s="10">
        <v>48.99</v>
      </c>
      <c r="AB8" s="95">
        <v>1604600</v>
      </c>
      <c r="AC8" s="10">
        <v>48.99</v>
      </c>
      <c r="AD8" s="2">
        <f t="shared" si="0"/>
        <v>0.39000000000000057</v>
      </c>
      <c r="AE8" s="138">
        <f t="shared" si="1"/>
        <v>8.1716036772205847E-4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48.79</v>
      </c>
      <c r="Y9" s="10">
        <v>49.01</v>
      </c>
      <c r="Z9" s="10">
        <v>48.69</v>
      </c>
      <c r="AA9" s="10">
        <v>48.95</v>
      </c>
      <c r="AB9" s="95">
        <v>2020100</v>
      </c>
      <c r="AC9" s="10">
        <v>48.95</v>
      </c>
      <c r="AD9" s="2">
        <f t="shared" si="0"/>
        <v>0.32000000000000028</v>
      </c>
      <c r="AE9" s="138">
        <f t="shared" si="1"/>
        <v>-8.7079789388416762E-3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42600</v>
      </c>
      <c r="X10" s="10">
        <v>49.11</v>
      </c>
      <c r="Y10" s="10">
        <v>49.39</v>
      </c>
      <c r="Z10" s="10">
        <v>49.09</v>
      </c>
      <c r="AA10" s="10">
        <v>49.38</v>
      </c>
      <c r="AB10" s="95">
        <v>2618000</v>
      </c>
      <c r="AC10" s="10">
        <v>49.38</v>
      </c>
      <c r="AD10" s="2">
        <f t="shared" si="0"/>
        <v>0.29999999999999716</v>
      </c>
      <c r="AE10" s="138">
        <f t="shared" si="1"/>
        <v>7.9608083282303177E-3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42599</v>
      </c>
      <c r="X11" s="10">
        <v>48.82</v>
      </c>
      <c r="Y11" s="10">
        <v>49.14</v>
      </c>
      <c r="Z11" s="10">
        <v>48.61</v>
      </c>
      <c r="AA11" s="10">
        <v>48.99</v>
      </c>
      <c r="AB11" s="95">
        <v>3134300</v>
      </c>
      <c r="AC11" s="10">
        <v>48.99</v>
      </c>
      <c r="AD11" s="2">
        <f t="shared" si="0"/>
        <v>0.53000000000000114</v>
      </c>
      <c r="AE11" s="138">
        <f t="shared" si="1"/>
        <v>-1.6303240269003316E-3</v>
      </c>
    </row>
    <row r="12" spans="1:31" x14ac:dyDescent="0.25">
      <c r="H12" s="72"/>
      <c r="W12" s="133">
        <v>42598</v>
      </c>
      <c r="X12" s="10">
        <v>49.17</v>
      </c>
      <c r="Y12" s="10">
        <v>49.28</v>
      </c>
      <c r="Z12" s="10">
        <v>49.06</v>
      </c>
      <c r="AA12" s="10">
        <v>49.07</v>
      </c>
      <c r="AB12" s="95">
        <v>4113300</v>
      </c>
      <c r="AC12" s="10">
        <v>49.07</v>
      </c>
      <c r="AD12" s="2">
        <f t="shared" si="0"/>
        <v>0.21999999999999886</v>
      </c>
      <c r="AE12" s="138">
        <f t="shared" si="1"/>
        <v>-4.0741495212881507E-4</v>
      </c>
    </row>
    <row r="13" spans="1:31" x14ac:dyDescent="0.25">
      <c r="H13" s="72"/>
      <c r="W13" s="133">
        <v>42597</v>
      </c>
      <c r="X13" s="10">
        <v>49.09</v>
      </c>
      <c r="Y13" s="10">
        <v>49.2</v>
      </c>
      <c r="Z13" s="10">
        <v>49.05</v>
      </c>
      <c r="AA13" s="10">
        <v>49.09</v>
      </c>
      <c r="AB13" s="95">
        <v>1432600</v>
      </c>
      <c r="AC13" s="10">
        <v>49.09</v>
      </c>
      <c r="AD13" s="2">
        <f t="shared" si="0"/>
        <v>0.15000000000000568</v>
      </c>
      <c r="AE13" s="138">
        <f t="shared" si="1"/>
        <v>3.0649775234983245E-3</v>
      </c>
    </row>
    <row r="14" spans="1:31" x14ac:dyDescent="0.25">
      <c r="H14" s="72"/>
      <c r="W14" s="133">
        <v>42594</v>
      </c>
      <c r="X14" s="10">
        <v>49.17</v>
      </c>
      <c r="Y14" s="10">
        <v>49.17</v>
      </c>
      <c r="Z14" s="10">
        <v>48.88</v>
      </c>
      <c r="AA14" s="10">
        <v>48.94</v>
      </c>
      <c r="AB14" s="95">
        <v>1558400</v>
      </c>
      <c r="AC14" s="10">
        <v>48.94</v>
      </c>
      <c r="AD14" s="2">
        <f t="shared" si="0"/>
        <v>0.28999999999999915</v>
      </c>
      <c r="AE14" s="138">
        <f t="shared" si="1"/>
        <v>-1.224489795918382E-3</v>
      </c>
    </row>
    <row r="15" spans="1:31" x14ac:dyDescent="0.25">
      <c r="H15" s="72"/>
      <c r="W15" s="133">
        <v>42593</v>
      </c>
      <c r="X15" s="10">
        <v>48.82</v>
      </c>
      <c r="Y15" s="10">
        <v>49.14</v>
      </c>
      <c r="Z15" s="10">
        <v>48.82</v>
      </c>
      <c r="AA15" s="10">
        <v>49</v>
      </c>
      <c r="AB15" s="95">
        <v>2320000</v>
      </c>
      <c r="AC15" s="10">
        <v>49</v>
      </c>
      <c r="AD15" s="2">
        <f t="shared" si="0"/>
        <v>0.32000000000000028</v>
      </c>
      <c r="AE15" s="138">
        <f t="shared" si="1"/>
        <v>7.815713698066773E-3</v>
      </c>
    </row>
    <row r="16" spans="1:31" x14ac:dyDescent="0.25">
      <c r="H16" s="72"/>
      <c r="W16" s="133">
        <v>42592</v>
      </c>
      <c r="X16" s="10">
        <v>48.66</v>
      </c>
      <c r="Y16" s="10">
        <v>48.74</v>
      </c>
      <c r="Z16" s="10">
        <v>48.57</v>
      </c>
      <c r="AA16" s="10">
        <v>48.62</v>
      </c>
      <c r="AB16" s="95">
        <v>2209500</v>
      </c>
      <c r="AC16" s="10">
        <v>48.62</v>
      </c>
      <c r="AD16" s="2">
        <f t="shared" si="0"/>
        <v>0.17000000000000171</v>
      </c>
      <c r="AE16" s="138">
        <f t="shared" si="1"/>
        <v>4.3379467052262477E-3</v>
      </c>
    </row>
    <row r="17" spans="1:31" x14ac:dyDescent="0.25">
      <c r="W17" s="133">
        <v>42591</v>
      </c>
      <c r="X17" s="10">
        <v>48.13</v>
      </c>
      <c r="Y17" s="10">
        <v>48.54</v>
      </c>
      <c r="Z17" s="10">
        <v>48.12</v>
      </c>
      <c r="AA17" s="10">
        <v>48.41</v>
      </c>
      <c r="AB17" s="95">
        <v>2543500</v>
      </c>
      <c r="AC17" s="10">
        <v>48.41</v>
      </c>
      <c r="AD17" s="2">
        <f t="shared" si="0"/>
        <v>0.42000000000000171</v>
      </c>
      <c r="AE17" s="138">
        <f t="shared" si="1"/>
        <v>1.0014604631754631E-2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47.91</v>
      </c>
      <c r="Y18" s="10">
        <v>47.95</v>
      </c>
      <c r="Z18" s="10">
        <v>47.84</v>
      </c>
      <c r="AA18" s="10">
        <v>47.93</v>
      </c>
      <c r="AB18" s="95">
        <v>1743200</v>
      </c>
      <c r="AC18" s="10">
        <v>47.93</v>
      </c>
      <c r="AD18" s="2">
        <f t="shared" si="0"/>
        <v>0.10999999999999943</v>
      </c>
      <c r="AE18" s="138">
        <f t="shared" si="1"/>
        <v>8.3524744205476509E-4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47.65</v>
      </c>
      <c r="Y19" s="10">
        <v>47.92</v>
      </c>
      <c r="Z19" s="10">
        <v>47.64</v>
      </c>
      <c r="AA19" s="10">
        <v>47.89</v>
      </c>
      <c r="AB19" s="95">
        <v>2450200</v>
      </c>
      <c r="AC19" s="10">
        <v>47.89</v>
      </c>
      <c r="AD19" s="2">
        <f t="shared" si="0"/>
        <v>0.28000000000000114</v>
      </c>
      <c r="AE19" s="138">
        <f t="shared" si="1"/>
        <v>3.772793963529697E-3</v>
      </c>
    </row>
    <row r="20" spans="1:31" x14ac:dyDescent="0.25">
      <c r="W20" s="133">
        <v>42586</v>
      </c>
      <c r="X20" s="10">
        <v>47.53</v>
      </c>
      <c r="Y20" s="10">
        <v>47.71</v>
      </c>
      <c r="Z20" s="10">
        <v>47.48</v>
      </c>
      <c r="AA20" s="10">
        <v>47.71</v>
      </c>
      <c r="AB20" s="95">
        <v>8029900</v>
      </c>
      <c r="AC20" s="10">
        <v>47.71</v>
      </c>
      <c r="AD20" s="2">
        <f t="shared" si="0"/>
        <v>0.23000000000000398</v>
      </c>
      <c r="AE20" s="138">
        <f t="shared" si="1"/>
        <v>4.6325542219414206E-3</v>
      </c>
    </row>
    <row r="21" spans="1:31" x14ac:dyDescent="0.25">
      <c r="W21" s="133">
        <v>42585</v>
      </c>
      <c r="X21" s="10">
        <v>47.37</v>
      </c>
      <c r="Y21" s="10">
        <v>47.51</v>
      </c>
      <c r="Z21" s="10">
        <v>47.3</v>
      </c>
      <c r="AA21" s="10">
        <v>47.49</v>
      </c>
      <c r="AB21" s="95">
        <v>4263300</v>
      </c>
      <c r="AC21" s="10">
        <v>47.49</v>
      </c>
      <c r="AD21" s="2">
        <f t="shared" si="0"/>
        <v>0.21000000000000085</v>
      </c>
      <c r="AE21" s="138">
        <f t="shared" si="1"/>
        <v>-5.0282840980514498E-3</v>
      </c>
    </row>
    <row r="22" spans="1:31" x14ac:dyDescent="0.25">
      <c r="W22" s="133">
        <v>42584</v>
      </c>
      <c r="X22" s="10">
        <v>47.79</v>
      </c>
      <c r="Y22" s="10">
        <v>47.87</v>
      </c>
      <c r="Z22" s="10">
        <v>47.54</v>
      </c>
      <c r="AA22" s="10">
        <v>47.73</v>
      </c>
      <c r="AB22" s="95">
        <v>4587800</v>
      </c>
      <c r="AC22" s="10">
        <v>47.73</v>
      </c>
      <c r="AD22" s="2">
        <f t="shared" si="0"/>
        <v>0.32999999999999829</v>
      </c>
      <c r="AE22" s="138">
        <f t="shared" si="1"/>
        <v>-6.2814070351757678E-4</v>
      </c>
    </row>
    <row r="23" spans="1:31" x14ac:dyDescent="0.25">
      <c r="W23" s="133">
        <v>42583</v>
      </c>
      <c r="X23" s="10">
        <v>48.01</v>
      </c>
      <c r="Y23" s="10">
        <v>48.1</v>
      </c>
      <c r="Z23" s="10">
        <v>47.73</v>
      </c>
      <c r="AA23" s="10">
        <v>47.76</v>
      </c>
      <c r="AB23" s="95">
        <v>2955100</v>
      </c>
      <c r="AC23" s="10">
        <v>47.76</v>
      </c>
      <c r="AD23" s="2">
        <f t="shared" si="0"/>
        <v>0.37000000000000455</v>
      </c>
      <c r="AE23" s="138">
        <f t="shared" si="1"/>
        <v>-1.0770505385252704E-2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48.03</v>
      </c>
      <c r="Y24" s="10">
        <v>48.37</v>
      </c>
      <c r="Z24" s="10">
        <v>47.96</v>
      </c>
      <c r="AA24" s="10">
        <v>48.28</v>
      </c>
      <c r="AB24" s="95">
        <v>3588900</v>
      </c>
      <c r="AC24" s="10">
        <v>48.28</v>
      </c>
      <c r="AD24" s="2">
        <f t="shared" si="0"/>
        <v>0.40999999999999659</v>
      </c>
      <c r="AE24" s="138">
        <f t="shared" si="1"/>
        <v>9.1973244147156574E-3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42579</v>
      </c>
      <c r="X25" s="10">
        <v>47.84</v>
      </c>
      <c r="Y25" s="10">
        <v>47.91</v>
      </c>
      <c r="Z25" s="10">
        <v>47.57</v>
      </c>
      <c r="AA25" s="10">
        <v>47.84</v>
      </c>
      <c r="AB25" s="95">
        <v>3409900</v>
      </c>
      <c r="AC25" s="10">
        <v>47.84</v>
      </c>
      <c r="AD25" s="2">
        <f t="shared" si="0"/>
        <v>0.33999999999999631</v>
      </c>
      <c r="AE25" s="138">
        <f t="shared" si="1"/>
        <v>2.0907380305268397E-4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42578</v>
      </c>
      <c r="X26" s="10">
        <v>47.79</v>
      </c>
      <c r="Y26" s="10">
        <v>47.96</v>
      </c>
      <c r="Z26" s="10">
        <v>47.4</v>
      </c>
      <c r="AA26" s="10">
        <v>47.83</v>
      </c>
      <c r="AB26" s="95">
        <v>4174300</v>
      </c>
      <c r="AC26" s="10">
        <v>47.83</v>
      </c>
      <c r="AD26" s="2">
        <f t="shared" si="0"/>
        <v>0.56000000000000227</v>
      </c>
      <c r="AE26" s="138">
        <f t="shared" si="1"/>
        <v>6.947368421052591E-3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42577</v>
      </c>
      <c r="X27" s="10">
        <v>47.45</v>
      </c>
      <c r="Y27" s="10">
        <v>47.62</v>
      </c>
      <c r="Z27" s="10">
        <v>47.29</v>
      </c>
      <c r="AA27" s="10">
        <v>47.5</v>
      </c>
      <c r="AB27" s="95">
        <v>3324400</v>
      </c>
      <c r="AC27" s="10">
        <v>47.5</v>
      </c>
      <c r="AD27" s="2">
        <f t="shared" si="0"/>
        <v>0.32999999999999829</v>
      </c>
      <c r="AE27" s="138">
        <f t="shared" si="1"/>
        <v>3.379805661174462E-3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42576</v>
      </c>
      <c r="X28" s="10">
        <v>47.36</v>
      </c>
      <c r="Y28" s="10">
        <v>47.44</v>
      </c>
      <c r="Z28" s="10">
        <v>47.17</v>
      </c>
      <c r="AA28" s="10">
        <v>47.34</v>
      </c>
      <c r="AB28" s="95">
        <v>3372200</v>
      </c>
      <c r="AC28" s="10">
        <v>47.34</v>
      </c>
      <c r="AD28" s="2">
        <f t="shared" si="0"/>
        <v>0.26999999999999602</v>
      </c>
      <c r="AE28" s="138">
        <f t="shared" si="1"/>
        <v>1.0573059843519417E-3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42573</v>
      </c>
      <c r="X29" s="10">
        <v>47.35</v>
      </c>
      <c r="Y29" s="10">
        <v>47.38</v>
      </c>
      <c r="Z29" s="10">
        <v>47.17</v>
      </c>
      <c r="AA29" s="10">
        <v>47.29</v>
      </c>
      <c r="AB29" s="95">
        <v>3515800</v>
      </c>
      <c r="AC29" s="10">
        <v>47.29</v>
      </c>
      <c r="AD29" s="2">
        <f t="shared" si="0"/>
        <v>0.21000000000000085</v>
      </c>
      <c r="AE29" s="138">
        <f t="shared" si="1"/>
        <v>6.3478628861624031E-4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42572</v>
      </c>
      <c r="X30" s="10">
        <v>47.27</v>
      </c>
      <c r="Y30" s="10">
        <v>47.52</v>
      </c>
      <c r="Z30" s="10">
        <v>47.18</v>
      </c>
      <c r="AA30" s="10">
        <v>47.26</v>
      </c>
      <c r="AB30" s="95">
        <v>3208100</v>
      </c>
      <c r="AC30" s="10">
        <v>47.26</v>
      </c>
      <c r="AD30" s="2">
        <f t="shared" si="0"/>
        <v>0.34000000000000341</v>
      </c>
      <c r="AE30" s="138">
        <f t="shared" si="1"/>
        <v>-2.9535864978903481E-3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42571</v>
      </c>
      <c r="X31" s="10">
        <v>47.25</v>
      </c>
      <c r="Y31" s="10">
        <v>47.46</v>
      </c>
      <c r="Z31" s="10">
        <v>47.16</v>
      </c>
      <c r="AA31" s="10">
        <v>47.4</v>
      </c>
      <c r="AB31" s="95">
        <v>2976600</v>
      </c>
      <c r="AC31" s="10">
        <v>47.4</v>
      </c>
      <c r="AD31" s="2">
        <f t="shared" si="0"/>
        <v>0.30000000000000426</v>
      </c>
      <c r="AE31" s="138">
        <f t="shared" si="1"/>
        <v>9.5846645367412275E-3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42570</v>
      </c>
      <c r="X32" s="10">
        <v>46.98</v>
      </c>
      <c r="Y32" s="10">
        <v>47.06</v>
      </c>
      <c r="Z32" s="10">
        <v>46.83</v>
      </c>
      <c r="AA32" s="10">
        <v>46.95</v>
      </c>
      <c r="AB32" s="95">
        <v>4647500</v>
      </c>
      <c r="AC32" s="10">
        <v>46.95</v>
      </c>
      <c r="AD32" s="2">
        <f t="shared" si="0"/>
        <v>0.23000000000000398</v>
      </c>
      <c r="AE32" s="138">
        <f t="shared" si="1"/>
        <v>-7.609384908053296E-3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42569</v>
      </c>
      <c r="X33" s="10">
        <v>47.22</v>
      </c>
      <c r="Y33" s="10">
        <v>47.56</v>
      </c>
      <c r="Z33" s="10">
        <v>47.11</v>
      </c>
      <c r="AA33" s="10">
        <v>47.31</v>
      </c>
      <c r="AB33" s="95">
        <v>7433800</v>
      </c>
      <c r="AC33" s="10">
        <v>47.31</v>
      </c>
      <c r="AD33" s="2">
        <f t="shared" si="0"/>
        <v>0.45000000000000284</v>
      </c>
      <c r="AE33" s="138">
        <f t="shared" si="1"/>
        <v>1.9059720457434981E-3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42566</v>
      </c>
      <c r="X34" s="10">
        <v>47.32</v>
      </c>
      <c r="Y34" s="10">
        <v>47.39</v>
      </c>
      <c r="Z34" s="10">
        <v>47.1</v>
      </c>
      <c r="AA34" s="10">
        <v>47.22</v>
      </c>
      <c r="AB34" s="95">
        <v>10403600</v>
      </c>
      <c r="AC34" s="10">
        <v>47.22</v>
      </c>
      <c r="AD34" s="2">
        <f t="shared" si="0"/>
        <v>0.28999999999999915</v>
      </c>
      <c r="AE34" s="138">
        <f t="shared" si="1"/>
        <v>-6.1039781098716217E-3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42565</v>
      </c>
      <c r="X35" s="10">
        <v>47.54</v>
      </c>
      <c r="Y35" s="10">
        <v>47.67</v>
      </c>
      <c r="Z35" s="10">
        <v>47.43</v>
      </c>
      <c r="AA35" s="10">
        <v>47.51</v>
      </c>
      <c r="AB35" s="95">
        <v>17420400</v>
      </c>
      <c r="AC35" s="10">
        <v>47.51</v>
      </c>
      <c r="AD35" s="2">
        <f t="shared" si="0"/>
        <v>0.24000000000000199</v>
      </c>
      <c r="AE35" s="138">
        <f t="shared" si="1"/>
        <v>1.0421097405359347E-2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42564</v>
      </c>
      <c r="X36" s="10">
        <v>47.24</v>
      </c>
      <c r="Y36" s="10">
        <v>47.41</v>
      </c>
      <c r="Z36" s="10">
        <v>46.99</v>
      </c>
      <c r="AA36" s="10">
        <v>47.02</v>
      </c>
      <c r="AB36" s="95">
        <v>7892100</v>
      </c>
      <c r="AC36" s="10">
        <v>47.02</v>
      </c>
      <c r="AD36" s="2">
        <f t="shared" si="0"/>
        <v>0.4199999999999946</v>
      </c>
      <c r="AE36" s="138">
        <f t="shared" si="1"/>
        <v>0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42563</v>
      </c>
      <c r="X37" s="10">
        <v>47.07</v>
      </c>
      <c r="Y37" s="10">
        <v>47.31</v>
      </c>
      <c r="Z37" s="10">
        <v>46.99</v>
      </c>
      <c r="AA37" s="10">
        <v>47.02</v>
      </c>
      <c r="AB37" s="95">
        <v>6164700</v>
      </c>
      <c r="AC37" s="10">
        <v>47.02</v>
      </c>
      <c r="AD37" s="2">
        <f t="shared" si="0"/>
        <v>0.32000000000000028</v>
      </c>
      <c r="AE37" s="138">
        <f t="shared" si="1"/>
        <v>1.4674147604661236E-2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42562</v>
      </c>
      <c r="X38" s="10">
        <v>46.3</v>
      </c>
      <c r="Y38" s="10">
        <v>46.53</v>
      </c>
      <c r="Z38" s="10">
        <v>46.28</v>
      </c>
      <c r="AA38" s="10">
        <v>46.34</v>
      </c>
      <c r="AB38" s="95">
        <v>6794500</v>
      </c>
      <c r="AC38" s="10">
        <v>46.34</v>
      </c>
      <c r="AD38" s="2">
        <f t="shared" si="0"/>
        <v>0.25</v>
      </c>
      <c r="AE38" s="138">
        <f t="shared" si="1"/>
        <v>1.4892685063513156E-2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45.66</v>
      </c>
      <c r="Y39" s="10">
        <v>45.73</v>
      </c>
      <c r="Z39" s="10">
        <v>45.48</v>
      </c>
      <c r="AA39" s="10">
        <v>45.66</v>
      </c>
      <c r="AB39" s="95">
        <v>7459000</v>
      </c>
      <c r="AC39" s="10">
        <v>45.66</v>
      </c>
      <c r="AD39" s="2">
        <f t="shared" si="0"/>
        <v>0.25</v>
      </c>
      <c r="AE39" s="138">
        <f t="shared" si="1"/>
        <v>1.6473731077470966E-2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7" t="s">
        <v>78</v>
      </c>
      <c r="P40" s="537"/>
      <c r="W40" s="133">
        <v>42558</v>
      </c>
      <c r="X40" s="10">
        <v>45.25</v>
      </c>
      <c r="Y40" s="10">
        <v>45.43</v>
      </c>
      <c r="Z40" s="10">
        <v>44.74</v>
      </c>
      <c r="AA40" s="10">
        <v>44.92</v>
      </c>
      <c r="AB40" s="95">
        <v>6712900</v>
      </c>
      <c r="AC40" s="10">
        <v>44.92</v>
      </c>
      <c r="AD40" s="2">
        <f t="shared" si="0"/>
        <v>0.68999999999999773</v>
      </c>
      <c r="AE40" s="138">
        <f t="shared" si="1"/>
        <v>-4.2119264021280856E-3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53.581000000000003</v>
      </c>
      <c r="Q41" s="2"/>
      <c r="W41" s="133">
        <v>42557</v>
      </c>
      <c r="X41" s="10">
        <v>44.67</v>
      </c>
      <c r="Y41" s="10">
        <v>45.14</v>
      </c>
      <c r="Z41" s="10">
        <v>44.29</v>
      </c>
      <c r="AA41" s="10">
        <v>45.11</v>
      </c>
      <c r="AB41" s="95">
        <v>10473300</v>
      </c>
      <c r="AC41" s="10">
        <v>45.11</v>
      </c>
      <c r="AD41" s="2">
        <f t="shared" si="0"/>
        <v>0.85000000000000142</v>
      </c>
      <c r="AE41" s="138">
        <f t="shared" si="1"/>
        <v>-3.0939226519337559E-3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53.093900000000005</v>
      </c>
      <c r="Q42" s="2"/>
      <c r="T42" s="91" t="s">
        <v>113</v>
      </c>
      <c r="W42" s="133">
        <v>42556</v>
      </c>
      <c r="X42" s="10">
        <v>45.78</v>
      </c>
      <c r="Y42" s="10">
        <v>45.81</v>
      </c>
      <c r="Z42" s="10">
        <v>45.13</v>
      </c>
      <c r="AA42" s="10">
        <v>45.25</v>
      </c>
      <c r="AB42" s="95">
        <v>8668300</v>
      </c>
      <c r="AC42" s="10">
        <v>45.25</v>
      </c>
      <c r="AD42" s="2">
        <f t="shared" si="0"/>
        <v>0.67999999999999972</v>
      </c>
      <c r="AE42" s="138">
        <f t="shared" si="1"/>
        <v>-3.1464041095890405E-2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52.606800000000007</v>
      </c>
      <c r="Q43" s="2"/>
      <c r="T43" s="128" t="s">
        <v>98</v>
      </c>
      <c r="U43" s="98">
        <v>48.83</v>
      </c>
      <c r="W43" s="133">
        <v>42552</v>
      </c>
      <c r="X43" s="10">
        <v>46.76</v>
      </c>
      <c r="Y43" s="10">
        <v>46.88</v>
      </c>
      <c r="Z43" s="10">
        <v>46.63</v>
      </c>
      <c r="AA43" s="10">
        <v>46.72</v>
      </c>
      <c r="AB43" s="95">
        <v>8123600</v>
      </c>
      <c r="AC43" s="10">
        <v>46.72</v>
      </c>
      <c r="AD43" s="2">
        <f t="shared" si="0"/>
        <v>0.25</v>
      </c>
      <c r="AE43" s="138">
        <f t="shared" si="1"/>
        <v>1.285897985426443E-3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52.119700000000002</v>
      </c>
      <c r="Q44" s="2"/>
      <c r="T44" s="93" t="s">
        <v>99</v>
      </c>
      <c r="U44" s="88">
        <v>48.9</v>
      </c>
      <c r="W44" s="133">
        <v>42551</v>
      </c>
      <c r="X44" s="10">
        <v>45.86</v>
      </c>
      <c r="Y44" s="10">
        <v>46.66</v>
      </c>
      <c r="Z44" s="10">
        <v>45.79</v>
      </c>
      <c r="AA44" s="10">
        <v>46.66</v>
      </c>
      <c r="AB44" s="95">
        <v>12204600</v>
      </c>
      <c r="AC44" s="10">
        <v>46.66</v>
      </c>
      <c r="AD44" s="2">
        <f t="shared" si="0"/>
        <v>0.86999999999999744</v>
      </c>
      <c r="AE44" s="138">
        <f t="shared" si="1"/>
        <v>2.2124863088718527E-2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51.632600000000004</v>
      </c>
      <c r="Q45" s="2"/>
      <c r="T45" s="93" t="s">
        <v>100</v>
      </c>
      <c r="U45" s="88" t="s">
        <v>130</v>
      </c>
      <c r="W45" s="133">
        <v>42550</v>
      </c>
      <c r="X45" s="10">
        <v>45.51</v>
      </c>
      <c r="Y45" s="10">
        <v>45.88</v>
      </c>
      <c r="Z45" s="10">
        <v>45.37</v>
      </c>
      <c r="AA45" s="10">
        <v>45.65</v>
      </c>
      <c r="AB45" s="95">
        <v>7148600</v>
      </c>
      <c r="AC45" s="10">
        <v>45.65</v>
      </c>
      <c r="AD45" s="2">
        <f t="shared" si="0"/>
        <v>0.51000000000000512</v>
      </c>
      <c r="AE45" s="138">
        <f t="shared" si="1"/>
        <v>2.0339740724184097E-2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51.145500000000006</v>
      </c>
      <c r="Q46" s="2"/>
      <c r="T46" s="93" t="s">
        <v>101</v>
      </c>
      <c r="U46" s="88" t="s">
        <v>130</v>
      </c>
      <c r="W46" s="133">
        <v>42549</v>
      </c>
      <c r="X46" s="10">
        <v>44.53</v>
      </c>
      <c r="Y46" s="10">
        <v>44.74</v>
      </c>
      <c r="Z46" s="10">
        <v>44.12</v>
      </c>
      <c r="AA46" s="10">
        <v>44.74</v>
      </c>
      <c r="AB46" s="95">
        <v>9806000</v>
      </c>
      <c r="AC46" s="10">
        <v>44.74</v>
      </c>
      <c r="AD46" s="2">
        <f t="shared" si="0"/>
        <v>0.62000000000000455</v>
      </c>
      <c r="AE46" s="138">
        <f t="shared" si="1"/>
        <v>3.2779316712834738E-2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50.6584</v>
      </c>
      <c r="Q47" s="2"/>
      <c r="T47" s="93" t="s">
        <v>238</v>
      </c>
      <c r="U47" s="88">
        <v>48.83</v>
      </c>
      <c r="W47" s="133">
        <v>42548</v>
      </c>
      <c r="X47" s="10">
        <v>43.57</v>
      </c>
      <c r="Y47" s="10">
        <v>43.63</v>
      </c>
      <c r="Z47" s="10">
        <v>42.73</v>
      </c>
      <c r="AA47" s="10">
        <v>43.32</v>
      </c>
      <c r="AB47" s="95">
        <v>10904600</v>
      </c>
      <c r="AC47" s="10">
        <v>43.32</v>
      </c>
      <c r="AD47" s="2">
        <f t="shared" si="0"/>
        <v>0.90000000000000568</v>
      </c>
      <c r="AE47" s="138">
        <f t="shared" si="1"/>
        <v>-2.6079136690647431E-2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50.171300000000002</v>
      </c>
      <c r="Q48" s="2"/>
      <c r="T48" s="93" t="s">
        <v>239</v>
      </c>
      <c r="U48" s="88" t="s">
        <v>337</v>
      </c>
      <c r="W48" s="133">
        <v>42545</v>
      </c>
      <c r="X48" s="10">
        <v>44.93</v>
      </c>
      <c r="Y48" s="10">
        <v>46.02</v>
      </c>
      <c r="Z48" s="10">
        <v>44.48</v>
      </c>
      <c r="AA48" s="10">
        <v>44.48</v>
      </c>
      <c r="AB48" s="95">
        <v>29139700</v>
      </c>
      <c r="AC48" s="10">
        <v>44.48</v>
      </c>
      <c r="AD48" s="2">
        <f t="shared" si="0"/>
        <v>1.5400000000000063</v>
      </c>
      <c r="AE48" s="138">
        <f t="shared" si="1"/>
        <v>-0.11288392500997213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49.684200000000004</v>
      </c>
      <c r="Q49" s="2"/>
      <c r="T49" s="93" t="s">
        <v>240</v>
      </c>
      <c r="U49" s="465">
        <v>-6.7999999999999996E-3</v>
      </c>
      <c r="W49" s="133">
        <v>42544</v>
      </c>
      <c r="X49" s="10">
        <v>49.74</v>
      </c>
      <c r="Y49" s="10">
        <v>50.23</v>
      </c>
      <c r="Z49" s="10">
        <v>49.27</v>
      </c>
      <c r="AA49" s="10">
        <v>50.14</v>
      </c>
      <c r="AB49" s="95">
        <v>7688300</v>
      </c>
      <c r="AC49" s="10">
        <v>50.14</v>
      </c>
      <c r="AD49" s="2">
        <f t="shared" si="0"/>
        <v>0.95999999999999375</v>
      </c>
      <c r="AE49" s="138">
        <f t="shared" si="1"/>
        <v>3.1262854792266648E-2</v>
      </c>
    </row>
    <row r="50" spans="1:31" x14ac:dyDescent="0.25">
      <c r="O50" s="83">
        <v>1.01</v>
      </c>
      <c r="P50" s="83">
        <f t="shared" si="42"/>
        <v>49.197099999999999</v>
      </c>
      <c r="Q50" s="2"/>
      <c r="T50" s="93"/>
      <c r="U50" s="88"/>
      <c r="W50" s="133">
        <v>42543</v>
      </c>
      <c r="X50" s="10">
        <v>48.81</v>
      </c>
      <c r="Y50" s="10">
        <v>49.09</v>
      </c>
      <c r="Z50" s="10">
        <v>48.59</v>
      </c>
      <c r="AA50" s="10">
        <v>48.62</v>
      </c>
      <c r="AB50" s="95">
        <v>9102500</v>
      </c>
      <c r="AC50" s="10">
        <v>48.62</v>
      </c>
      <c r="AD50" s="2">
        <f t="shared" si="0"/>
        <v>0.5</v>
      </c>
      <c r="AE50" s="138">
        <f t="shared" si="1"/>
        <v>4.1152263374466536E-4</v>
      </c>
    </row>
    <row r="51" spans="1:31" x14ac:dyDescent="0.25">
      <c r="O51" s="83">
        <v>1</v>
      </c>
      <c r="P51" s="83">
        <f t="shared" si="42"/>
        <v>48.71</v>
      </c>
      <c r="Q51" s="2"/>
      <c r="T51" s="93" t="s">
        <v>105</v>
      </c>
      <c r="U51" s="88" t="s">
        <v>505</v>
      </c>
      <c r="W51" s="133">
        <v>42542</v>
      </c>
      <c r="X51" s="10">
        <v>48.44</v>
      </c>
      <c r="Y51" s="10">
        <v>48.93</v>
      </c>
      <c r="Z51" s="10">
        <v>48.24</v>
      </c>
      <c r="AA51" s="10">
        <v>48.6</v>
      </c>
      <c r="AB51" s="95">
        <v>5259200</v>
      </c>
      <c r="AC51" s="10">
        <v>48.6</v>
      </c>
      <c r="AD51" s="2">
        <f t="shared" si="0"/>
        <v>0.68999999999999773</v>
      </c>
      <c r="AE51" s="138">
        <f t="shared" si="1"/>
        <v>9.5554632322392141E-3</v>
      </c>
    </row>
    <row r="52" spans="1:31" x14ac:dyDescent="0.25">
      <c r="O52" s="83">
        <v>0.99</v>
      </c>
      <c r="P52" s="83">
        <f t="shared" si="42"/>
        <v>48.222900000000003</v>
      </c>
      <c r="Q52" s="2"/>
      <c r="T52" s="93" t="s">
        <v>106</v>
      </c>
      <c r="U52" s="88" t="s">
        <v>357</v>
      </c>
      <c r="W52" s="133">
        <v>42541</v>
      </c>
      <c r="X52" s="10">
        <v>48.49</v>
      </c>
      <c r="Y52" s="10">
        <v>48.52</v>
      </c>
      <c r="Z52" s="10">
        <v>48.12</v>
      </c>
      <c r="AA52" s="10">
        <v>48.14</v>
      </c>
      <c r="AB52" s="95">
        <v>7925800</v>
      </c>
      <c r="AC52" s="10">
        <v>48.14</v>
      </c>
      <c r="AD52" s="2">
        <f t="shared" si="0"/>
        <v>0.40000000000000568</v>
      </c>
      <c r="AE52" s="138">
        <f t="shared" si="1"/>
        <v>2.7096223597183666E-2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47.735799999999998</v>
      </c>
      <c r="Q53" s="2"/>
      <c r="T53" s="93" t="s">
        <v>107</v>
      </c>
      <c r="U53" s="90">
        <v>4538103</v>
      </c>
      <c r="W53" s="133">
        <v>42538</v>
      </c>
      <c r="X53" s="10">
        <v>46.41</v>
      </c>
      <c r="Y53" s="10">
        <v>46.92</v>
      </c>
      <c r="Z53" s="10">
        <v>46.21</v>
      </c>
      <c r="AA53" s="10">
        <v>46.87</v>
      </c>
      <c r="AB53" s="95">
        <v>9032800</v>
      </c>
      <c r="AC53" s="10">
        <v>46.87</v>
      </c>
      <c r="AD53" s="2">
        <f t="shared" si="0"/>
        <v>0.71000000000000085</v>
      </c>
      <c r="AE53" s="138">
        <f t="shared" si="1"/>
        <v>1.7144097222222099E-2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47.248699999999999</v>
      </c>
      <c r="T54" s="93" t="s">
        <v>110</v>
      </c>
      <c r="U54" s="90">
        <v>5839490</v>
      </c>
      <c r="W54" s="133">
        <v>42537</v>
      </c>
      <c r="X54" s="10">
        <v>45.17</v>
      </c>
      <c r="Y54" s="10">
        <v>46.1</v>
      </c>
      <c r="Z54" s="10">
        <v>44.83</v>
      </c>
      <c r="AA54" s="10">
        <v>46.08</v>
      </c>
      <c r="AB54" s="95">
        <v>7857600</v>
      </c>
      <c r="AC54" s="10">
        <v>46.08</v>
      </c>
      <c r="AD54" s="2">
        <f t="shared" si="0"/>
        <v>1.2700000000000031</v>
      </c>
      <c r="AE54" s="138">
        <f t="shared" si="1"/>
        <v>4.7972088966419246E-3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287</v>
      </c>
      <c r="M55" s="261"/>
      <c r="O55" s="83">
        <v>0.96</v>
      </c>
      <c r="P55" s="83">
        <f t="shared" si="42"/>
        <v>46.761600000000001</v>
      </c>
      <c r="T55" s="93" t="s">
        <v>241</v>
      </c>
      <c r="U55" s="88">
        <v>17</v>
      </c>
      <c r="W55" s="133">
        <v>42536</v>
      </c>
      <c r="X55" s="10">
        <v>45.97</v>
      </c>
      <c r="Y55" s="10">
        <v>46.21</v>
      </c>
      <c r="Z55" s="10">
        <v>45.78</v>
      </c>
      <c r="AA55" s="10">
        <v>45.86</v>
      </c>
      <c r="AB55" s="95">
        <v>6372700</v>
      </c>
      <c r="AC55" s="10">
        <v>45.86</v>
      </c>
      <c r="AD55" s="2">
        <f t="shared" si="0"/>
        <v>0.42999999999999972</v>
      </c>
      <c r="AE55" s="138">
        <f t="shared" si="1"/>
        <v>6.36383585692335E-3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46.274499999999996</v>
      </c>
      <c r="T56" s="93" t="s">
        <v>242</v>
      </c>
      <c r="U56" s="88">
        <v>3.36</v>
      </c>
      <c r="W56" s="133">
        <v>42535</v>
      </c>
      <c r="X56" s="10">
        <v>45.88</v>
      </c>
      <c r="Y56" s="10">
        <v>45.99</v>
      </c>
      <c r="Z56" s="10">
        <v>45.33</v>
      </c>
      <c r="AA56" s="10">
        <v>45.57</v>
      </c>
      <c r="AB56" s="95">
        <v>8372300</v>
      </c>
      <c r="AC56" s="10">
        <v>45.57</v>
      </c>
      <c r="AD56" s="2">
        <f t="shared" si="0"/>
        <v>0.66000000000000369</v>
      </c>
      <c r="AE56" s="138" t="e">
        <f t="shared" si="1"/>
        <v>#DIV/0!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45.787399999999998</v>
      </c>
      <c r="T57" s="93"/>
      <c r="U57" s="88"/>
      <c r="W57" s="133">
        <v>42535</v>
      </c>
      <c r="X57" s="10" t="s">
        <v>267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45.3003</v>
      </c>
      <c r="T58" s="93"/>
      <c r="U58" s="88"/>
      <c r="W58" s="133">
        <v>42534</v>
      </c>
      <c r="X58" s="10">
        <v>47.51</v>
      </c>
      <c r="Y58" s="10">
        <v>47.92</v>
      </c>
      <c r="Z58" s="10">
        <v>47.27</v>
      </c>
      <c r="AA58" s="10">
        <v>47.36</v>
      </c>
      <c r="AB58" s="95">
        <v>5610400</v>
      </c>
      <c r="AC58" s="10">
        <v>46.44</v>
      </c>
      <c r="AD58" s="2">
        <f t="shared" si="0"/>
        <v>0.64999999999999858</v>
      </c>
      <c r="AE58" s="138">
        <f t="shared" si="1"/>
        <v>-1.6101694915254372E-2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44.813200000000002</v>
      </c>
      <c r="W59" s="133">
        <v>42531</v>
      </c>
      <c r="X59" s="10">
        <v>48.7</v>
      </c>
      <c r="Y59" s="10">
        <v>48.73</v>
      </c>
      <c r="Z59" s="10">
        <v>48.02</v>
      </c>
      <c r="AA59" s="10">
        <v>48.14</v>
      </c>
      <c r="AB59" s="95">
        <v>4333200</v>
      </c>
      <c r="AC59" s="10">
        <v>47.2</v>
      </c>
      <c r="AD59" s="2">
        <f t="shared" si="0"/>
        <v>0.70999999999999375</v>
      </c>
      <c r="AE59" s="138">
        <f t="shared" si="1"/>
        <v>-3.3974621367171443E-2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44.326100000000004</v>
      </c>
      <c r="W60" s="133">
        <v>42530</v>
      </c>
      <c r="X60" s="10">
        <v>49.85</v>
      </c>
      <c r="Y60" s="10">
        <v>50.03</v>
      </c>
      <c r="Z60" s="10">
        <v>49.71</v>
      </c>
      <c r="AA60" s="10">
        <v>49.83</v>
      </c>
      <c r="AB60" s="95">
        <v>2563700</v>
      </c>
      <c r="AC60" s="10">
        <v>48.86</v>
      </c>
      <c r="AD60" s="2">
        <f t="shared" si="0"/>
        <v>0.32000000000000028</v>
      </c>
      <c r="AE60" s="138">
        <f t="shared" si="1"/>
        <v>-1.4323179342344172E-2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43.838999999999999</v>
      </c>
      <c r="W61" s="133">
        <v>42529</v>
      </c>
      <c r="X61" s="10">
        <v>50.61</v>
      </c>
      <c r="Y61" s="10">
        <v>50.7</v>
      </c>
      <c r="Z61" s="10">
        <v>50.5</v>
      </c>
      <c r="AA61" s="10">
        <v>50.56</v>
      </c>
      <c r="AB61" s="95">
        <v>4458800</v>
      </c>
      <c r="AC61" s="10">
        <v>49.57</v>
      </c>
      <c r="AD61" s="2">
        <f t="shared" si="0"/>
        <v>0.20000000000000284</v>
      </c>
      <c r="AE61" s="138">
        <f t="shared" si="1"/>
        <v>1.4141414141413122E-3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42528</v>
      </c>
      <c r="X62" s="10">
        <v>50.52</v>
      </c>
      <c r="Y62" s="10">
        <v>50.68</v>
      </c>
      <c r="Z62" s="10">
        <v>50.45</v>
      </c>
      <c r="AA62" s="10">
        <v>50.49</v>
      </c>
      <c r="AB62" s="95">
        <v>6441300</v>
      </c>
      <c r="AC62" s="10">
        <v>49.5</v>
      </c>
      <c r="AD62" s="2">
        <f t="shared" si="0"/>
        <v>0.22999999999999687</v>
      </c>
      <c r="AE62" s="138">
        <f t="shared" si="1"/>
        <v>6.9161920260374377E-3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42527</v>
      </c>
      <c r="X63" s="10">
        <v>49.97</v>
      </c>
      <c r="Y63" s="10">
        <v>50.26</v>
      </c>
      <c r="Z63" s="10">
        <v>49.94</v>
      </c>
      <c r="AA63" s="10">
        <v>50.14</v>
      </c>
      <c r="AB63" s="95">
        <v>3202100</v>
      </c>
      <c r="AC63" s="10">
        <v>49.16</v>
      </c>
      <c r="AD63" s="2">
        <f t="shared" si="0"/>
        <v>0.32000000000000028</v>
      </c>
      <c r="AE63" s="138">
        <f t="shared" si="1"/>
        <v>2.6514378951660866E-3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42524</v>
      </c>
      <c r="X64" s="10">
        <v>49.78</v>
      </c>
      <c r="Y64" s="10">
        <v>50.02</v>
      </c>
      <c r="Z64" s="10">
        <v>49.55</v>
      </c>
      <c r="AA64" s="10">
        <v>50.01</v>
      </c>
      <c r="AB64" s="95">
        <v>5386600</v>
      </c>
      <c r="AC64" s="10">
        <v>49.03</v>
      </c>
      <c r="AD64" s="2">
        <f t="shared" si="0"/>
        <v>0.47000000000000597</v>
      </c>
      <c r="AE64" s="138">
        <f t="shared" si="1"/>
        <v>6.5694929172654959E-3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42523</v>
      </c>
      <c r="X65" s="10">
        <v>49.37</v>
      </c>
      <c r="Y65" s="10">
        <v>49.68</v>
      </c>
      <c r="Z65" s="10">
        <v>49.33</v>
      </c>
      <c r="AA65" s="10">
        <v>49.68</v>
      </c>
      <c r="AB65" s="95">
        <v>11306100</v>
      </c>
      <c r="AC65" s="10">
        <v>48.71</v>
      </c>
      <c r="AD65" s="2">
        <f t="shared" si="0"/>
        <v>0.35000000000000142</v>
      </c>
      <c r="AE65" s="138">
        <f t="shared" si="1"/>
        <v>2.8824377187564032E-3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42522</v>
      </c>
      <c r="X66" s="10">
        <v>49.26</v>
      </c>
      <c r="Y66" s="10">
        <v>49.6</v>
      </c>
      <c r="Z66" s="10">
        <v>49.25</v>
      </c>
      <c r="AA66" s="10">
        <v>49.54</v>
      </c>
      <c r="AB66" s="95">
        <v>3351600</v>
      </c>
      <c r="AC66" s="10">
        <v>48.57</v>
      </c>
      <c r="AD66" s="2">
        <f t="shared" si="0"/>
        <v>0.35000000000000142</v>
      </c>
      <c r="AE66" s="138">
        <f t="shared" si="1"/>
        <v>-1.4391447368421462E-3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42521</v>
      </c>
      <c r="X67" s="10">
        <v>50.13</v>
      </c>
      <c r="Y67" s="10">
        <v>50.23</v>
      </c>
      <c r="Z67" s="10">
        <v>49.48</v>
      </c>
      <c r="AA67" s="10">
        <v>49.61</v>
      </c>
      <c r="AB67" s="95">
        <v>4226000</v>
      </c>
      <c r="AC67" s="10">
        <v>48.64</v>
      </c>
      <c r="AD67" s="2">
        <f>Y67-Z67</f>
        <v>0.75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42517</v>
      </c>
      <c r="X68" s="10">
        <v>50.02</v>
      </c>
      <c r="Y68" s="10">
        <v>50.09</v>
      </c>
      <c r="Z68" s="10">
        <v>49.88</v>
      </c>
      <c r="AA68" s="10">
        <v>49.97</v>
      </c>
      <c r="AB68" s="95">
        <v>4377500</v>
      </c>
      <c r="AC68" s="10">
        <v>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298</v>
      </c>
      <c r="V2" s="16"/>
      <c r="W2" s="141">
        <v>42612</v>
      </c>
      <c r="X2" s="142">
        <v>17</v>
      </c>
      <c r="Y2" s="142">
        <v>17.010000000000002</v>
      </c>
      <c r="Z2" s="10">
        <v>16.510000000000002</v>
      </c>
      <c r="AA2" s="10">
        <v>16.739999999999998</v>
      </c>
      <c r="AB2" s="95">
        <v>23604400</v>
      </c>
      <c r="AC2" s="10">
        <v>16.739999999999998</v>
      </c>
      <c r="AD2">
        <f>Y2-Z2</f>
        <v>0.5</v>
      </c>
      <c r="AE2" s="138">
        <f>AC2/AC3-1</f>
        <v>-1.0053222945003104E-2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384</v>
      </c>
      <c r="W3" s="133">
        <v>42611</v>
      </c>
      <c r="X3" s="10">
        <v>16.920000000000002</v>
      </c>
      <c r="Y3" s="10">
        <v>17.25</v>
      </c>
      <c r="Z3" s="10">
        <v>16.61</v>
      </c>
      <c r="AA3" s="10">
        <v>16.91</v>
      </c>
      <c r="AB3" s="95">
        <v>34423300</v>
      </c>
      <c r="AC3" s="10">
        <v>16.91</v>
      </c>
      <c r="AD3">
        <f t="shared" ref="AD3:AD66" si="2">Y3-Z3</f>
        <v>0.64000000000000057</v>
      </c>
      <c r="AE3" s="138">
        <f t="shared" ref="AE3:AE66" si="3">AC3/AC4-1</f>
        <v>2.4227740763173689E-2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16.739999999999998</v>
      </c>
      <c r="T4" s="1">
        <v>42627</v>
      </c>
      <c r="U4" s="34" t="s">
        <v>384</v>
      </c>
      <c r="W4" s="133">
        <v>42608</v>
      </c>
      <c r="X4" s="10">
        <v>16.34</v>
      </c>
      <c r="Y4" s="10">
        <v>16.809999999999999</v>
      </c>
      <c r="Z4" s="10">
        <v>16.29</v>
      </c>
      <c r="AA4" s="10">
        <v>16.510000000000002</v>
      </c>
      <c r="AB4" s="95">
        <v>24228600</v>
      </c>
      <c r="AC4" s="10">
        <v>16.510000000000002</v>
      </c>
      <c r="AD4">
        <f t="shared" si="2"/>
        <v>0.51999999999999957</v>
      </c>
      <c r="AE4" s="138">
        <f t="shared" si="3"/>
        <v>1.9135802469135932E-2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33480</v>
      </c>
      <c r="W5" s="133">
        <v>42607</v>
      </c>
      <c r="X5" s="10">
        <v>15.9</v>
      </c>
      <c r="Y5" s="10">
        <v>16.55</v>
      </c>
      <c r="Z5" s="10">
        <v>15.88</v>
      </c>
      <c r="AA5" s="10">
        <v>16.2</v>
      </c>
      <c r="AB5" s="95">
        <v>34819000</v>
      </c>
      <c r="AC5" s="10">
        <v>16.2</v>
      </c>
      <c r="AD5">
        <f t="shared" si="2"/>
        <v>0.66999999999999993</v>
      </c>
      <c r="AE5" s="138">
        <f t="shared" si="3"/>
        <v>4.4487427466150864E-2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42606</v>
      </c>
      <c r="X6" s="10">
        <v>16.2</v>
      </c>
      <c r="Y6" s="10">
        <v>16.239999999999998</v>
      </c>
      <c r="Z6" s="10">
        <v>15.38</v>
      </c>
      <c r="AA6" s="10">
        <v>15.51</v>
      </c>
      <c r="AB6" s="95">
        <v>26664300</v>
      </c>
      <c r="AC6" s="10">
        <v>15.51</v>
      </c>
      <c r="AD6">
        <f t="shared" si="2"/>
        <v>0.85999999999999766</v>
      </c>
      <c r="AE6" s="138">
        <f t="shared" si="3"/>
        <v>-4.1409147095179177E-2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-1182.6330000006128</v>
      </c>
      <c r="R7">
        <v>1300</v>
      </c>
      <c r="W7" s="133">
        <v>42605</v>
      </c>
      <c r="X7" s="10">
        <v>16.27</v>
      </c>
      <c r="Y7" s="10">
        <v>16.54</v>
      </c>
      <c r="Z7" s="10">
        <v>16.14</v>
      </c>
      <c r="AA7" s="10">
        <v>16.18</v>
      </c>
      <c r="AB7" s="95">
        <v>23655900</v>
      </c>
      <c r="AC7" s="10">
        <v>16.18</v>
      </c>
      <c r="AD7">
        <f t="shared" si="2"/>
        <v>0.39999999999999858</v>
      </c>
      <c r="AE7" s="138">
        <f t="shared" si="3"/>
        <v>-6.1766522544792757E-4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-1182.6330000006128</v>
      </c>
      <c r="W8" s="133">
        <v>42604</v>
      </c>
      <c r="X8" s="10">
        <v>16.149999999999999</v>
      </c>
      <c r="Y8" s="10">
        <v>16.43</v>
      </c>
      <c r="Z8" s="10">
        <v>15.91</v>
      </c>
      <c r="AA8" s="10">
        <v>16.190000000000001</v>
      </c>
      <c r="AB8" s="95">
        <v>22135300</v>
      </c>
      <c r="AC8" s="10">
        <v>16.190000000000001</v>
      </c>
      <c r="AD8">
        <f t="shared" si="2"/>
        <v>0.51999999999999957</v>
      </c>
      <c r="AE8" s="138">
        <f t="shared" si="3"/>
        <v>-3.6923076923076614E-3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-3.4118383332293077E-2</v>
      </c>
      <c r="W9" s="133">
        <v>42601</v>
      </c>
      <c r="X9" s="10">
        <v>16.16</v>
      </c>
      <c r="Y9" s="10">
        <v>16.45</v>
      </c>
      <c r="Z9" s="10">
        <v>16.03</v>
      </c>
      <c r="AA9" s="10">
        <v>16.25</v>
      </c>
      <c r="AB9" s="95">
        <v>35007500</v>
      </c>
      <c r="AC9" s="10">
        <v>16.25</v>
      </c>
      <c r="AD9">
        <f t="shared" si="2"/>
        <v>0.41999999999999815</v>
      </c>
      <c r="AE9" s="138">
        <f t="shared" si="3"/>
        <v>3.0437539632213184E-2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42600</v>
      </c>
      <c r="X10" s="10">
        <v>15.55</v>
      </c>
      <c r="Y10" s="10">
        <v>15.8</v>
      </c>
      <c r="Z10" s="10">
        <v>15.51</v>
      </c>
      <c r="AA10" s="10">
        <v>15.77</v>
      </c>
      <c r="AB10" s="95">
        <v>16548700</v>
      </c>
      <c r="AC10" s="10">
        <v>15.77</v>
      </c>
      <c r="AD10">
        <f t="shared" si="2"/>
        <v>0.29000000000000092</v>
      </c>
      <c r="AE10" s="138">
        <f t="shared" si="3"/>
        <v>1.6108247422680355E-2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42599</v>
      </c>
      <c r="X11" s="10">
        <v>15.53</v>
      </c>
      <c r="Y11" s="10">
        <v>15.76</v>
      </c>
      <c r="Z11" s="10">
        <v>15.46</v>
      </c>
      <c r="AA11" s="10">
        <v>15.52</v>
      </c>
      <c r="AB11" s="95">
        <v>22534600</v>
      </c>
      <c r="AC11" s="10">
        <v>15.52</v>
      </c>
      <c r="AD11">
        <f t="shared" si="2"/>
        <v>0.29999999999999893</v>
      </c>
      <c r="AE11" s="138">
        <f t="shared" si="3"/>
        <v>1.9367333763717909E-3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42598</v>
      </c>
      <c r="X12" s="10">
        <v>15.58</v>
      </c>
      <c r="Y12" s="10">
        <v>15.59</v>
      </c>
      <c r="Z12" s="10">
        <v>15.23</v>
      </c>
      <c r="AA12" s="10">
        <v>15.49</v>
      </c>
      <c r="AB12" s="95">
        <v>21865500</v>
      </c>
      <c r="AC12" s="10">
        <v>15.49</v>
      </c>
      <c r="AD12">
        <f t="shared" si="2"/>
        <v>0.35999999999999943</v>
      </c>
      <c r="AE12" s="138">
        <f t="shared" si="3"/>
        <v>-2.5756600128782337E-3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42597</v>
      </c>
      <c r="X13" s="10">
        <v>15.09</v>
      </c>
      <c r="Y13" s="10">
        <v>15.7</v>
      </c>
      <c r="Z13" s="10">
        <v>15.08</v>
      </c>
      <c r="AA13" s="10">
        <v>15.53</v>
      </c>
      <c r="AB13" s="95">
        <v>29088900</v>
      </c>
      <c r="AC13" s="10">
        <v>15.53</v>
      </c>
      <c r="AD13">
        <f t="shared" si="2"/>
        <v>0.61999999999999922</v>
      </c>
      <c r="AE13" s="138">
        <f t="shared" si="3"/>
        <v>4.018754186202278E-2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42594</v>
      </c>
      <c r="X14" s="10">
        <v>14.46</v>
      </c>
      <c r="Y14" s="10">
        <v>14.99</v>
      </c>
      <c r="Z14" s="10">
        <v>14.43</v>
      </c>
      <c r="AA14" s="10">
        <v>14.93</v>
      </c>
      <c r="AB14" s="95">
        <v>24900800</v>
      </c>
      <c r="AC14" s="10">
        <v>14.93</v>
      </c>
      <c r="AD14">
        <f t="shared" si="2"/>
        <v>0.5600000000000005</v>
      </c>
      <c r="AE14" s="138">
        <f t="shared" si="3"/>
        <v>3.4650034650034689E-2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42593</v>
      </c>
      <c r="X15" s="10">
        <v>14.25</v>
      </c>
      <c r="Y15" s="10">
        <v>14.49</v>
      </c>
      <c r="Z15" s="10">
        <v>14.21</v>
      </c>
      <c r="AA15" s="10">
        <v>14.43</v>
      </c>
      <c r="AB15" s="95">
        <v>14441600</v>
      </c>
      <c r="AC15" s="10">
        <v>14.43</v>
      </c>
      <c r="AD15">
        <f t="shared" si="2"/>
        <v>0.27999999999999936</v>
      </c>
      <c r="AE15" s="138">
        <f t="shared" si="3"/>
        <v>1.6197183098591639E-2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42592</v>
      </c>
      <c r="X16" s="10">
        <v>14.48</v>
      </c>
      <c r="Y16" s="10">
        <v>14.5</v>
      </c>
      <c r="Z16" s="10">
        <v>14.03</v>
      </c>
      <c r="AA16" s="10">
        <v>14.2</v>
      </c>
      <c r="AB16" s="95">
        <v>14987500</v>
      </c>
      <c r="AC16" s="10">
        <v>14.2</v>
      </c>
      <c r="AD16">
        <f t="shared" si="2"/>
        <v>0.47000000000000064</v>
      </c>
      <c r="AE16" s="138">
        <f t="shared" si="3"/>
        <v>-1.9337016574585753E-2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42591</v>
      </c>
      <c r="X17" s="10">
        <v>14.56</v>
      </c>
      <c r="Y17" s="10">
        <v>14.7</v>
      </c>
      <c r="Z17" s="10">
        <v>14.4</v>
      </c>
      <c r="AA17" s="10">
        <v>14.48</v>
      </c>
      <c r="AB17" s="95">
        <v>12563600</v>
      </c>
      <c r="AC17" s="10">
        <v>14.48</v>
      </c>
      <c r="AD17">
        <f t="shared" si="2"/>
        <v>0.29999999999999893</v>
      </c>
      <c r="AE17" s="138">
        <f t="shared" si="3"/>
        <v>4.1608876560332853E-3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42590</v>
      </c>
      <c r="X18" s="10">
        <v>14.53</v>
      </c>
      <c r="Y18" s="10">
        <v>14.72</v>
      </c>
      <c r="Z18" s="10">
        <v>14.38</v>
      </c>
      <c r="AA18" s="10">
        <v>14.42</v>
      </c>
      <c r="AB18" s="95">
        <v>16163500</v>
      </c>
      <c r="AC18" s="10">
        <v>14.42</v>
      </c>
      <c r="AD18">
        <f t="shared" si="2"/>
        <v>0.33999999999999986</v>
      </c>
      <c r="AE18" s="138">
        <f t="shared" si="3"/>
        <v>-6.8870523415978102E-3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42587</v>
      </c>
      <c r="X19" s="10">
        <v>14.22</v>
      </c>
      <c r="Y19" s="10">
        <v>14.78</v>
      </c>
      <c r="Z19" s="10">
        <v>14.2</v>
      </c>
      <c r="AA19" s="10">
        <v>14.52</v>
      </c>
      <c r="AB19" s="95">
        <v>29098400</v>
      </c>
      <c r="AC19" s="10">
        <v>14.52</v>
      </c>
      <c r="AD19">
        <f t="shared" si="2"/>
        <v>0.58000000000000007</v>
      </c>
      <c r="AE19" s="138">
        <f t="shared" si="3"/>
        <v>3.4925160370634423E-2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42586</v>
      </c>
      <c r="X20" s="10">
        <v>13.61</v>
      </c>
      <c r="Y20" s="10">
        <v>14.2</v>
      </c>
      <c r="Z20" s="10">
        <v>13.6</v>
      </c>
      <c r="AA20" s="10">
        <v>14.03</v>
      </c>
      <c r="AB20" s="95">
        <v>23400100</v>
      </c>
      <c r="AC20" s="10">
        <v>14.03</v>
      </c>
      <c r="AD20">
        <f t="shared" si="2"/>
        <v>0.59999999999999964</v>
      </c>
      <c r="AE20" s="138">
        <f t="shared" si="3"/>
        <v>3.8490007401924542E-2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42585</v>
      </c>
      <c r="X21" s="10">
        <v>13.27</v>
      </c>
      <c r="Y21" s="10">
        <v>13.58</v>
      </c>
      <c r="Z21" s="10">
        <v>13.27</v>
      </c>
      <c r="AA21" s="10">
        <v>13.51</v>
      </c>
      <c r="AB21" s="95">
        <v>17316600</v>
      </c>
      <c r="AC21" s="10">
        <v>13.51</v>
      </c>
      <c r="AD21">
        <f t="shared" si="2"/>
        <v>0.3100000000000005</v>
      </c>
      <c r="AE21" s="138">
        <f t="shared" si="3"/>
        <v>8.208955223880654E-3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42584</v>
      </c>
      <c r="X22" s="10">
        <v>13.55</v>
      </c>
      <c r="Y22" s="10">
        <v>13.58</v>
      </c>
      <c r="Z22" s="10">
        <v>13.02</v>
      </c>
      <c r="AA22" s="10">
        <v>13.4</v>
      </c>
      <c r="AB22" s="95">
        <v>23707600</v>
      </c>
      <c r="AC22" s="10">
        <v>13.4</v>
      </c>
      <c r="AD22">
        <f t="shared" si="2"/>
        <v>0.5600000000000005</v>
      </c>
      <c r="AE22" s="138">
        <f t="shared" si="3"/>
        <v>-1.179941002949858E-2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42583</v>
      </c>
      <c r="X23" s="10">
        <v>13.81</v>
      </c>
      <c r="Y23" s="10">
        <v>13.92</v>
      </c>
      <c r="Z23" s="10">
        <v>13.55</v>
      </c>
      <c r="AA23" s="10">
        <v>13.56</v>
      </c>
      <c r="AB23" s="95">
        <v>16363900</v>
      </c>
      <c r="AC23" s="10">
        <v>13.56</v>
      </c>
      <c r="AD23">
        <f t="shared" si="2"/>
        <v>0.36999999999999922</v>
      </c>
      <c r="AE23" s="138">
        <f t="shared" si="3"/>
        <v>-1.3100436681222738E-2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42580</v>
      </c>
      <c r="X24" s="10">
        <v>13.91</v>
      </c>
      <c r="Y24" s="10">
        <v>13.94</v>
      </c>
      <c r="Z24" s="10">
        <v>13.62</v>
      </c>
      <c r="AA24" s="10">
        <v>13.74</v>
      </c>
      <c r="AB24" s="95">
        <v>21792900</v>
      </c>
      <c r="AC24" s="10">
        <v>13.74</v>
      </c>
      <c r="AD24">
        <f t="shared" si="2"/>
        <v>0.32000000000000028</v>
      </c>
      <c r="AE24" s="138">
        <f t="shared" si="3"/>
        <v>-5.0687907313541336E-3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42579</v>
      </c>
      <c r="X25" s="10">
        <v>14.13</v>
      </c>
      <c r="Y25" s="10">
        <v>14.19</v>
      </c>
      <c r="Z25" s="10">
        <v>13.7</v>
      </c>
      <c r="AA25" s="10">
        <v>13.81</v>
      </c>
      <c r="AB25" s="95">
        <v>25504200</v>
      </c>
      <c r="AC25" s="10">
        <v>13.81</v>
      </c>
      <c r="AD25">
        <f t="shared" si="2"/>
        <v>0.49000000000000021</v>
      </c>
      <c r="AE25" s="138">
        <f t="shared" si="3"/>
        <v>-2.6779422128259234E-2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42578</v>
      </c>
      <c r="X26" s="10">
        <v>14.85</v>
      </c>
      <c r="Y26" s="10">
        <v>14.89</v>
      </c>
      <c r="Z26" s="10">
        <v>14.06</v>
      </c>
      <c r="AA26" s="10">
        <v>14.19</v>
      </c>
      <c r="AB26" s="95">
        <v>35035800</v>
      </c>
      <c r="AC26" s="10">
        <v>14.19</v>
      </c>
      <c r="AD26">
        <f t="shared" si="2"/>
        <v>0.83000000000000007</v>
      </c>
      <c r="AE26" s="138">
        <f t="shared" si="3"/>
        <v>-3.2719836400817992E-2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42577</v>
      </c>
      <c r="X27" s="10">
        <v>14</v>
      </c>
      <c r="Y27" s="10">
        <v>14.69</v>
      </c>
      <c r="Z27" s="10">
        <v>13.93</v>
      </c>
      <c r="AA27" s="10">
        <v>14.67</v>
      </c>
      <c r="AB27" s="95">
        <v>38959800</v>
      </c>
      <c r="AC27" s="10">
        <v>14.67</v>
      </c>
      <c r="AD27">
        <f t="shared" si="2"/>
        <v>0.75999999999999979</v>
      </c>
      <c r="AE27" s="138">
        <f t="shared" si="3"/>
        <v>5.3879310344827624E-2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42576</v>
      </c>
      <c r="X28" s="10">
        <v>14</v>
      </c>
      <c r="Y28" s="10">
        <v>14.33</v>
      </c>
      <c r="Z28" s="10">
        <v>13.88</v>
      </c>
      <c r="AA28" s="10">
        <v>13.92</v>
      </c>
      <c r="AB28" s="95">
        <v>51357000</v>
      </c>
      <c r="AC28" s="10">
        <v>13.92</v>
      </c>
      <c r="AD28">
        <f t="shared" si="2"/>
        <v>0.44999999999999929</v>
      </c>
      <c r="AE28" s="138">
        <f t="shared" si="3"/>
        <v>6.0167555217060187E-2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42573</v>
      </c>
      <c r="X29" s="10">
        <v>13.21</v>
      </c>
      <c r="Y29" s="10">
        <v>13.23</v>
      </c>
      <c r="Z29" s="10">
        <v>13.02</v>
      </c>
      <c r="AA29" s="10">
        <v>13.13</v>
      </c>
      <c r="AB29" s="95">
        <v>18755900</v>
      </c>
      <c r="AC29" s="10">
        <v>13.13</v>
      </c>
      <c r="AD29">
        <f t="shared" si="2"/>
        <v>0.21000000000000085</v>
      </c>
      <c r="AE29" s="138">
        <f t="shared" si="3"/>
        <v>-3.793626707131903E-3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42572</v>
      </c>
      <c r="X30" s="10">
        <v>13.48</v>
      </c>
      <c r="Y30" s="10">
        <v>13.5</v>
      </c>
      <c r="Z30" s="10">
        <v>13.08</v>
      </c>
      <c r="AA30" s="10">
        <v>13.18</v>
      </c>
      <c r="AB30" s="95">
        <v>16734700</v>
      </c>
      <c r="AC30" s="10">
        <v>13.18</v>
      </c>
      <c r="AD30">
        <f t="shared" si="2"/>
        <v>0.41999999999999993</v>
      </c>
      <c r="AE30" s="138">
        <f t="shared" si="3"/>
        <v>-3.0169242089771897E-2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42571</v>
      </c>
      <c r="X31" s="10">
        <v>13.33</v>
      </c>
      <c r="Y31" s="10">
        <v>13.62</v>
      </c>
      <c r="Z31" s="10">
        <v>13.24</v>
      </c>
      <c r="AA31" s="10">
        <v>13.59</v>
      </c>
      <c r="AB31" s="95">
        <v>35666000</v>
      </c>
      <c r="AC31" s="10">
        <v>13.59</v>
      </c>
      <c r="AD31">
        <f t="shared" si="2"/>
        <v>0.37999999999999901</v>
      </c>
      <c r="AE31" s="138">
        <f t="shared" si="3"/>
        <v>2.7987897125567152E-2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42570</v>
      </c>
      <c r="X32" s="10">
        <v>13.22</v>
      </c>
      <c r="Y32" s="10">
        <v>13.26</v>
      </c>
      <c r="Z32" s="10">
        <v>13.05</v>
      </c>
      <c r="AA32" s="10">
        <v>13.22</v>
      </c>
      <c r="AB32" s="95">
        <v>30569900</v>
      </c>
      <c r="AC32" s="10">
        <v>13.22</v>
      </c>
      <c r="AD32">
        <f t="shared" si="2"/>
        <v>0.20999999999999908</v>
      </c>
      <c r="AE32" s="138">
        <f t="shared" si="3"/>
        <v>-8.9955022488754643E-3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42569</v>
      </c>
      <c r="X33" s="10">
        <v>13.25</v>
      </c>
      <c r="Y33" s="10">
        <v>13.36</v>
      </c>
      <c r="Z33" s="10">
        <v>13.09</v>
      </c>
      <c r="AA33" s="10">
        <v>13.34</v>
      </c>
      <c r="AB33" s="95">
        <v>17180500</v>
      </c>
      <c r="AC33" s="10">
        <v>13.34</v>
      </c>
      <c r="AD33">
        <f t="shared" si="2"/>
        <v>0.26999999999999957</v>
      </c>
      <c r="AE33" s="138">
        <f t="shared" si="3"/>
        <v>1.5993907083015957E-2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42566</v>
      </c>
      <c r="X34" s="10">
        <v>13.31</v>
      </c>
      <c r="Y34" s="10">
        <v>13.5</v>
      </c>
      <c r="Z34" s="10">
        <v>13.04</v>
      </c>
      <c r="AA34" s="10">
        <v>13.13</v>
      </c>
      <c r="AB34" s="95">
        <v>18046200</v>
      </c>
      <c r="AC34" s="10">
        <v>13.13</v>
      </c>
      <c r="AD34">
        <f t="shared" si="2"/>
        <v>0.46000000000000085</v>
      </c>
      <c r="AE34" s="138">
        <f t="shared" si="3"/>
        <v>-1.2039127163280594E-2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42565</v>
      </c>
      <c r="X35" s="10">
        <v>13.5</v>
      </c>
      <c r="Y35" s="10">
        <v>13.55</v>
      </c>
      <c r="Z35" s="10">
        <v>13.27</v>
      </c>
      <c r="AA35" s="10">
        <v>13.29</v>
      </c>
      <c r="AB35" s="95">
        <v>18698900</v>
      </c>
      <c r="AC35" s="10">
        <v>13.29</v>
      </c>
      <c r="AD35">
        <f t="shared" si="2"/>
        <v>0.28000000000000114</v>
      </c>
      <c r="AE35" s="138">
        <f t="shared" si="3"/>
        <v>0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42564</v>
      </c>
      <c r="X36" s="10">
        <v>13.24</v>
      </c>
      <c r="Y36" s="10">
        <v>13.39</v>
      </c>
      <c r="Z36" s="10">
        <v>13.07</v>
      </c>
      <c r="AA36" s="10">
        <v>13.29</v>
      </c>
      <c r="AB36" s="95">
        <v>23067400</v>
      </c>
      <c r="AC36" s="10">
        <v>13.29</v>
      </c>
      <c r="AD36">
        <f t="shared" si="2"/>
        <v>0.32000000000000028</v>
      </c>
      <c r="AE36" s="138">
        <f t="shared" si="3"/>
        <v>4.5351473922901064E-3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42563</v>
      </c>
      <c r="X37" s="10">
        <v>13</v>
      </c>
      <c r="Y37" s="10">
        <v>13.46</v>
      </c>
      <c r="Z37" s="10">
        <v>12.98</v>
      </c>
      <c r="AA37" s="10">
        <v>13.23</v>
      </c>
      <c r="AB37" s="95">
        <v>35226800</v>
      </c>
      <c r="AC37" s="10">
        <v>13.23</v>
      </c>
      <c r="AD37">
        <f t="shared" si="2"/>
        <v>0.48000000000000043</v>
      </c>
      <c r="AE37" s="138">
        <f t="shared" si="3"/>
        <v>4.6677215189873333E-2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42562</v>
      </c>
      <c r="X38" s="10">
        <v>12.79</v>
      </c>
      <c r="Y38" s="10">
        <v>12.98</v>
      </c>
      <c r="Z38" s="10">
        <v>12.61</v>
      </c>
      <c r="AA38" s="10">
        <v>12.64</v>
      </c>
      <c r="AB38" s="95">
        <v>22797100</v>
      </c>
      <c r="AC38" s="10">
        <v>12.64</v>
      </c>
      <c r="AD38">
        <f t="shared" si="2"/>
        <v>0.37000000000000099</v>
      </c>
      <c r="AE38" s="138">
        <f t="shared" si="3"/>
        <v>1.5847860538829028E-3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42559</v>
      </c>
      <c r="X39" s="10">
        <v>12.39</v>
      </c>
      <c r="Y39" s="10">
        <v>12.72</v>
      </c>
      <c r="Z39" s="10">
        <v>12.38</v>
      </c>
      <c r="AA39" s="10">
        <v>12.62</v>
      </c>
      <c r="AB39" s="95">
        <v>27955700</v>
      </c>
      <c r="AC39" s="10">
        <v>12.62</v>
      </c>
      <c r="AD39">
        <f t="shared" si="2"/>
        <v>0.33999999999999986</v>
      </c>
      <c r="AE39" s="138">
        <f t="shared" si="3"/>
        <v>3.4426229508196737E-2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42558</v>
      </c>
      <c r="X40" s="10">
        <v>11.9</v>
      </c>
      <c r="Y40" s="10">
        <v>12.55</v>
      </c>
      <c r="Z40" s="10">
        <v>11.89</v>
      </c>
      <c r="AA40" s="10">
        <v>12.2</v>
      </c>
      <c r="AB40" s="95">
        <v>33457100</v>
      </c>
      <c r="AC40" s="10">
        <v>12.2</v>
      </c>
      <c r="AD40">
        <f t="shared" si="2"/>
        <v>0.66000000000000014</v>
      </c>
      <c r="AE40" s="138">
        <f t="shared" si="3"/>
        <v>4.0068201193520725E-2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42557</v>
      </c>
      <c r="X41" s="10">
        <v>11.76</v>
      </c>
      <c r="Y41" s="10">
        <v>11.85</v>
      </c>
      <c r="Z41" s="10">
        <v>11.5</v>
      </c>
      <c r="AA41" s="10">
        <v>11.73</v>
      </c>
      <c r="AB41" s="95">
        <v>35747800</v>
      </c>
      <c r="AC41" s="10">
        <v>11.73</v>
      </c>
      <c r="AD41">
        <f t="shared" si="2"/>
        <v>0.34999999999999964</v>
      </c>
      <c r="AE41" s="138">
        <f t="shared" si="3"/>
        <v>-1.5113350125944613E-2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42556</v>
      </c>
      <c r="X42" s="10">
        <v>12.38</v>
      </c>
      <c r="Y42" s="10">
        <v>12.45</v>
      </c>
      <c r="Z42" s="10">
        <v>11.8</v>
      </c>
      <c r="AA42" s="10">
        <v>11.91</v>
      </c>
      <c r="AB42" s="95">
        <v>37298900</v>
      </c>
      <c r="AC42" s="10">
        <v>11.91</v>
      </c>
      <c r="AD42">
        <f t="shared" si="2"/>
        <v>0.64999999999999858</v>
      </c>
      <c r="AE42" s="138">
        <f t="shared" si="3"/>
        <v>-4.720000000000002E-2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16.91</v>
      </c>
      <c r="W43" s="133">
        <v>42552</v>
      </c>
      <c r="X43" s="10">
        <v>12.58</v>
      </c>
      <c r="Y43" s="10">
        <v>12.9</v>
      </c>
      <c r="Z43" s="10">
        <v>12.31</v>
      </c>
      <c r="AA43" s="10">
        <v>12.5</v>
      </c>
      <c r="AB43" s="95">
        <v>68847100</v>
      </c>
      <c r="AC43" s="10">
        <v>12.5</v>
      </c>
      <c r="AD43">
        <f t="shared" si="2"/>
        <v>0.58999999999999986</v>
      </c>
      <c r="AE43" s="138">
        <f t="shared" si="3"/>
        <v>-9.1569767441860406E-2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7" t="s">
        <v>78</v>
      </c>
      <c r="P44" s="537"/>
      <c r="T44" s="93" t="s">
        <v>99</v>
      </c>
      <c r="U44" s="130">
        <v>17</v>
      </c>
      <c r="W44" s="133">
        <v>42551</v>
      </c>
      <c r="X44" s="10">
        <v>13.34</v>
      </c>
      <c r="Y44" s="10">
        <v>13.78</v>
      </c>
      <c r="Z44" s="10">
        <v>13.22</v>
      </c>
      <c r="AA44" s="10">
        <v>13.76</v>
      </c>
      <c r="AB44" s="95">
        <v>48486100</v>
      </c>
      <c r="AC44" s="10">
        <v>13.76</v>
      </c>
      <c r="AD44">
        <f t="shared" si="2"/>
        <v>0.55999999999999872</v>
      </c>
      <c r="AE44" s="138">
        <f t="shared" si="3"/>
        <v>4.321455648218353E-2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18.414000000000001</v>
      </c>
      <c r="T45" s="93" t="s">
        <v>100</v>
      </c>
      <c r="U45" s="130" t="s">
        <v>506</v>
      </c>
      <c r="W45" s="133">
        <v>42550</v>
      </c>
      <c r="X45" s="10">
        <v>13.3</v>
      </c>
      <c r="Y45" s="10">
        <v>13.42</v>
      </c>
      <c r="Z45" s="10">
        <v>12.94</v>
      </c>
      <c r="AA45" s="10">
        <v>13.19</v>
      </c>
      <c r="AB45" s="95">
        <v>36879800</v>
      </c>
      <c r="AC45" s="10">
        <v>13.19</v>
      </c>
      <c r="AD45">
        <f t="shared" si="2"/>
        <v>0.48000000000000043</v>
      </c>
      <c r="AE45" s="138">
        <f t="shared" si="3"/>
        <v>1.5396458814472602E-2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18.246600000000001</v>
      </c>
      <c r="T46" s="93" t="s">
        <v>101</v>
      </c>
      <c r="U46" s="130" t="s">
        <v>507</v>
      </c>
      <c r="W46" s="133">
        <v>42549</v>
      </c>
      <c r="X46" s="10">
        <v>12.64</v>
      </c>
      <c r="Y46" s="10">
        <v>13.05</v>
      </c>
      <c r="Z46" s="10">
        <v>12.62</v>
      </c>
      <c r="AA46" s="10">
        <v>12.99</v>
      </c>
      <c r="AB46" s="95">
        <v>34838100</v>
      </c>
      <c r="AC46" s="10">
        <v>12.99</v>
      </c>
      <c r="AD46">
        <f t="shared" si="2"/>
        <v>0.43000000000000149</v>
      </c>
      <c r="AE46" s="138">
        <f t="shared" si="3"/>
        <v>6.214227309893694E-2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18.0792</v>
      </c>
      <c r="T47" s="93" t="s">
        <v>102</v>
      </c>
      <c r="U47" s="130">
        <v>16.760000000000002</v>
      </c>
      <c r="W47" s="133">
        <v>42548</v>
      </c>
      <c r="X47" s="10">
        <v>13.13</v>
      </c>
      <c r="Y47" s="10">
        <v>13.24</v>
      </c>
      <c r="Z47" s="10">
        <v>12.1</v>
      </c>
      <c r="AA47" s="10">
        <v>12.23</v>
      </c>
      <c r="AB47" s="95">
        <v>45700500</v>
      </c>
      <c r="AC47" s="10">
        <v>12.23</v>
      </c>
      <c r="AD47">
        <f t="shared" si="2"/>
        <v>1.1400000000000006</v>
      </c>
      <c r="AE47" s="138">
        <f t="shared" si="3"/>
        <v>-7.4186222558667692E-2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17.911799999999999</v>
      </c>
      <c r="T48" s="93" t="s">
        <v>103</v>
      </c>
      <c r="U48" s="130">
        <v>2.00881</v>
      </c>
      <c r="W48" s="133">
        <v>42545</v>
      </c>
      <c r="X48" s="10">
        <v>13.5</v>
      </c>
      <c r="Y48" s="10">
        <v>13.85</v>
      </c>
      <c r="Z48" s="10">
        <v>13.13</v>
      </c>
      <c r="AA48" s="10">
        <v>13.21</v>
      </c>
      <c r="AB48" s="95">
        <v>77486100</v>
      </c>
      <c r="AC48" s="10">
        <v>13.21</v>
      </c>
      <c r="AD48">
        <f t="shared" si="2"/>
        <v>0.71999999999999886</v>
      </c>
      <c r="AE48" s="138">
        <f t="shared" si="3"/>
        <v>-5.9786476868327387E-2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17.744399999999999</v>
      </c>
      <c r="T49" s="93" t="s">
        <v>123</v>
      </c>
      <c r="U49" s="130" t="s">
        <v>270</v>
      </c>
      <c r="W49" s="133">
        <v>42544</v>
      </c>
      <c r="X49" s="10">
        <v>13.41</v>
      </c>
      <c r="Y49" s="10">
        <v>14.16</v>
      </c>
      <c r="Z49" s="10">
        <v>13.41</v>
      </c>
      <c r="AA49" s="10">
        <v>14.05</v>
      </c>
      <c r="AB49" s="95">
        <v>71203000</v>
      </c>
      <c r="AC49" s="10">
        <v>14.05</v>
      </c>
      <c r="AD49">
        <f t="shared" si="2"/>
        <v>0.75</v>
      </c>
      <c r="AE49" s="138">
        <f t="shared" si="3"/>
        <v>0.10455974842767302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17.576999999999998</v>
      </c>
      <c r="T50" s="93"/>
      <c r="U50" s="130"/>
      <c r="W50" s="133">
        <v>42543</v>
      </c>
      <c r="X50" s="10">
        <v>12.78</v>
      </c>
      <c r="Y50" s="10">
        <v>13.04</v>
      </c>
      <c r="Z50" s="10">
        <v>12.67</v>
      </c>
      <c r="AA50" s="10">
        <v>12.72</v>
      </c>
      <c r="AB50" s="95">
        <v>26968200</v>
      </c>
      <c r="AC50" s="10">
        <v>12.72</v>
      </c>
      <c r="AD50">
        <f t="shared" si="2"/>
        <v>0.36999999999999922</v>
      </c>
      <c r="AE50" s="138">
        <f t="shared" si="3"/>
        <v>-2.3529411764705577E-3</v>
      </c>
      <c r="AL50" s="234"/>
      <c r="AO50" s="234"/>
    </row>
    <row r="51" spans="2:41" x14ac:dyDescent="0.25">
      <c r="B51" s="54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17.409599999999998</v>
      </c>
      <c r="T51" s="93" t="s">
        <v>105</v>
      </c>
      <c r="U51" s="130" t="s">
        <v>508</v>
      </c>
      <c r="W51" s="133">
        <v>42542</v>
      </c>
      <c r="X51" s="10">
        <v>12.54</v>
      </c>
      <c r="Y51" s="10">
        <v>12.83</v>
      </c>
      <c r="Z51" s="10">
        <v>12.42</v>
      </c>
      <c r="AA51" s="10">
        <v>12.75</v>
      </c>
      <c r="AB51" s="95">
        <v>25060500</v>
      </c>
      <c r="AC51" s="10">
        <v>12.75</v>
      </c>
      <c r="AD51">
        <f t="shared" si="2"/>
        <v>0.41000000000000014</v>
      </c>
      <c r="AE51" s="138">
        <f t="shared" si="3"/>
        <v>3.490259740259738E-2</v>
      </c>
    </row>
    <row r="52" spans="2:41" x14ac:dyDescent="0.25">
      <c r="B52" s="54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17.2422</v>
      </c>
      <c r="T52" s="93" t="s">
        <v>106</v>
      </c>
      <c r="U52" s="130" t="s">
        <v>338</v>
      </c>
      <c r="W52" s="133">
        <v>42541</v>
      </c>
      <c r="X52" s="10">
        <v>12.51</v>
      </c>
      <c r="Y52" s="10">
        <v>12.66</v>
      </c>
      <c r="Z52" s="10">
        <v>12.29</v>
      </c>
      <c r="AA52" s="10">
        <v>12.32</v>
      </c>
      <c r="AB52" s="95">
        <v>21481700</v>
      </c>
      <c r="AC52" s="10">
        <v>12.32</v>
      </c>
      <c r="AD52">
        <f t="shared" si="2"/>
        <v>0.37000000000000099</v>
      </c>
      <c r="AE52" s="138">
        <f t="shared" si="3"/>
        <v>9.8360655737705915E-3</v>
      </c>
    </row>
    <row r="53" spans="2:41" x14ac:dyDescent="0.25">
      <c r="B53" s="54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17.0748</v>
      </c>
      <c r="T53" s="93" t="s">
        <v>107</v>
      </c>
      <c r="U53" s="131">
        <v>23620941</v>
      </c>
      <c r="W53" s="133">
        <v>42538</v>
      </c>
      <c r="X53" s="10">
        <v>11.97</v>
      </c>
      <c r="Y53" s="10">
        <v>12.35</v>
      </c>
      <c r="Z53" s="10">
        <v>11.95</v>
      </c>
      <c r="AA53" s="10">
        <v>12.2</v>
      </c>
      <c r="AB53" s="95">
        <v>20604200</v>
      </c>
      <c r="AC53" s="10">
        <v>12.2</v>
      </c>
      <c r="AD53">
        <f t="shared" si="2"/>
        <v>0.40000000000000036</v>
      </c>
      <c r="AE53" s="138">
        <f t="shared" si="3"/>
        <v>2.0920502092050208E-2</v>
      </c>
    </row>
    <row r="54" spans="2:41" x14ac:dyDescent="0.25">
      <c r="B54" s="54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16.907399999999999</v>
      </c>
      <c r="T54" s="93" t="s">
        <v>110</v>
      </c>
      <c r="U54" s="131">
        <v>28735800</v>
      </c>
      <c r="W54" s="133">
        <v>42537</v>
      </c>
      <c r="X54" s="10">
        <v>11.87</v>
      </c>
      <c r="Y54" s="10">
        <v>11.99</v>
      </c>
      <c r="Z54" s="10">
        <v>11.58</v>
      </c>
      <c r="AA54" s="10">
        <v>11.95</v>
      </c>
      <c r="AB54" s="95">
        <v>22453100</v>
      </c>
      <c r="AC54" s="10">
        <v>11.95</v>
      </c>
      <c r="AD54">
        <f t="shared" si="2"/>
        <v>0.41000000000000014</v>
      </c>
      <c r="AE54" s="138">
        <f t="shared" si="3"/>
        <v>-5.8236272878535722E-3</v>
      </c>
      <c r="AL54" s="234"/>
      <c r="AO54" s="234"/>
    </row>
    <row r="55" spans="2:41" x14ac:dyDescent="0.25">
      <c r="B55" s="54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16.739999999999998</v>
      </c>
      <c r="T55" s="93" t="s">
        <v>108</v>
      </c>
      <c r="U55" s="130" t="s">
        <v>509</v>
      </c>
      <c r="W55" s="133">
        <v>42536</v>
      </c>
      <c r="X55" s="10">
        <v>12.16</v>
      </c>
      <c r="Y55" s="10">
        <v>12.25</v>
      </c>
      <c r="Z55" s="10">
        <v>11.95</v>
      </c>
      <c r="AA55" s="10">
        <v>12.02</v>
      </c>
      <c r="AB55" s="95">
        <v>17491700</v>
      </c>
      <c r="AC55" s="10">
        <v>12.02</v>
      </c>
      <c r="AD55">
        <f t="shared" si="2"/>
        <v>0.30000000000000071</v>
      </c>
      <c r="AE55" s="138">
        <f t="shared" si="3"/>
        <v>8.3892617449663476E-3</v>
      </c>
    </row>
    <row r="56" spans="2:41" x14ac:dyDescent="0.25">
      <c r="B56" s="54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16.572599999999998</v>
      </c>
      <c r="T56" s="93" t="s">
        <v>111</v>
      </c>
      <c r="U56" s="130">
        <v>48.1</v>
      </c>
      <c r="W56" s="133">
        <v>42535</v>
      </c>
      <c r="X56" s="10">
        <v>12.07</v>
      </c>
      <c r="Y56" s="10">
        <v>12.32</v>
      </c>
      <c r="Z56" s="10">
        <v>11.74</v>
      </c>
      <c r="AA56" s="10">
        <v>11.92</v>
      </c>
      <c r="AB56" s="95">
        <v>21913200</v>
      </c>
      <c r="AC56" s="10">
        <v>11.92</v>
      </c>
      <c r="AD56">
        <f t="shared" si="2"/>
        <v>0.58000000000000007</v>
      </c>
      <c r="AE56" s="138">
        <f t="shared" si="3"/>
        <v>-1.0788381742738662E-2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16.405199999999997</v>
      </c>
      <c r="T57" s="93" t="s">
        <v>112</v>
      </c>
      <c r="U57" s="130">
        <v>0.35</v>
      </c>
      <c r="W57" s="133">
        <v>42534</v>
      </c>
      <c r="X57" s="10">
        <v>12</v>
      </c>
      <c r="Y57" s="10">
        <v>12.36</v>
      </c>
      <c r="Z57" s="10">
        <v>11.94</v>
      </c>
      <c r="AA57" s="10">
        <v>12.05</v>
      </c>
      <c r="AB57" s="95">
        <v>15570200</v>
      </c>
      <c r="AC57" s="10">
        <v>12.05</v>
      </c>
      <c r="AD57">
        <f t="shared" si="2"/>
        <v>0.41999999999999993</v>
      </c>
      <c r="AE57" s="138">
        <f t="shared" si="3"/>
        <v>-7.4135090609555032E-3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16.237799999999996</v>
      </c>
      <c r="T58" s="93" t="s">
        <v>109</v>
      </c>
      <c r="U58" s="130" t="s">
        <v>124</v>
      </c>
      <c r="W58" s="133">
        <v>42531</v>
      </c>
      <c r="X58" s="10">
        <v>12.32</v>
      </c>
      <c r="Y58" s="10">
        <v>12.37</v>
      </c>
      <c r="Z58" s="10">
        <v>12.05</v>
      </c>
      <c r="AA58" s="10">
        <v>12.14</v>
      </c>
      <c r="AB58" s="95">
        <v>21439300</v>
      </c>
      <c r="AC58" s="10">
        <v>12.14</v>
      </c>
      <c r="AD58">
        <f t="shared" si="2"/>
        <v>0.31999999999999851</v>
      </c>
      <c r="AE58" s="138">
        <f t="shared" si="3"/>
        <v>-2.9576338928856805E-2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16.070399999999999</v>
      </c>
      <c r="W59" s="133">
        <v>42530</v>
      </c>
      <c r="X59" s="10">
        <v>12.47</v>
      </c>
      <c r="Y59" s="10">
        <v>12.7</v>
      </c>
      <c r="Z59" s="10">
        <v>12.24</v>
      </c>
      <c r="AA59" s="10">
        <v>12.51</v>
      </c>
      <c r="AB59" s="95">
        <v>21881700</v>
      </c>
      <c r="AC59" s="10">
        <v>12.51</v>
      </c>
      <c r="AD59">
        <f t="shared" si="2"/>
        <v>0.45999999999999908</v>
      </c>
      <c r="AE59" s="138">
        <f t="shared" si="3"/>
        <v>-5.564387917329161E-3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15.902999999999997</v>
      </c>
      <c r="W60" s="133">
        <v>42529</v>
      </c>
      <c r="X60" s="10">
        <v>13.08</v>
      </c>
      <c r="Y60" s="10">
        <v>13.09</v>
      </c>
      <c r="Z60" s="10">
        <v>12.51</v>
      </c>
      <c r="AA60" s="10">
        <v>12.58</v>
      </c>
      <c r="AB60" s="95">
        <v>25869800</v>
      </c>
      <c r="AC60" s="10">
        <v>12.58</v>
      </c>
      <c r="AD60">
        <f t="shared" si="2"/>
        <v>0.58000000000000007</v>
      </c>
      <c r="AE60" s="138">
        <f t="shared" si="3"/>
        <v>-3.230769230769226E-2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15.735599999999998</v>
      </c>
      <c r="W61" s="133">
        <v>42528</v>
      </c>
      <c r="X61" s="10">
        <v>12.83</v>
      </c>
      <c r="Y61" s="10">
        <v>13.15</v>
      </c>
      <c r="Z61" s="10">
        <v>12.81</v>
      </c>
      <c r="AA61" s="10">
        <v>13</v>
      </c>
      <c r="AB61" s="95">
        <v>21409500</v>
      </c>
      <c r="AC61" s="10">
        <v>13</v>
      </c>
      <c r="AD61">
        <f t="shared" si="2"/>
        <v>0.33999999999999986</v>
      </c>
      <c r="AE61" s="138">
        <f t="shared" si="3"/>
        <v>1.8010963194988294E-2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15.568199999999999</v>
      </c>
      <c r="W62" s="133">
        <v>42527</v>
      </c>
      <c r="X62" s="10">
        <v>12.89</v>
      </c>
      <c r="Y62" s="10">
        <v>13.04</v>
      </c>
      <c r="Z62" s="10">
        <v>12.76</v>
      </c>
      <c r="AA62" s="10">
        <v>12.77</v>
      </c>
      <c r="AB62" s="95">
        <v>24861200</v>
      </c>
      <c r="AC62" s="10">
        <v>12.77</v>
      </c>
      <c r="AD62">
        <f t="shared" si="2"/>
        <v>0.27999999999999936</v>
      </c>
      <c r="AE62" s="138">
        <f t="shared" si="3"/>
        <v>-6.9984447900466318E-3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15.400799999999998</v>
      </c>
      <c r="W63" s="133">
        <v>42524</v>
      </c>
      <c r="X63" s="10">
        <v>13.02</v>
      </c>
      <c r="Y63" s="10">
        <v>13.04</v>
      </c>
      <c r="Z63" s="10">
        <v>12.63</v>
      </c>
      <c r="AA63" s="10">
        <v>12.86</v>
      </c>
      <c r="AB63" s="95">
        <v>28326000</v>
      </c>
      <c r="AC63" s="10">
        <v>12.86</v>
      </c>
      <c r="AD63">
        <f t="shared" si="2"/>
        <v>0.40999999999999837</v>
      </c>
      <c r="AE63" s="138">
        <f t="shared" si="3"/>
        <v>-1.9069412662090057E-2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15.2334</v>
      </c>
      <c r="W64" s="133">
        <v>42523</v>
      </c>
      <c r="X64" s="10">
        <v>12.95</v>
      </c>
      <c r="Y64" s="10">
        <v>13.21</v>
      </c>
      <c r="Z64" s="10">
        <v>12.75</v>
      </c>
      <c r="AA64" s="10">
        <v>13.11</v>
      </c>
      <c r="AB64" s="95">
        <v>31941900</v>
      </c>
      <c r="AC64" s="10">
        <v>13.11</v>
      </c>
      <c r="AD64">
        <f t="shared" si="2"/>
        <v>0.46000000000000085</v>
      </c>
      <c r="AE64" s="138">
        <f t="shared" si="3"/>
        <v>1.5278838808250317E-3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15.065999999999999</v>
      </c>
      <c r="W65" s="133">
        <v>42522</v>
      </c>
      <c r="X65" s="10">
        <v>12.61</v>
      </c>
      <c r="Y65" s="10">
        <v>13.09</v>
      </c>
      <c r="Z65" s="10">
        <v>12.31</v>
      </c>
      <c r="AA65" s="10">
        <v>13.09</v>
      </c>
      <c r="AB65" s="95">
        <v>35762100</v>
      </c>
      <c r="AC65" s="10">
        <v>13.09</v>
      </c>
      <c r="AD65">
        <f t="shared" si="2"/>
        <v>0.77999999999999936</v>
      </c>
      <c r="AE65" s="138">
        <f t="shared" si="3"/>
        <v>2.9088050314465264E-2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42521</v>
      </c>
      <c r="X66" s="10">
        <v>12.66</v>
      </c>
      <c r="Y66" s="10">
        <v>12.91</v>
      </c>
      <c r="Z66" s="10">
        <v>12.26</v>
      </c>
      <c r="AA66" s="10">
        <v>12.72</v>
      </c>
      <c r="AB66" s="95">
        <v>49604300</v>
      </c>
      <c r="AC66" s="10">
        <v>12.72</v>
      </c>
      <c r="AD66">
        <f t="shared" si="2"/>
        <v>0.65000000000000036</v>
      </c>
      <c r="AE66" s="138">
        <f t="shared" si="3"/>
        <v>3.3306255077172997E-2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42517</v>
      </c>
      <c r="X67" s="10">
        <v>11.97</v>
      </c>
      <c r="Y67" s="10">
        <v>12.43</v>
      </c>
      <c r="Z67" s="10">
        <v>11.83</v>
      </c>
      <c r="AA67" s="10">
        <v>12.31</v>
      </c>
      <c r="AB67" s="95">
        <v>29838400</v>
      </c>
      <c r="AC67" s="10">
        <v>12.31</v>
      </c>
      <c r="AD67">
        <f>Y67-Z67</f>
        <v>0.59999999999999964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8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8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8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8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49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49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49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32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2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0" t="s">
        <v>353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0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50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0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272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8">
        <v>15.75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48.9</v>
      </c>
      <c r="Y2" s="103">
        <v>49.33</v>
      </c>
      <c r="Z2" s="103">
        <v>48.8</v>
      </c>
      <c r="AA2" s="103">
        <v>48.99</v>
      </c>
      <c r="AB2" s="101">
        <v>2473500</v>
      </c>
      <c r="AC2" s="100">
        <v>48.99</v>
      </c>
      <c r="AD2" s="2">
        <f>Y2-Z2</f>
        <v>0.53000000000000114</v>
      </c>
      <c r="AE2" s="138">
        <f>AC2/AC3-1</f>
        <v>1.8404907975460016E-3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48.99</v>
      </c>
      <c r="S3" s="115"/>
      <c r="T3" s="17"/>
      <c r="U3" s="17"/>
      <c r="V3" s="17"/>
      <c r="W3" s="99">
        <v>42611</v>
      </c>
      <c r="X3" s="103">
        <v>48.8</v>
      </c>
      <c r="Y3" s="103">
        <v>49.43</v>
      </c>
      <c r="Z3" s="103">
        <v>48.77</v>
      </c>
      <c r="AA3" s="103">
        <v>48.9</v>
      </c>
      <c r="AB3" s="101">
        <v>2744000</v>
      </c>
      <c r="AC3" s="100">
        <v>48.9</v>
      </c>
      <c r="AD3" s="2">
        <f t="shared" ref="AD3:AD66" si="0">Y3-Z3</f>
        <v>0.65999999999999659</v>
      </c>
      <c r="AE3" s="138">
        <f t="shared" ref="AE3:AE66" si="1">AC3/AC4-1</f>
        <v>2.0454080589082935E-4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48.99</v>
      </c>
      <c r="W4" s="99">
        <v>42608</v>
      </c>
      <c r="X4" s="103">
        <v>48.64</v>
      </c>
      <c r="Y4" s="103">
        <v>49.7</v>
      </c>
      <c r="Z4" s="103">
        <v>48.55</v>
      </c>
      <c r="AA4" s="103">
        <v>48.89</v>
      </c>
      <c r="AB4" s="101">
        <v>5442800</v>
      </c>
      <c r="AC4" s="100">
        <v>48.89</v>
      </c>
      <c r="AD4" s="2">
        <f t="shared" si="0"/>
        <v>1.1500000000000057</v>
      </c>
      <c r="AE4" s="138">
        <f t="shared" si="1"/>
        <v>1.0332713370531099E-2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46.54</v>
      </c>
      <c r="Y5" s="103">
        <v>48.71</v>
      </c>
      <c r="Z5" s="103">
        <v>46.35</v>
      </c>
      <c r="AA5" s="103">
        <v>48.39</v>
      </c>
      <c r="AB5" s="101">
        <v>6974500</v>
      </c>
      <c r="AC5" s="100">
        <v>48.39</v>
      </c>
      <c r="AD5" s="2">
        <f t="shared" si="0"/>
        <v>2.3599999999999994</v>
      </c>
      <c r="AE5" s="138">
        <f t="shared" si="1"/>
        <v>3.9304123711340067E-2</v>
      </c>
    </row>
    <row r="6" spans="1:31" x14ac:dyDescent="0.25">
      <c r="O6" s="11" t="s">
        <v>64</v>
      </c>
      <c r="Q6" s="2">
        <f>Q3*Q2</f>
        <v>0</v>
      </c>
      <c r="S6" s="85"/>
      <c r="W6" s="99">
        <v>42606</v>
      </c>
      <c r="X6" s="103">
        <v>47</v>
      </c>
      <c r="Y6" s="103">
        <v>47</v>
      </c>
      <c r="Z6" s="103">
        <v>46.48</v>
      </c>
      <c r="AA6" s="103">
        <v>46.56</v>
      </c>
      <c r="AB6" s="101">
        <v>1478500</v>
      </c>
      <c r="AC6" s="100">
        <v>46.56</v>
      </c>
      <c r="AD6" s="2">
        <f t="shared" si="0"/>
        <v>0.52000000000000313</v>
      </c>
      <c r="AE6" s="138">
        <f t="shared" si="1"/>
        <v>-8.5178875638841633E-3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42605</v>
      </c>
      <c r="X7" s="103">
        <v>46.98</v>
      </c>
      <c r="Y7" s="103">
        <v>47.23</v>
      </c>
      <c r="Z7" s="103">
        <v>46.7</v>
      </c>
      <c r="AA7" s="103">
        <v>46.96</v>
      </c>
      <c r="AB7" s="101">
        <v>1837900</v>
      </c>
      <c r="AC7" s="100">
        <v>46.96</v>
      </c>
      <c r="AD7" s="2">
        <f t="shared" si="0"/>
        <v>0.52999999999999403</v>
      </c>
      <c r="AE7" s="138">
        <f t="shared" si="1"/>
        <v>8.5910652920961894E-3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47.14</v>
      </c>
      <c r="Y8" s="103">
        <v>47.14</v>
      </c>
      <c r="Z8" s="103">
        <v>46.08</v>
      </c>
      <c r="AA8" s="103">
        <v>46.56</v>
      </c>
      <c r="AB8" s="101">
        <v>3461400</v>
      </c>
      <c r="AC8" s="100">
        <v>46.56</v>
      </c>
      <c r="AD8" s="2">
        <f t="shared" si="0"/>
        <v>1.0600000000000023</v>
      </c>
      <c r="AE8" s="138">
        <f t="shared" si="1"/>
        <v>-1.896333754740831E-2</v>
      </c>
    </row>
    <row r="9" spans="1:31" x14ac:dyDescent="0.25">
      <c r="O9" s="11" t="s">
        <v>224</v>
      </c>
      <c r="Q9" s="138">
        <f>IF(Q2=0, 0, Q8/Q6)</f>
        <v>0</v>
      </c>
      <c r="W9" s="99">
        <v>42601</v>
      </c>
      <c r="X9" s="103">
        <v>47.33</v>
      </c>
      <c r="Y9" s="103">
        <v>47.58</v>
      </c>
      <c r="Z9" s="103">
        <v>46.86</v>
      </c>
      <c r="AA9" s="103">
        <v>47.46</v>
      </c>
      <c r="AB9" s="101">
        <v>1750100</v>
      </c>
      <c r="AC9" s="100">
        <v>47.46</v>
      </c>
      <c r="AD9" s="2">
        <f t="shared" si="0"/>
        <v>0.71999999999999886</v>
      </c>
      <c r="AE9" s="138">
        <f t="shared" si="1"/>
        <v>-3.150598613736566E-3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42600</v>
      </c>
      <c r="X10" s="103">
        <v>47.29</v>
      </c>
      <c r="Y10" s="103">
        <v>47.7</v>
      </c>
      <c r="Z10" s="103">
        <v>47.25</v>
      </c>
      <c r="AA10" s="103">
        <v>47.61</v>
      </c>
      <c r="AB10" s="101">
        <v>2252300</v>
      </c>
      <c r="AC10" s="100">
        <v>47.61</v>
      </c>
      <c r="AD10" s="2">
        <f t="shared" si="0"/>
        <v>0.45000000000000284</v>
      </c>
      <c r="AE10" s="138">
        <f t="shared" si="1"/>
        <v>6.3411540900444319E-3</v>
      </c>
    </row>
    <row r="11" spans="1:31" x14ac:dyDescent="0.25">
      <c r="O11" s="11" t="s">
        <v>184</v>
      </c>
      <c r="P11" s="34"/>
      <c r="Q11" s="138">
        <f>VALUE(TRIM(CLEAN(MID(U58, FIND("(", U58)+1, 5))))</f>
        <v>3.5999999999999997E-2</v>
      </c>
      <c r="W11" s="99">
        <v>42599</v>
      </c>
      <c r="X11" s="103">
        <v>46.76</v>
      </c>
      <c r="Y11" s="103">
        <v>47.33</v>
      </c>
      <c r="Z11" s="103">
        <v>46.72</v>
      </c>
      <c r="AA11" s="103">
        <v>47.31</v>
      </c>
      <c r="AB11" s="101">
        <v>2454400</v>
      </c>
      <c r="AC11" s="100">
        <v>47.31</v>
      </c>
      <c r="AD11" s="2">
        <f t="shared" si="0"/>
        <v>0.60999999999999943</v>
      </c>
      <c r="AE11" s="138">
        <f t="shared" si="1"/>
        <v>1.393056150878702E-2</v>
      </c>
    </row>
    <row r="12" spans="1:31" x14ac:dyDescent="0.25">
      <c r="W12" s="99">
        <v>42598</v>
      </c>
      <c r="X12" s="103">
        <v>46.45</v>
      </c>
      <c r="Y12" s="103">
        <v>47.48</v>
      </c>
      <c r="Z12" s="103">
        <v>46.43</v>
      </c>
      <c r="AA12" s="103">
        <v>46.66</v>
      </c>
      <c r="AB12" s="101">
        <v>2900600</v>
      </c>
      <c r="AC12" s="100">
        <v>46.66</v>
      </c>
      <c r="AD12" s="2">
        <f t="shared" si="0"/>
        <v>1.0499999999999972</v>
      </c>
      <c r="AE12" s="138">
        <f t="shared" si="1"/>
        <v>7.3402417962002975E-3</v>
      </c>
    </row>
    <row r="13" spans="1:31" x14ac:dyDescent="0.25">
      <c r="W13" s="99">
        <v>42597</v>
      </c>
      <c r="X13" s="103">
        <v>46.5</v>
      </c>
      <c r="Y13" s="103">
        <v>46.88</v>
      </c>
      <c r="Z13" s="103">
        <v>46.32</v>
      </c>
      <c r="AA13" s="103">
        <v>46.32</v>
      </c>
      <c r="AB13" s="101">
        <v>2086300</v>
      </c>
      <c r="AC13" s="100">
        <v>46.32</v>
      </c>
      <c r="AD13" s="2">
        <f t="shared" si="0"/>
        <v>0.56000000000000227</v>
      </c>
      <c r="AE13" s="138">
        <f t="shared" si="1"/>
        <v>-3.870967741935516E-3</v>
      </c>
    </row>
    <row r="14" spans="1:31" x14ac:dyDescent="0.25">
      <c r="W14" s="99">
        <v>42594</v>
      </c>
      <c r="X14" s="103">
        <v>46.84</v>
      </c>
      <c r="Y14" s="103">
        <v>47.02</v>
      </c>
      <c r="Z14" s="103">
        <v>46.3</v>
      </c>
      <c r="AA14" s="103">
        <v>46.5</v>
      </c>
      <c r="AB14" s="101">
        <v>2170100</v>
      </c>
      <c r="AC14" s="100">
        <v>46.5</v>
      </c>
      <c r="AD14" s="2">
        <f t="shared" si="0"/>
        <v>0.72000000000000597</v>
      </c>
      <c r="AE14" s="138">
        <f t="shared" si="1"/>
        <v>-9.1625825697847496E-3</v>
      </c>
    </row>
    <row r="15" spans="1:31" x14ac:dyDescent="0.25">
      <c r="W15" s="99">
        <v>42593</v>
      </c>
      <c r="X15" s="103">
        <v>46.46</v>
      </c>
      <c r="Y15" s="103">
        <v>47.02</v>
      </c>
      <c r="Z15" s="103">
        <v>46.46</v>
      </c>
      <c r="AA15" s="103">
        <v>46.93</v>
      </c>
      <c r="AB15" s="101">
        <v>2688100</v>
      </c>
      <c r="AC15" s="100">
        <v>46.93</v>
      </c>
      <c r="AD15" s="2">
        <f t="shared" si="0"/>
        <v>0.56000000000000227</v>
      </c>
      <c r="AE15" s="138" t="e">
        <f t="shared" si="1"/>
        <v>#DIV/0!</v>
      </c>
    </row>
    <row r="16" spans="1:31" x14ac:dyDescent="0.25">
      <c r="W16" s="99">
        <v>42593</v>
      </c>
      <c r="X16" s="103" t="s">
        <v>230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42592</v>
      </c>
      <c r="X17" s="103">
        <v>46.07</v>
      </c>
      <c r="Y17" s="103">
        <v>47.39</v>
      </c>
      <c r="Z17" s="103">
        <v>46.07</v>
      </c>
      <c r="AA17" s="103">
        <v>46.79</v>
      </c>
      <c r="AB17" s="101">
        <v>4054400</v>
      </c>
      <c r="AC17" s="100">
        <v>46.35</v>
      </c>
      <c r="AD17" s="2">
        <f t="shared" si="0"/>
        <v>1.3200000000000003</v>
      </c>
      <c r="AE17" s="138">
        <f t="shared" si="1"/>
        <v>1.5779092702169706E-2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42591</v>
      </c>
      <c r="X18" s="103">
        <v>46.2</v>
      </c>
      <c r="Y18" s="103">
        <v>46.5</v>
      </c>
      <c r="Z18" s="103">
        <v>46.02</v>
      </c>
      <c r="AA18" s="103">
        <v>46.06</v>
      </c>
      <c r="AB18" s="101">
        <v>1175100</v>
      </c>
      <c r="AC18" s="100">
        <v>45.63</v>
      </c>
      <c r="AD18" s="2">
        <f t="shared" si="0"/>
        <v>0.47999999999999687</v>
      </c>
      <c r="AE18" s="138">
        <f t="shared" si="1"/>
        <v>-2.6229508196721207E-3</v>
      </c>
    </row>
    <row r="19" spans="1:31" x14ac:dyDescent="0.25">
      <c r="W19" s="99">
        <v>42590</v>
      </c>
      <c r="X19" s="103">
        <v>45.93</v>
      </c>
      <c r="Y19" s="103">
        <v>46.34</v>
      </c>
      <c r="Z19" s="103">
        <v>45.84</v>
      </c>
      <c r="AA19" s="103">
        <v>46.18</v>
      </c>
      <c r="AB19" s="101">
        <v>2112900</v>
      </c>
      <c r="AC19" s="100">
        <v>45.75</v>
      </c>
      <c r="AD19" s="2">
        <f t="shared" si="0"/>
        <v>0.5</v>
      </c>
      <c r="AE19" s="138">
        <f t="shared" si="1"/>
        <v>4.390779363337094E-3</v>
      </c>
    </row>
    <row r="20" spans="1:31" x14ac:dyDescent="0.25">
      <c r="W20" s="99">
        <v>42587</v>
      </c>
      <c r="X20" s="103">
        <v>46.11</v>
      </c>
      <c r="Y20" s="103">
        <v>46.47</v>
      </c>
      <c r="Z20" s="103">
        <v>45.89</v>
      </c>
      <c r="AA20" s="103">
        <v>45.98</v>
      </c>
      <c r="AB20" s="101">
        <v>1748900</v>
      </c>
      <c r="AC20" s="100">
        <v>45.55</v>
      </c>
      <c r="AD20" s="2">
        <f t="shared" si="0"/>
        <v>0.57999999999999829</v>
      </c>
      <c r="AE20" s="138">
        <f t="shared" si="1"/>
        <v>3.5250055078210885E-3</v>
      </c>
    </row>
    <row r="21" spans="1:31" x14ac:dyDescent="0.25">
      <c r="W21" s="99">
        <v>42586</v>
      </c>
      <c r="X21" s="103">
        <v>45.85</v>
      </c>
      <c r="Y21" s="103">
        <v>46.38</v>
      </c>
      <c r="Z21" s="103">
        <v>45.73</v>
      </c>
      <c r="AA21" s="103">
        <v>45.82</v>
      </c>
      <c r="AB21" s="101">
        <v>2061300</v>
      </c>
      <c r="AC21" s="100">
        <v>45.39</v>
      </c>
      <c r="AD21" s="2">
        <f t="shared" si="0"/>
        <v>0.65000000000000568</v>
      </c>
      <c r="AE21" s="138">
        <f t="shared" si="1"/>
        <v>1.7656146546016771E-3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42585</v>
      </c>
      <c r="X22" s="103">
        <v>45.38</v>
      </c>
      <c r="Y22" s="103">
        <v>45.82</v>
      </c>
      <c r="Z22" s="103">
        <v>45.17</v>
      </c>
      <c r="AA22" s="103">
        <v>45.74</v>
      </c>
      <c r="AB22" s="101">
        <v>1425800</v>
      </c>
      <c r="AC22" s="100">
        <v>45.31</v>
      </c>
      <c r="AD22" s="2">
        <f t="shared" si="0"/>
        <v>0.64999999999999858</v>
      </c>
      <c r="AE22" s="138">
        <f t="shared" si="1"/>
        <v>7.7846975088968762E-3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42584</v>
      </c>
      <c r="X23" s="103">
        <v>45.39</v>
      </c>
      <c r="Y23" s="103">
        <v>45.65</v>
      </c>
      <c r="Z23" s="103">
        <v>45.22</v>
      </c>
      <c r="AA23" s="103">
        <v>45.39</v>
      </c>
      <c r="AB23" s="101">
        <v>2004000</v>
      </c>
      <c r="AC23" s="100">
        <v>44.96</v>
      </c>
      <c r="AD23" s="2">
        <f t="shared" si="0"/>
        <v>0.42999999999999972</v>
      </c>
      <c r="AE23" s="138">
        <f t="shared" si="1"/>
        <v>-2.4406478810738985E-3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42583</v>
      </c>
      <c r="X24" s="103">
        <v>45.76</v>
      </c>
      <c r="Y24" s="103">
        <v>45.88</v>
      </c>
      <c r="Z24" s="103">
        <v>45.17</v>
      </c>
      <c r="AA24" s="103">
        <v>45.5</v>
      </c>
      <c r="AB24" s="101">
        <v>2063200</v>
      </c>
      <c r="AC24" s="100">
        <v>45.07</v>
      </c>
      <c r="AD24" s="2">
        <f t="shared" si="0"/>
        <v>0.71000000000000085</v>
      </c>
      <c r="AE24" s="138">
        <f t="shared" si="1"/>
        <v>-6.8312031732040701E-3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42580</v>
      </c>
      <c r="X25" s="103">
        <v>45.57</v>
      </c>
      <c r="Y25" s="103">
        <v>45.89</v>
      </c>
      <c r="Z25" s="103">
        <v>45.28</v>
      </c>
      <c r="AA25" s="103">
        <v>45.81</v>
      </c>
      <c r="AB25" s="101">
        <v>2319700</v>
      </c>
      <c r="AC25" s="100">
        <v>45.38</v>
      </c>
      <c r="AD25" s="2">
        <f t="shared" si="0"/>
        <v>0.60999999999999943</v>
      </c>
      <c r="AE25" s="138">
        <f t="shared" si="1"/>
        <v>1.7660044150111798E-3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42579</v>
      </c>
      <c r="X26" s="103">
        <v>45.5</v>
      </c>
      <c r="Y26" s="103">
        <v>46.28</v>
      </c>
      <c r="Z26" s="103">
        <v>44.93</v>
      </c>
      <c r="AA26" s="103">
        <v>45.73</v>
      </c>
      <c r="AB26" s="101">
        <v>3215700</v>
      </c>
      <c r="AC26" s="100">
        <v>45.3</v>
      </c>
      <c r="AD26" s="2">
        <f t="shared" si="0"/>
        <v>1.3500000000000014</v>
      </c>
      <c r="AE26" s="138">
        <f t="shared" si="1"/>
        <v>3.1000885739591588E-3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42578</v>
      </c>
      <c r="X27" s="103">
        <v>45.68</v>
      </c>
      <c r="Y27" s="103">
        <v>45.86</v>
      </c>
      <c r="Z27" s="103">
        <v>45.1</v>
      </c>
      <c r="AA27" s="103">
        <v>45.59</v>
      </c>
      <c r="AB27" s="101">
        <v>2911000</v>
      </c>
      <c r="AC27" s="100">
        <v>45.16</v>
      </c>
      <c r="AD27" s="2">
        <f t="shared" si="0"/>
        <v>0.75999999999999801</v>
      </c>
      <c r="AE27" s="138">
        <f t="shared" si="1"/>
        <v>-1.9889502762431288E-3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42577</v>
      </c>
      <c r="X28" s="103">
        <v>45.19</v>
      </c>
      <c r="Y28" s="103">
        <v>45.71</v>
      </c>
      <c r="Z28" s="103">
        <v>45.05</v>
      </c>
      <c r="AA28" s="103">
        <v>45.68</v>
      </c>
      <c r="AB28" s="101">
        <v>1600200</v>
      </c>
      <c r="AC28" s="100">
        <v>45.25</v>
      </c>
      <c r="AD28" s="2">
        <f t="shared" si="0"/>
        <v>0.66000000000000369</v>
      </c>
      <c r="AE28" s="138">
        <f t="shared" si="1"/>
        <v>1.230425055928408E-2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42576</v>
      </c>
      <c r="X29" s="103">
        <v>45.04</v>
      </c>
      <c r="Y29" s="103">
        <v>45.13</v>
      </c>
      <c r="Z29" s="103">
        <v>44.7</v>
      </c>
      <c r="AA29" s="103">
        <v>45.12</v>
      </c>
      <c r="AB29" s="101">
        <v>1402700</v>
      </c>
      <c r="AC29" s="100">
        <v>44.7</v>
      </c>
      <c r="AD29" s="2">
        <f t="shared" si="0"/>
        <v>0.42999999999999972</v>
      </c>
      <c r="AE29" s="138">
        <f t="shared" si="1"/>
        <v>0</v>
      </c>
    </row>
    <row r="30" spans="1:31" x14ac:dyDescent="0.25">
      <c r="L30" t="s">
        <v>223</v>
      </c>
      <c r="M30" s="2">
        <f>M37+K37-F37</f>
        <v>119.92000000000053</v>
      </c>
      <c r="W30" s="99">
        <v>42573</v>
      </c>
      <c r="X30" s="103">
        <v>44.94</v>
      </c>
      <c r="Y30" s="103">
        <v>45.22</v>
      </c>
      <c r="Z30" s="103">
        <v>44.75</v>
      </c>
      <c r="AA30" s="103">
        <v>45.12</v>
      </c>
      <c r="AB30" s="101">
        <v>1591500</v>
      </c>
      <c r="AC30" s="100">
        <v>44.7</v>
      </c>
      <c r="AD30" s="2">
        <f t="shared" si="0"/>
        <v>0.46999999999999886</v>
      </c>
      <c r="AE30" s="138">
        <f t="shared" si="1"/>
        <v>5.3981106612686069E-3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42572</v>
      </c>
      <c r="X31" s="103">
        <v>45.07</v>
      </c>
      <c r="Y31" s="103">
        <v>45.32</v>
      </c>
      <c r="Z31" s="103">
        <v>44.73</v>
      </c>
      <c r="AA31" s="103">
        <v>44.88</v>
      </c>
      <c r="AB31" s="101">
        <v>1802500</v>
      </c>
      <c r="AC31" s="100">
        <v>44.46</v>
      </c>
      <c r="AD31" s="2">
        <f t="shared" si="0"/>
        <v>0.59000000000000341</v>
      </c>
      <c r="AE31" s="138">
        <f t="shared" si="1"/>
        <v>-2.9154518950438302E-3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42571</v>
      </c>
      <c r="X32" s="103">
        <v>45.01</v>
      </c>
      <c r="Y32" s="103">
        <v>45.47</v>
      </c>
      <c r="Z32" s="103">
        <v>44.89</v>
      </c>
      <c r="AA32" s="103">
        <v>45.01</v>
      </c>
      <c r="AB32" s="101">
        <v>2414700</v>
      </c>
      <c r="AC32" s="100">
        <v>44.59</v>
      </c>
      <c r="AD32" s="2">
        <f t="shared" si="0"/>
        <v>0.57999999999999829</v>
      </c>
      <c r="AE32" s="138">
        <f t="shared" si="1"/>
        <v>8.9786756453436034E-4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42570</v>
      </c>
      <c r="X33" s="103">
        <v>45.44</v>
      </c>
      <c r="Y33" s="103">
        <v>45.65</v>
      </c>
      <c r="Z33" s="103">
        <v>44.81</v>
      </c>
      <c r="AA33" s="103">
        <v>44.97</v>
      </c>
      <c r="AB33" s="101">
        <v>2908300</v>
      </c>
      <c r="AC33" s="100">
        <v>44.55</v>
      </c>
      <c r="AD33" s="2">
        <f t="shared" si="0"/>
        <v>0.83999999999999631</v>
      </c>
      <c r="AE33" s="138">
        <f t="shared" si="1"/>
        <v>-1.2195121951219634E-2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42569</v>
      </c>
      <c r="X34" s="103">
        <v>45.47</v>
      </c>
      <c r="Y34" s="103">
        <v>45.63</v>
      </c>
      <c r="Z34" s="103">
        <v>45.11</v>
      </c>
      <c r="AA34" s="103">
        <v>45.53</v>
      </c>
      <c r="AB34" s="101">
        <v>2118800</v>
      </c>
      <c r="AC34" s="100">
        <v>45.1</v>
      </c>
      <c r="AD34" s="2">
        <f t="shared" si="0"/>
        <v>0.52000000000000313</v>
      </c>
      <c r="AE34" s="138">
        <f t="shared" si="1"/>
        <v>1.332149200710564E-3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42566</v>
      </c>
      <c r="X35" s="103">
        <v>44.41</v>
      </c>
      <c r="Y35" s="103">
        <v>45.97</v>
      </c>
      <c r="Z35" s="103">
        <v>44.41</v>
      </c>
      <c r="AA35" s="103">
        <v>45.47</v>
      </c>
      <c r="AB35" s="101">
        <v>5390300</v>
      </c>
      <c r="AC35" s="100">
        <v>45.04</v>
      </c>
      <c r="AD35" s="2">
        <f t="shared" si="0"/>
        <v>1.5600000000000023</v>
      </c>
      <c r="AE35" s="138">
        <f t="shared" si="1"/>
        <v>3.208065994500453E-2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42565</v>
      </c>
      <c r="X36" s="103">
        <v>44.5</v>
      </c>
      <c r="Y36" s="103">
        <v>44.68</v>
      </c>
      <c r="Z36" s="103">
        <v>43.98</v>
      </c>
      <c r="AA36" s="103">
        <v>44.05</v>
      </c>
      <c r="AB36" s="101">
        <v>3046000</v>
      </c>
      <c r="AC36" s="100">
        <v>43.64</v>
      </c>
      <c r="AD36" s="2">
        <f t="shared" si="0"/>
        <v>0.70000000000000284</v>
      </c>
      <c r="AE36" s="138">
        <f t="shared" si="1"/>
        <v>-4.1077133728890658E-3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42564</v>
      </c>
      <c r="X37" s="103">
        <v>44.19</v>
      </c>
      <c r="Y37" s="103">
        <v>44.4</v>
      </c>
      <c r="Z37" s="103">
        <v>43.85</v>
      </c>
      <c r="AA37" s="103">
        <v>44.24</v>
      </c>
      <c r="AB37" s="101">
        <v>2818100</v>
      </c>
      <c r="AC37" s="100">
        <v>43.82</v>
      </c>
      <c r="AD37" s="2">
        <f t="shared" si="0"/>
        <v>0.54999999999999716</v>
      </c>
      <c r="AE37" s="138">
        <f t="shared" si="1"/>
        <v>1.6000000000000458E-3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42563</v>
      </c>
      <c r="X38" s="103">
        <v>43.32</v>
      </c>
      <c r="Y38" s="103">
        <v>44.22</v>
      </c>
      <c r="Z38" s="103">
        <v>43.28</v>
      </c>
      <c r="AA38" s="103">
        <v>44.17</v>
      </c>
      <c r="AB38" s="101">
        <v>2839600</v>
      </c>
      <c r="AC38" s="100">
        <v>43.75</v>
      </c>
      <c r="AD38" s="2">
        <f t="shared" si="0"/>
        <v>0.93999999999999773</v>
      </c>
      <c r="AE38" s="138">
        <f t="shared" si="1"/>
        <v>2.6272577996715896E-2</v>
      </c>
    </row>
    <row r="39" spans="1:31" x14ac:dyDescent="0.25">
      <c r="W39" s="99">
        <v>42562</v>
      </c>
      <c r="X39" s="103">
        <v>42.72</v>
      </c>
      <c r="Y39" s="103">
        <v>43.11</v>
      </c>
      <c r="Z39" s="103">
        <v>42.48</v>
      </c>
      <c r="AA39" s="103">
        <v>43.03</v>
      </c>
      <c r="AB39" s="101">
        <v>1988600</v>
      </c>
      <c r="AC39" s="100">
        <v>42.63</v>
      </c>
      <c r="AD39" s="2">
        <f t="shared" si="0"/>
        <v>0.63000000000000256</v>
      </c>
      <c r="AE39" s="138">
        <f t="shared" si="1"/>
        <v>6.6115702479339067E-3</v>
      </c>
    </row>
    <row r="40" spans="1:31" ht="20.25" thickBot="1" x14ac:dyDescent="0.35">
      <c r="O40" s="537" t="s">
        <v>78</v>
      </c>
      <c r="P40" s="537"/>
      <c r="W40" s="99">
        <v>42559</v>
      </c>
      <c r="X40" s="103">
        <v>42.27</v>
      </c>
      <c r="Y40" s="103">
        <v>42.86</v>
      </c>
      <c r="Z40" s="103">
        <v>42.2</v>
      </c>
      <c r="AA40" s="103">
        <v>42.75</v>
      </c>
      <c r="AB40" s="101">
        <v>2274500</v>
      </c>
      <c r="AC40" s="100">
        <v>42.35</v>
      </c>
      <c r="AD40" s="2">
        <f t="shared" si="0"/>
        <v>0.65999999999999659</v>
      </c>
      <c r="AE40" s="138">
        <f t="shared" si="1"/>
        <v>2.0236087689713411E-2</v>
      </c>
    </row>
    <row r="41" spans="1:31" ht="15.75" thickTop="1" x14ac:dyDescent="0.25">
      <c r="O41" s="83">
        <v>1.1000000000000001</v>
      </c>
      <c r="P41" s="83">
        <f>O41*$Q$4</f>
        <v>53.88900000000001</v>
      </c>
      <c r="Q41" s="2"/>
      <c r="W41" s="99">
        <v>42558</v>
      </c>
      <c r="X41" s="103">
        <v>41.95</v>
      </c>
      <c r="Y41" s="103">
        <v>42.48</v>
      </c>
      <c r="Z41" s="103">
        <v>41.67</v>
      </c>
      <c r="AA41" s="103">
        <v>41.9</v>
      </c>
      <c r="AB41" s="101">
        <v>2317000</v>
      </c>
      <c r="AC41" s="100">
        <v>41.51</v>
      </c>
      <c r="AD41" s="2">
        <f t="shared" si="0"/>
        <v>0.80999999999999517</v>
      </c>
      <c r="AE41" s="138">
        <f t="shared" si="1"/>
        <v>-1.4433485686793368E-3</v>
      </c>
    </row>
    <row r="42" spans="1:31" ht="20.25" thickBot="1" x14ac:dyDescent="0.35">
      <c r="O42" s="83">
        <v>1.0900000000000001</v>
      </c>
      <c r="P42" s="83">
        <f t="shared" ref="P42:P61" si="2">O42*$Q$4</f>
        <v>53.399100000000004</v>
      </c>
      <c r="Q42" s="2"/>
      <c r="T42" s="91" t="s">
        <v>113</v>
      </c>
      <c r="W42" s="99">
        <v>42557</v>
      </c>
      <c r="X42" s="103">
        <v>41.69</v>
      </c>
      <c r="Y42" s="103">
        <v>42</v>
      </c>
      <c r="Z42" s="103">
        <v>41.08</v>
      </c>
      <c r="AA42" s="103">
        <v>41.96</v>
      </c>
      <c r="AB42" s="101">
        <v>3467400</v>
      </c>
      <c r="AC42" s="100">
        <v>41.57</v>
      </c>
      <c r="AD42" s="2">
        <f t="shared" si="0"/>
        <v>0.92000000000000171</v>
      </c>
      <c r="AE42" s="138">
        <f t="shared" si="1"/>
        <v>4.8344210780759678E-3</v>
      </c>
    </row>
    <row r="43" spans="1:31" ht="15.75" thickTop="1" x14ac:dyDescent="0.25">
      <c r="O43" s="83">
        <v>1.08</v>
      </c>
      <c r="P43" s="83">
        <f t="shared" si="2"/>
        <v>52.909200000000006</v>
      </c>
      <c r="Q43" s="2"/>
      <c r="T43" s="97" t="s">
        <v>98</v>
      </c>
      <c r="U43" s="98">
        <v>48.9</v>
      </c>
      <c r="W43" s="99">
        <v>42556</v>
      </c>
      <c r="X43" s="103">
        <v>42.3</v>
      </c>
      <c r="Y43" s="103">
        <v>42.42</v>
      </c>
      <c r="Z43" s="103">
        <v>41.53</v>
      </c>
      <c r="AA43" s="103">
        <v>41.76</v>
      </c>
      <c r="AB43" s="101">
        <v>1822800</v>
      </c>
      <c r="AC43" s="100">
        <v>41.37</v>
      </c>
      <c r="AD43" s="2">
        <f t="shared" si="0"/>
        <v>0.89000000000000057</v>
      </c>
      <c r="AE43" s="138">
        <f t="shared" si="1"/>
        <v>-2.221696998345557E-2</v>
      </c>
    </row>
    <row r="44" spans="1:31" x14ac:dyDescent="0.25">
      <c r="O44" s="83">
        <v>1.07</v>
      </c>
      <c r="P44" s="83">
        <f t="shared" si="2"/>
        <v>52.419300000000007</v>
      </c>
      <c r="Q44" s="2"/>
      <c r="T44" s="87" t="s">
        <v>99</v>
      </c>
      <c r="U44" s="88">
        <v>48.9</v>
      </c>
      <c r="W44" s="99">
        <v>42552</v>
      </c>
      <c r="X44" s="103">
        <v>42.7</v>
      </c>
      <c r="Y44" s="103">
        <v>42.82</v>
      </c>
      <c r="Z44" s="103">
        <v>42.19</v>
      </c>
      <c r="AA44" s="103">
        <v>42.71</v>
      </c>
      <c r="AB44" s="101">
        <v>1943800</v>
      </c>
      <c r="AC44" s="100">
        <v>42.31</v>
      </c>
      <c r="AD44" s="2">
        <f t="shared" si="0"/>
        <v>0.63000000000000256</v>
      </c>
      <c r="AE44" s="138">
        <f t="shared" si="1"/>
        <v>7.8608861362554627E-3</v>
      </c>
    </row>
    <row r="45" spans="1:31" x14ac:dyDescent="0.25">
      <c r="O45" s="83">
        <v>1.06</v>
      </c>
      <c r="P45" s="83">
        <f t="shared" si="2"/>
        <v>51.929400000000008</v>
      </c>
      <c r="Q45" s="2"/>
      <c r="T45" s="87" t="s">
        <v>100</v>
      </c>
      <c r="U45" s="88" t="s">
        <v>130</v>
      </c>
      <c r="W45" s="99">
        <v>42551</v>
      </c>
      <c r="X45" s="103">
        <v>41.31</v>
      </c>
      <c r="Y45" s="103">
        <v>42.38</v>
      </c>
      <c r="Z45" s="103">
        <v>41</v>
      </c>
      <c r="AA45" s="103">
        <v>42.38</v>
      </c>
      <c r="AB45" s="101">
        <v>3105000</v>
      </c>
      <c r="AC45" s="100">
        <v>41.98</v>
      </c>
      <c r="AD45" s="2">
        <f t="shared" si="0"/>
        <v>1.3800000000000026</v>
      </c>
      <c r="AE45" s="138">
        <f t="shared" si="1"/>
        <v>2.9426189308484396E-2</v>
      </c>
    </row>
    <row r="46" spans="1:31" x14ac:dyDescent="0.25">
      <c r="O46" s="83">
        <v>1.05</v>
      </c>
      <c r="P46" s="83">
        <f t="shared" si="2"/>
        <v>51.439500000000002</v>
      </c>
      <c r="Q46" s="2"/>
      <c r="T46" s="87" t="s">
        <v>101</v>
      </c>
      <c r="U46" s="88" t="s">
        <v>130</v>
      </c>
      <c r="W46" s="99">
        <v>42550</v>
      </c>
      <c r="X46" s="103">
        <v>40.83</v>
      </c>
      <c r="Y46" s="103">
        <v>41.34</v>
      </c>
      <c r="Z46" s="103">
        <v>40.630000000000003</v>
      </c>
      <c r="AA46" s="103">
        <v>41.17</v>
      </c>
      <c r="AB46" s="101">
        <v>2300700</v>
      </c>
      <c r="AC46" s="100">
        <v>40.78</v>
      </c>
      <c r="AD46" s="2">
        <f t="shared" si="0"/>
        <v>0.71000000000000085</v>
      </c>
      <c r="AE46" s="138">
        <f t="shared" si="1"/>
        <v>2.2567703109327875E-2</v>
      </c>
    </row>
    <row r="47" spans="1:31" x14ac:dyDescent="0.25">
      <c r="O47" s="83">
        <v>1.04</v>
      </c>
      <c r="P47" s="83">
        <f t="shared" si="2"/>
        <v>50.949600000000004</v>
      </c>
      <c r="Q47" s="2"/>
      <c r="T47" s="87" t="s">
        <v>102</v>
      </c>
      <c r="U47" s="88">
        <v>48.38</v>
      </c>
      <c r="W47" s="99">
        <v>42549</v>
      </c>
      <c r="X47" s="103">
        <v>40</v>
      </c>
      <c r="Y47" s="103">
        <v>40.270000000000003</v>
      </c>
      <c r="Z47" s="103">
        <v>39.51</v>
      </c>
      <c r="AA47" s="103">
        <v>40.26</v>
      </c>
      <c r="AB47" s="101">
        <v>2858200</v>
      </c>
      <c r="AC47" s="100">
        <v>39.880000000000003</v>
      </c>
      <c r="AD47" s="2">
        <f t="shared" si="0"/>
        <v>0.76000000000000512</v>
      </c>
      <c r="AE47" s="138">
        <f t="shared" si="1"/>
        <v>1.553348612172134E-2</v>
      </c>
    </row>
    <row r="48" spans="1:31" x14ac:dyDescent="0.25">
      <c r="O48" s="83">
        <v>1.03</v>
      </c>
      <c r="P48" s="83">
        <f t="shared" si="2"/>
        <v>50.459700000000005</v>
      </c>
      <c r="Q48" s="2"/>
      <c r="T48" s="87" t="s">
        <v>103</v>
      </c>
      <c r="U48" s="88">
        <v>1.51929</v>
      </c>
      <c r="W48" s="99">
        <v>42548</v>
      </c>
      <c r="X48" s="103">
        <v>41</v>
      </c>
      <c r="Y48" s="103">
        <v>41.07</v>
      </c>
      <c r="Z48" s="103">
        <v>39.24</v>
      </c>
      <c r="AA48" s="103">
        <v>39.64</v>
      </c>
      <c r="AB48" s="101">
        <v>4015400</v>
      </c>
      <c r="AC48" s="100">
        <v>39.270000000000003</v>
      </c>
      <c r="AD48" s="2">
        <f t="shared" si="0"/>
        <v>1.8299999999999983</v>
      </c>
      <c r="AE48" s="138">
        <f t="shared" si="1"/>
        <v>-4.1727672035138941E-2</v>
      </c>
    </row>
    <row r="49" spans="15:31" x14ac:dyDescent="0.25">
      <c r="O49" s="83">
        <v>1.02</v>
      </c>
      <c r="P49" s="83">
        <f t="shared" si="2"/>
        <v>49.969800000000006</v>
      </c>
      <c r="Q49" s="2"/>
      <c r="T49" s="87" t="s">
        <v>104</v>
      </c>
      <c r="U49" s="89" t="s">
        <v>322</v>
      </c>
      <c r="W49" s="99">
        <v>42545</v>
      </c>
      <c r="X49" s="103">
        <v>41.52</v>
      </c>
      <c r="Y49" s="103">
        <v>42.38</v>
      </c>
      <c r="Z49" s="103">
        <v>41.25</v>
      </c>
      <c r="AA49" s="103">
        <v>41.37</v>
      </c>
      <c r="AB49" s="101">
        <v>9585800</v>
      </c>
      <c r="AC49" s="100">
        <v>40.98</v>
      </c>
      <c r="AD49" s="2">
        <f t="shared" si="0"/>
        <v>1.1300000000000026</v>
      </c>
      <c r="AE49" s="138">
        <f t="shared" si="1"/>
        <v>-4.4309701492537434E-2</v>
      </c>
    </row>
    <row r="50" spans="15:31" x14ac:dyDescent="0.25">
      <c r="O50" s="83">
        <v>1.01</v>
      </c>
      <c r="P50" s="83">
        <f t="shared" si="2"/>
        <v>49.479900000000001</v>
      </c>
      <c r="Q50" s="2"/>
      <c r="T50" s="87"/>
      <c r="U50" s="88"/>
      <c r="W50" s="99">
        <v>42544</v>
      </c>
      <c r="X50" s="103">
        <v>43.02</v>
      </c>
      <c r="Y50" s="103">
        <v>43.29</v>
      </c>
      <c r="Z50" s="103">
        <v>42.88</v>
      </c>
      <c r="AA50" s="103">
        <v>43.29</v>
      </c>
      <c r="AB50" s="101">
        <v>1582600</v>
      </c>
      <c r="AC50" s="100">
        <v>42.88</v>
      </c>
      <c r="AD50" s="2">
        <f t="shared" si="0"/>
        <v>0.40999999999999659</v>
      </c>
      <c r="AE50" s="138">
        <f t="shared" si="1"/>
        <v>2.1682153919466485E-2</v>
      </c>
    </row>
    <row r="51" spans="15:31" x14ac:dyDescent="0.25">
      <c r="O51" s="83">
        <v>1</v>
      </c>
      <c r="P51" s="83">
        <f t="shared" si="2"/>
        <v>48.99</v>
      </c>
      <c r="Q51" s="2"/>
      <c r="T51" s="87" t="s">
        <v>105</v>
      </c>
      <c r="U51" s="88" t="s">
        <v>425</v>
      </c>
      <c r="W51" s="99">
        <v>42543</v>
      </c>
      <c r="X51" s="103">
        <v>42.53</v>
      </c>
      <c r="Y51" s="103">
        <v>42.69</v>
      </c>
      <c r="Z51" s="103">
        <v>42.37</v>
      </c>
      <c r="AA51" s="103">
        <v>42.37</v>
      </c>
      <c r="AB51" s="101">
        <v>1579100</v>
      </c>
      <c r="AC51" s="100">
        <v>41.97</v>
      </c>
      <c r="AD51" s="2">
        <f t="shared" si="0"/>
        <v>0.32000000000000028</v>
      </c>
      <c r="AE51" s="138">
        <f t="shared" si="1"/>
        <v>-1.9024970273483488E-3</v>
      </c>
    </row>
    <row r="52" spans="15:31" x14ac:dyDescent="0.25">
      <c r="O52" s="83">
        <v>0.99</v>
      </c>
      <c r="P52" s="83">
        <f t="shared" si="2"/>
        <v>48.500100000000003</v>
      </c>
      <c r="Q52" s="2"/>
      <c r="T52" s="87" t="s">
        <v>106</v>
      </c>
      <c r="U52" s="88" t="s">
        <v>378</v>
      </c>
      <c r="W52" s="99">
        <v>42542</v>
      </c>
      <c r="X52" s="103">
        <v>42.85</v>
      </c>
      <c r="Y52" s="103">
        <v>42.87</v>
      </c>
      <c r="Z52" s="103">
        <v>42.43</v>
      </c>
      <c r="AA52" s="103">
        <v>42.45</v>
      </c>
      <c r="AB52" s="101">
        <v>1729200</v>
      </c>
      <c r="AC52" s="100">
        <v>42.05</v>
      </c>
      <c r="AD52" s="2">
        <f t="shared" si="0"/>
        <v>0.43999999999999773</v>
      </c>
      <c r="AE52" s="138">
        <f t="shared" si="1"/>
        <v>-5.439924314096567E-3</v>
      </c>
    </row>
    <row r="53" spans="15:31" x14ac:dyDescent="0.25">
      <c r="O53" s="83">
        <v>0.98</v>
      </c>
      <c r="P53" s="83">
        <f t="shared" si="2"/>
        <v>48.010199999999998</v>
      </c>
      <c r="Q53" s="2"/>
      <c r="T53" s="87" t="s">
        <v>107</v>
      </c>
      <c r="U53" s="90">
        <v>2474020</v>
      </c>
      <c r="W53" s="99">
        <v>42541</v>
      </c>
      <c r="X53" s="103">
        <v>42.45</v>
      </c>
      <c r="Y53" s="103">
        <v>43.11</v>
      </c>
      <c r="Z53" s="103">
        <v>42.42</v>
      </c>
      <c r="AA53" s="103">
        <v>42.68</v>
      </c>
      <c r="AB53" s="101">
        <v>2188300</v>
      </c>
      <c r="AC53" s="100">
        <v>42.28</v>
      </c>
      <c r="AD53" s="2">
        <f t="shared" si="0"/>
        <v>0.68999999999999773</v>
      </c>
      <c r="AE53" s="138">
        <f t="shared" si="1"/>
        <v>1.7079624729372078E-2</v>
      </c>
    </row>
    <row r="54" spans="15:31" x14ac:dyDescent="0.25">
      <c r="O54" s="83">
        <v>0.97</v>
      </c>
      <c r="P54" s="83">
        <f t="shared" si="2"/>
        <v>47.520299999999999</v>
      </c>
      <c r="T54" s="87" t="s">
        <v>110</v>
      </c>
      <c r="U54" s="90">
        <v>2685220</v>
      </c>
      <c r="W54" s="99">
        <v>42538</v>
      </c>
      <c r="X54" s="103">
        <v>41.72</v>
      </c>
      <c r="Y54" s="103">
        <v>42.04</v>
      </c>
      <c r="Z54" s="103">
        <v>41.45</v>
      </c>
      <c r="AA54" s="103">
        <v>41.96</v>
      </c>
      <c r="AB54" s="101">
        <v>2809500</v>
      </c>
      <c r="AC54" s="100">
        <v>41.57</v>
      </c>
      <c r="AD54" s="2">
        <f t="shared" si="0"/>
        <v>0.58999999999999631</v>
      </c>
      <c r="AE54" s="138">
        <f t="shared" si="1"/>
        <v>5.5636187711658458E-3</v>
      </c>
    </row>
    <row r="55" spans="15:31" x14ac:dyDescent="0.25">
      <c r="O55" s="83">
        <v>0.96</v>
      </c>
      <c r="P55" s="83">
        <f t="shared" si="2"/>
        <v>47.0304</v>
      </c>
      <c r="T55" s="87" t="s">
        <v>108</v>
      </c>
      <c r="U55" s="88" t="s">
        <v>426</v>
      </c>
      <c r="W55" s="99">
        <v>42537</v>
      </c>
      <c r="X55" s="103">
        <v>41.37</v>
      </c>
      <c r="Y55" s="103">
        <v>41.76</v>
      </c>
      <c r="Z55" s="103">
        <v>40.89</v>
      </c>
      <c r="AA55" s="103">
        <v>41.73</v>
      </c>
      <c r="AB55" s="101">
        <v>2799700</v>
      </c>
      <c r="AC55" s="100">
        <v>41.34</v>
      </c>
      <c r="AD55" s="2">
        <f t="shared" si="0"/>
        <v>0.86999999999999744</v>
      </c>
      <c r="AE55" s="138">
        <f t="shared" si="1"/>
        <v>3.3980582524271163E-3</v>
      </c>
    </row>
    <row r="56" spans="15:31" x14ac:dyDescent="0.25">
      <c r="O56" s="83">
        <v>0.95</v>
      </c>
      <c r="P56" s="83">
        <f t="shared" si="2"/>
        <v>46.540500000000002</v>
      </c>
      <c r="T56" s="87" t="s">
        <v>111</v>
      </c>
      <c r="U56" s="88">
        <v>26.54</v>
      </c>
      <c r="W56" s="99">
        <v>42536</v>
      </c>
      <c r="X56" s="103">
        <v>42</v>
      </c>
      <c r="Y56" s="103">
        <v>42.26</v>
      </c>
      <c r="Z56" s="103">
        <v>41.55</v>
      </c>
      <c r="AA56" s="103">
        <v>41.59</v>
      </c>
      <c r="AB56" s="101">
        <v>2386000</v>
      </c>
      <c r="AC56" s="100">
        <v>41.2</v>
      </c>
      <c r="AD56" s="2">
        <f t="shared" si="0"/>
        <v>0.71000000000000085</v>
      </c>
      <c r="AE56" s="138">
        <f t="shared" si="1"/>
        <v>-3.3865505563619447E-3</v>
      </c>
    </row>
    <row r="57" spans="15:31" x14ac:dyDescent="0.25">
      <c r="O57" s="83">
        <v>0.94</v>
      </c>
      <c r="P57" s="83">
        <f t="shared" si="2"/>
        <v>46.050599999999996</v>
      </c>
      <c r="T57" s="87" t="s">
        <v>112</v>
      </c>
      <c r="U57" s="88">
        <v>1.85</v>
      </c>
      <c r="W57" s="99">
        <v>42535</v>
      </c>
      <c r="X57" s="103">
        <v>41.78</v>
      </c>
      <c r="Y57" s="103">
        <v>41.94</v>
      </c>
      <c r="Z57" s="103">
        <v>41.31</v>
      </c>
      <c r="AA57" s="103">
        <v>41.73</v>
      </c>
      <c r="AB57" s="101">
        <v>3014400</v>
      </c>
      <c r="AC57" s="100">
        <v>41.34</v>
      </c>
      <c r="AD57" s="2">
        <f t="shared" si="0"/>
        <v>0.62999999999999545</v>
      </c>
      <c r="AE57" s="138">
        <f t="shared" si="1"/>
        <v>-6.0110603510459271E-3</v>
      </c>
    </row>
    <row r="58" spans="15:31" x14ac:dyDescent="0.25">
      <c r="O58" s="83">
        <v>0.93</v>
      </c>
      <c r="P58" s="83">
        <f t="shared" si="2"/>
        <v>45.560700000000004</v>
      </c>
      <c r="T58" s="87" t="s">
        <v>109</v>
      </c>
      <c r="U58" s="88" t="s">
        <v>389</v>
      </c>
      <c r="W58" s="99">
        <v>42534</v>
      </c>
      <c r="X58" s="103">
        <v>42.92</v>
      </c>
      <c r="Y58" s="103">
        <v>43.04</v>
      </c>
      <c r="Z58" s="103">
        <v>41.93</v>
      </c>
      <c r="AA58" s="103">
        <v>41.98</v>
      </c>
      <c r="AB58" s="101">
        <v>3483500</v>
      </c>
      <c r="AC58" s="100">
        <v>41.59</v>
      </c>
      <c r="AD58" s="2">
        <f t="shared" si="0"/>
        <v>1.1099999999999994</v>
      </c>
      <c r="AE58" s="138">
        <f t="shared" si="1"/>
        <v>-2.7589431844750933E-2</v>
      </c>
    </row>
    <row r="59" spans="15:31" x14ac:dyDescent="0.25">
      <c r="O59" s="83">
        <v>0.92</v>
      </c>
      <c r="P59" s="83">
        <f t="shared" si="2"/>
        <v>45.070800000000006</v>
      </c>
      <c r="W59" s="99">
        <v>42531</v>
      </c>
      <c r="X59" s="103">
        <v>43.35</v>
      </c>
      <c r="Y59" s="103">
        <v>43.39</v>
      </c>
      <c r="Z59" s="103">
        <v>42.9</v>
      </c>
      <c r="AA59" s="103">
        <v>43.18</v>
      </c>
      <c r="AB59" s="101">
        <v>2337200</v>
      </c>
      <c r="AC59" s="100">
        <v>42.77</v>
      </c>
      <c r="AD59" s="2">
        <f t="shared" si="0"/>
        <v>0.49000000000000199</v>
      </c>
      <c r="AE59" s="138">
        <f t="shared" si="1"/>
        <v>-9.4951366373320356E-3</v>
      </c>
    </row>
    <row r="60" spans="15:31" x14ac:dyDescent="0.25">
      <c r="O60" s="83">
        <v>0.91</v>
      </c>
      <c r="P60" s="83">
        <f t="shared" si="2"/>
        <v>44.580900000000007</v>
      </c>
      <c r="W60" s="99">
        <v>42530</v>
      </c>
      <c r="X60" s="103">
        <v>43.9</v>
      </c>
      <c r="Y60" s="103">
        <v>43.99</v>
      </c>
      <c r="Z60" s="103">
        <v>43.36</v>
      </c>
      <c r="AA60" s="103">
        <v>43.59</v>
      </c>
      <c r="AB60" s="101">
        <v>1661100</v>
      </c>
      <c r="AC60" s="100">
        <v>43.18</v>
      </c>
      <c r="AD60" s="2">
        <f t="shared" si="0"/>
        <v>0.63000000000000256</v>
      </c>
      <c r="AE60" s="138">
        <f t="shared" si="1"/>
        <v>-1.189931350114426E-2</v>
      </c>
    </row>
    <row r="61" spans="15:31" x14ac:dyDescent="0.25">
      <c r="O61" s="83">
        <v>0.9</v>
      </c>
      <c r="P61" s="83">
        <f t="shared" si="2"/>
        <v>44.091000000000001</v>
      </c>
      <c r="W61" s="99">
        <v>42529</v>
      </c>
      <c r="X61" s="103">
        <v>44.12</v>
      </c>
      <c r="Y61" s="103">
        <v>44.18</v>
      </c>
      <c r="Z61" s="103">
        <v>43.87</v>
      </c>
      <c r="AA61" s="103">
        <v>44.11</v>
      </c>
      <c r="AB61" s="101">
        <v>2899800</v>
      </c>
      <c r="AC61" s="100">
        <v>43.7</v>
      </c>
      <c r="AD61" s="2">
        <f t="shared" si="0"/>
        <v>0.31000000000000227</v>
      </c>
      <c r="AE61" s="138">
        <f t="shared" si="1"/>
        <v>4.5977011494253706E-3</v>
      </c>
    </row>
    <row r="62" spans="15:31" x14ac:dyDescent="0.25">
      <c r="W62" s="99">
        <v>42528</v>
      </c>
      <c r="X62" s="103">
        <v>43.29</v>
      </c>
      <c r="Y62" s="103">
        <v>44.11</v>
      </c>
      <c r="Z62" s="103">
        <v>43.2</v>
      </c>
      <c r="AA62" s="103">
        <v>43.91</v>
      </c>
      <c r="AB62" s="101">
        <v>3864500</v>
      </c>
      <c r="AC62" s="100">
        <v>43.5</v>
      </c>
      <c r="AD62" s="2">
        <f t="shared" si="0"/>
        <v>0.90999999999999659</v>
      </c>
      <c r="AE62" s="138">
        <f t="shared" si="1"/>
        <v>1.8496839147740474E-2</v>
      </c>
    </row>
    <row r="63" spans="15:31" x14ac:dyDescent="0.25">
      <c r="W63" s="99">
        <v>42527</v>
      </c>
      <c r="X63" s="103">
        <v>43</v>
      </c>
      <c r="Y63" s="103">
        <v>43.25</v>
      </c>
      <c r="Z63" s="103">
        <v>42.93</v>
      </c>
      <c r="AA63" s="103">
        <v>43.12</v>
      </c>
      <c r="AB63" s="101">
        <v>1945800</v>
      </c>
      <c r="AC63" s="100">
        <v>42.71</v>
      </c>
      <c r="AD63" s="2">
        <f t="shared" si="0"/>
        <v>0.32000000000000028</v>
      </c>
      <c r="AE63" s="138">
        <f t="shared" si="1"/>
        <v>4.2323066071008331E-3</v>
      </c>
    </row>
    <row r="64" spans="15:31" x14ac:dyDescent="0.25">
      <c r="W64" s="99">
        <v>42524</v>
      </c>
      <c r="X64" s="103">
        <v>42.9</v>
      </c>
      <c r="Y64" s="103">
        <v>42.98</v>
      </c>
      <c r="Z64" s="103">
        <v>42.4</v>
      </c>
      <c r="AA64" s="103">
        <v>42.93</v>
      </c>
      <c r="AB64" s="101">
        <v>2868400</v>
      </c>
      <c r="AC64" s="100">
        <v>42.53</v>
      </c>
      <c r="AD64" s="2">
        <f t="shared" si="0"/>
        <v>0.57999999999999829</v>
      </c>
      <c r="AE64" s="138">
        <f t="shared" si="1"/>
        <v>7.0588235294111179E-4</v>
      </c>
    </row>
    <row r="65" spans="23:31" x14ac:dyDescent="0.25">
      <c r="W65" s="99">
        <v>42523</v>
      </c>
      <c r="X65" s="103">
        <v>42.15</v>
      </c>
      <c r="Y65" s="103">
        <v>43.09</v>
      </c>
      <c r="Z65" s="103">
        <v>42.07</v>
      </c>
      <c r="AA65" s="103">
        <v>42.9</v>
      </c>
      <c r="AB65" s="101">
        <v>3181700</v>
      </c>
      <c r="AC65" s="100">
        <v>42.5</v>
      </c>
      <c r="AD65" s="2">
        <f t="shared" si="0"/>
        <v>1.0200000000000031</v>
      </c>
      <c r="AE65" s="138">
        <f t="shared" si="1"/>
        <v>1.8940302085830751E-2</v>
      </c>
    </row>
    <row r="66" spans="23:31" x14ac:dyDescent="0.25">
      <c r="W66" s="99">
        <v>42522</v>
      </c>
      <c r="X66" s="103">
        <v>41.95</v>
      </c>
      <c r="Y66" s="103">
        <v>42.12</v>
      </c>
      <c r="Z66" s="103">
        <v>41.7</v>
      </c>
      <c r="AA66" s="103">
        <v>42.11</v>
      </c>
      <c r="AB66" s="101">
        <v>1967900</v>
      </c>
      <c r="AC66" s="100">
        <v>41.71</v>
      </c>
      <c r="AD66" s="2">
        <f t="shared" si="0"/>
        <v>0.4199999999999946</v>
      </c>
      <c r="AE66" s="138">
        <f t="shared" si="1"/>
        <v>-1.1973180076627621E-3</v>
      </c>
    </row>
    <row r="67" spans="23:31" x14ac:dyDescent="0.25">
      <c r="W67" s="99">
        <v>42521</v>
      </c>
      <c r="X67" s="103">
        <v>42.3</v>
      </c>
      <c r="Y67" s="103">
        <v>42.5</v>
      </c>
      <c r="Z67" s="103">
        <v>41.79</v>
      </c>
      <c r="AA67" s="103">
        <v>42.16</v>
      </c>
      <c r="AB67" s="101">
        <v>2822000</v>
      </c>
      <c r="AC67" s="100">
        <v>41.76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99">
        <v>42517</v>
      </c>
      <c r="X68" s="103">
        <v>41.92</v>
      </c>
      <c r="Y68" s="103">
        <v>42.22</v>
      </c>
      <c r="Z68" s="103">
        <v>41.8</v>
      </c>
      <c r="AA68" s="103">
        <v>42.09</v>
      </c>
      <c r="AB68" s="101">
        <v>1625100</v>
      </c>
      <c r="AC68" s="100">
        <v>41.69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35.590000000000003</v>
      </c>
      <c r="Y2" s="103">
        <v>35.74</v>
      </c>
      <c r="Z2" s="103">
        <v>35.520000000000003</v>
      </c>
      <c r="AA2" s="103">
        <v>35.700000000000003</v>
      </c>
      <c r="AB2" s="101">
        <v>15089500</v>
      </c>
      <c r="AC2" s="100">
        <v>35.700000000000003</v>
      </c>
      <c r="AD2" s="2">
        <f>Y2-Z2</f>
        <v>0.21999999999999886</v>
      </c>
      <c r="AE2" s="138">
        <f>AC2/AC3-1</f>
        <v>4.2194092827005925E-3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35.700000000000003</v>
      </c>
      <c r="S3" s="115"/>
      <c r="T3" s="17"/>
      <c r="U3" s="17"/>
      <c r="V3" s="17"/>
      <c r="W3" s="99">
        <v>42611</v>
      </c>
      <c r="X3" s="103">
        <v>35.479999999999997</v>
      </c>
      <c r="Y3" s="103">
        <v>35.67</v>
      </c>
      <c r="Z3" s="103">
        <v>35.15</v>
      </c>
      <c r="AA3" s="103">
        <v>35.549999999999997</v>
      </c>
      <c r="AB3" s="101">
        <v>15264300</v>
      </c>
      <c r="AC3" s="100">
        <v>35.549999999999997</v>
      </c>
      <c r="AD3" s="2">
        <f t="shared" ref="AD3:AD66" si="0">Y3-Z3</f>
        <v>0.52000000000000313</v>
      </c>
      <c r="AE3" s="138">
        <f t="shared" ref="AE3:AE66" si="1">AC3/AC4-1</f>
        <v>8.2246171298923088E-3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35.700000000000003</v>
      </c>
      <c r="W4" s="99">
        <v>42608</v>
      </c>
      <c r="X4" s="103">
        <v>35.11</v>
      </c>
      <c r="Y4" s="103">
        <v>35.58</v>
      </c>
      <c r="Z4" s="103">
        <v>35.049999999999997</v>
      </c>
      <c r="AA4" s="103">
        <v>35.26</v>
      </c>
      <c r="AB4" s="101">
        <v>14469900</v>
      </c>
      <c r="AC4" s="100">
        <v>35.26</v>
      </c>
      <c r="AD4" s="2">
        <f t="shared" si="0"/>
        <v>0.53000000000000114</v>
      </c>
      <c r="AE4" s="138">
        <f t="shared" si="1"/>
        <v>4.8446850954686482E-3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35.049999999999997</v>
      </c>
      <c r="Y5" s="103">
        <v>35.22</v>
      </c>
      <c r="Z5" s="103">
        <v>34.9</v>
      </c>
      <c r="AA5" s="103">
        <v>35.090000000000003</v>
      </c>
      <c r="AB5" s="101">
        <v>12428000</v>
      </c>
      <c r="AC5" s="100">
        <v>35.090000000000003</v>
      </c>
      <c r="AD5" s="2">
        <f t="shared" si="0"/>
        <v>0.32000000000000028</v>
      </c>
      <c r="AE5" s="138">
        <f t="shared" si="1"/>
        <v>-1.7069701280225669E-3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42606</v>
      </c>
      <c r="X6" s="103">
        <v>35.32</v>
      </c>
      <c r="Y6" s="103">
        <v>35.409999999999997</v>
      </c>
      <c r="Z6" s="103">
        <v>35.020000000000003</v>
      </c>
      <c r="AA6" s="103">
        <v>35.15</v>
      </c>
      <c r="AB6" s="101">
        <v>16343500</v>
      </c>
      <c r="AC6" s="100">
        <v>35.15</v>
      </c>
      <c r="AD6" s="2">
        <f t="shared" si="0"/>
        <v>0.38999999999999346</v>
      </c>
      <c r="AE6" s="138">
        <f t="shared" si="1"/>
        <v>-7.0621468926553854E-3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42605</v>
      </c>
      <c r="X7" s="103">
        <v>35.5</v>
      </c>
      <c r="Y7" s="103">
        <v>35.69</v>
      </c>
      <c r="Z7" s="103">
        <v>35.299999999999997</v>
      </c>
      <c r="AA7" s="103">
        <v>35.4</v>
      </c>
      <c r="AB7" s="101">
        <v>18316000</v>
      </c>
      <c r="AC7" s="100">
        <v>35.4</v>
      </c>
      <c r="AD7" s="2">
        <f t="shared" si="0"/>
        <v>0.39000000000000057</v>
      </c>
      <c r="AE7" s="138">
        <f t="shared" si="1"/>
        <v>1.1312217194570096E-3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35.200000000000003</v>
      </c>
      <c r="Y8" s="103">
        <v>35.450000000000003</v>
      </c>
      <c r="Z8" s="103">
        <v>35.119999999999997</v>
      </c>
      <c r="AA8" s="103">
        <v>35.36</v>
      </c>
      <c r="AB8" s="101">
        <v>14941400</v>
      </c>
      <c r="AC8" s="100">
        <v>35.36</v>
      </c>
      <c r="AD8" s="2">
        <f t="shared" si="0"/>
        <v>0.3300000000000054</v>
      </c>
      <c r="AE8" s="138">
        <f t="shared" si="1"/>
        <v>3.4052213393869213E-3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42601</v>
      </c>
      <c r="X9" s="103">
        <v>34.840000000000003</v>
      </c>
      <c r="Y9" s="103">
        <v>35.270000000000003</v>
      </c>
      <c r="Z9" s="103">
        <v>34.74</v>
      </c>
      <c r="AA9" s="103">
        <v>35.24</v>
      </c>
      <c r="AB9" s="101">
        <v>16417600</v>
      </c>
      <c r="AC9" s="100">
        <v>35.24</v>
      </c>
      <c r="AD9" s="2">
        <f t="shared" si="0"/>
        <v>0.53000000000000114</v>
      </c>
      <c r="AE9" s="138">
        <f t="shared" si="1"/>
        <v>7.7209036316843171E-3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42600</v>
      </c>
      <c r="X10" s="103">
        <v>34.96</v>
      </c>
      <c r="Y10" s="103">
        <v>35.090000000000003</v>
      </c>
      <c r="Z10" s="103">
        <v>34.75</v>
      </c>
      <c r="AA10" s="103">
        <v>34.97</v>
      </c>
      <c r="AB10" s="101">
        <v>16085200</v>
      </c>
      <c r="AC10" s="100">
        <v>34.97</v>
      </c>
      <c r="AD10" s="2">
        <f t="shared" si="0"/>
        <v>0.34000000000000341</v>
      </c>
      <c r="AE10" s="138">
        <f t="shared" si="1"/>
        <v>-1.4277555682468135E-3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42599</v>
      </c>
      <c r="X11" s="103">
        <v>35.17</v>
      </c>
      <c r="Y11" s="103">
        <v>35.21</v>
      </c>
      <c r="Z11" s="103">
        <v>34.770000000000003</v>
      </c>
      <c r="AA11" s="103">
        <v>35.020000000000003</v>
      </c>
      <c r="AB11" s="101">
        <v>18221600</v>
      </c>
      <c r="AC11" s="100">
        <v>35.020000000000003</v>
      </c>
      <c r="AD11" s="2">
        <f t="shared" si="0"/>
        <v>0.43999999999999773</v>
      </c>
      <c r="AE11" s="138">
        <f t="shared" si="1"/>
        <v>-5.3961942629934256E-3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42598</v>
      </c>
      <c r="X12" s="103">
        <v>34.770000000000003</v>
      </c>
      <c r="Y12" s="103">
        <v>35.21</v>
      </c>
      <c r="Z12" s="103">
        <v>34.770000000000003</v>
      </c>
      <c r="AA12" s="103">
        <v>35.21</v>
      </c>
      <c r="AB12" s="101">
        <v>16320900</v>
      </c>
      <c r="AC12" s="100">
        <v>35.21</v>
      </c>
      <c r="AD12" s="2">
        <f t="shared" si="0"/>
        <v>0.43999999999999773</v>
      </c>
      <c r="AE12" s="138">
        <f t="shared" si="1"/>
        <v>8.5935262102549981E-3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42597</v>
      </c>
      <c r="X13" s="103">
        <v>34.700000000000003</v>
      </c>
      <c r="Y13" s="103">
        <v>35.159999999999997</v>
      </c>
      <c r="Z13" s="103">
        <v>34.630000000000003</v>
      </c>
      <c r="AA13" s="103">
        <v>34.909999999999997</v>
      </c>
      <c r="AB13" s="101">
        <v>18931100</v>
      </c>
      <c r="AC13" s="100">
        <v>34.909999999999997</v>
      </c>
      <c r="AD13" s="2">
        <f t="shared" si="0"/>
        <v>0.52999999999999403</v>
      </c>
      <c r="AE13" s="138">
        <f t="shared" si="1"/>
        <v>9.8351171536013027E-3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42594</v>
      </c>
      <c r="X14" s="103">
        <v>34.520000000000003</v>
      </c>
      <c r="Y14" s="103">
        <v>34.76</v>
      </c>
      <c r="Z14" s="103">
        <v>34.44</v>
      </c>
      <c r="AA14" s="103">
        <v>34.57</v>
      </c>
      <c r="AB14" s="101">
        <v>15708300</v>
      </c>
      <c r="AC14" s="100">
        <v>34.57</v>
      </c>
      <c r="AD14" s="2">
        <f t="shared" si="0"/>
        <v>0.32000000000000028</v>
      </c>
      <c r="AE14" s="138">
        <f t="shared" si="1"/>
        <v>-3.1718569780853079E-3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42593</v>
      </c>
      <c r="X15" s="103">
        <v>34.659999999999997</v>
      </c>
      <c r="Y15" s="103">
        <v>34.74</v>
      </c>
      <c r="Z15" s="103">
        <v>34.49</v>
      </c>
      <c r="AA15" s="103">
        <v>34.68</v>
      </c>
      <c r="AB15" s="101">
        <v>16364100</v>
      </c>
      <c r="AC15" s="100">
        <v>34.68</v>
      </c>
      <c r="AD15" s="2">
        <f t="shared" si="0"/>
        <v>0.25</v>
      </c>
      <c r="AE15" s="138">
        <f t="shared" si="1"/>
        <v>4.3440486533448119E-3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42592</v>
      </c>
      <c r="X16" s="103">
        <v>35</v>
      </c>
      <c r="Y16" s="103">
        <v>35</v>
      </c>
      <c r="Z16" s="103">
        <v>34.5</v>
      </c>
      <c r="AA16" s="103">
        <v>34.53</v>
      </c>
      <c r="AB16" s="101">
        <v>19579000</v>
      </c>
      <c r="AC16" s="100">
        <v>34.53</v>
      </c>
      <c r="AD16" s="2">
        <f t="shared" si="0"/>
        <v>0.5</v>
      </c>
      <c r="AE16" s="138">
        <f t="shared" si="1"/>
        <v>-1.1168384879725046E-2</v>
      </c>
    </row>
    <row r="17" spans="1:31" x14ac:dyDescent="0.25">
      <c r="W17" s="99">
        <v>42591</v>
      </c>
      <c r="X17" s="103">
        <v>35.04</v>
      </c>
      <c r="Y17" s="103">
        <v>35.159999999999997</v>
      </c>
      <c r="Z17" s="103">
        <v>34.840000000000003</v>
      </c>
      <c r="AA17" s="103">
        <v>34.92</v>
      </c>
      <c r="AB17" s="101">
        <v>12578900</v>
      </c>
      <c r="AC17" s="100">
        <v>34.92</v>
      </c>
      <c r="AD17" s="2">
        <f t="shared" si="0"/>
        <v>0.31999999999999318</v>
      </c>
      <c r="AE17" s="138">
        <f t="shared" si="1"/>
        <v>-3.424657534246478E-3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42590</v>
      </c>
      <c r="X18" s="103">
        <v>34.9</v>
      </c>
      <c r="Y18" s="103">
        <v>35.17</v>
      </c>
      <c r="Z18" s="103">
        <v>34.86</v>
      </c>
      <c r="AA18" s="103">
        <v>35.04</v>
      </c>
      <c r="AB18" s="101">
        <v>19497300</v>
      </c>
      <c r="AC18" s="100">
        <v>35.04</v>
      </c>
      <c r="AD18" s="2">
        <f t="shared" si="0"/>
        <v>0.31000000000000227</v>
      </c>
      <c r="AE18" s="138">
        <f t="shared" si="1"/>
        <v>1.7152658662094034E-3</v>
      </c>
    </row>
    <row r="19" spans="1:31" x14ac:dyDescent="0.25">
      <c r="W19" s="99">
        <v>42587</v>
      </c>
      <c r="X19" s="103">
        <v>34.799999999999997</v>
      </c>
      <c r="Y19" s="103">
        <v>35.130000000000003</v>
      </c>
      <c r="Z19" s="103">
        <v>34.700000000000003</v>
      </c>
      <c r="AA19" s="103">
        <v>34.979999999999997</v>
      </c>
      <c r="AB19" s="101">
        <v>20046200</v>
      </c>
      <c r="AC19" s="100">
        <v>34.979999999999997</v>
      </c>
      <c r="AD19" s="2">
        <f t="shared" si="0"/>
        <v>0.42999999999999972</v>
      </c>
      <c r="AE19" s="138">
        <f t="shared" si="1"/>
        <v>1.1567379988432602E-2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42586</v>
      </c>
      <c r="X20" s="103">
        <v>34.29</v>
      </c>
      <c r="Y20" s="103">
        <v>34.619999999999997</v>
      </c>
      <c r="Z20" s="103">
        <v>34.22</v>
      </c>
      <c r="AA20" s="103">
        <v>34.58</v>
      </c>
      <c r="AB20" s="101">
        <v>16362600</v>
      </c>
      <c r="AC20" s="100">
        <v>34.58</v>
      </c>
      <c r="AD20" s="2">
        <f t="shared" si="0"/>
        <v>0.39999999999999858</v>
      </c>
      <c r="AE20" s="138">
        <f t="shared" si="1"/>
        <v>9.6350364963502244E-3</v>
      </c>
    </row>
    <row r="21" spans="1:31" x14ac:dyDescent="0.25">
      <c r="B21" s="193"/>
      <c r="C21" s="10"/>
      <c r="D21" s="40"/>
      <c r="E21" s="40"/>
      <c r="F21" s="40"/>
      <c r="G21" s="40"/>
      <c r="W21" s="99">
        <v>42585</v>
      </c>
      <c r="X21" s="103">
        <v>34.1</v>
      </c>
      <c r="Y21" s="103">
        <v>34.28</v>
      </c>
      <c r="Z21" s="103">
        <v>33.99</v>
      </c>
      <c r="AA21" s="103">
        <v>34.25</v>
      </c>
      <c r="AB21" s="101">
        <v>18388800</v>
      </c>
      <c r="AC21" s="100">
        <v>34.25</v>
      </c>
      <c r="AD21" s="2">
        <f t="shared" si="0"/>
        <v>0.28999999999999915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W22" s="99">
        <v>42585</v>
      </c>
      <c r="X22" s="103" t="s">
        <v>142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42584</v>
      </c>
      <c r="X23" s="103">
        <v>34.81</v>
      </c>
      <c r="Y23" s="103">
        <v>34.869999999999997</v>
      </c>
      <c r="Z23" s="103">
        <v>34.33</v>
      </c>
      <c r="AA23" s="103">
        <v>34.56</v>
      </c>
      <c r="AB23" s="101">
        <v>20057300</v>
      </c>
      <c r="AC23" s="100">
        <v>34.299999999999997</v>
      </c>
      <c r="AD23" s="2">
        <f t="shared" si="0"/>
        <v>0.53999999999999915</v>
      </c>
      <c r="AE23" s="138">
        <f t="shared" si="1"/>
        <v>-8.383925990170793E-3</v>
      </c>
    </row>
    <row r="24" spans="1:31" x14ac:dyDescent="0.25">
      <c r="B24" s="10"/>
      <c r="C24" s="10"/>
      <c r="D24" s="40"/>
      <c r="E24" s="40"/>
      <c r="F24" s="40"/>
      <c r="G24" s="40"/>
      <c r="W24" s="99">
        <v>42583</v>
      </c>
      <c r="X24" s="103">
        <v>34.82</v>
      </c>
      <c r="Y24" s="103">
        <v>34.909999999999997</v>
      </c>
      <c r="Z24" s="103">
        <v>34.56</v>
      </c>
      <c r="AA24" s="103">
        <v>34.85</v>
      </c>
      <c r="AB24" s="101">
        <v>18824400</v>
      </c>
      <c r="AC24" s="100">
        <v>34.590000000000003</v>
      </c>
      <c r="AD24" s="2">
        <f t="shared" si="0"/>
        <v>0.34999999999999432</v>
      </c>
      <c r="AE24" s="138">
        <f t="shared" si="1"/>
        <v>-2.8901734104036514E-4</v>
      </c>
    </row>
    <row r="25" spans="1:31" x14ac:dyDescent="0.25">
      <c r="B25" s="10"/>
      <c r="C25" s="10"/>
      <c r="D25" s="40"/>
      <c r="E25" s="40"/>
      <c r="F25" s="40"/>
      <c r="G25" s="40"/>
      <c r="W25" s="99">
        <v>42580</v>
      </c>
      <c r="X25" s="103">
        <v>34.770000000000003</v>
      </c>
      <c r="Y25" s="103">
        <v>34.92</v>
      </c>
      <c r="Z25" s="103">
        <v>34.6</v>
      </c>
      <c r="AA25" s="103">
        <v>34.86</v>
      </c>
      <c r="AB25" s="101">
        <v>18171200</v>
      </c>
      <c r="AC25" s="100">
        <v>34.6</v>
      </c>
      <c r="AD25" s="2">
        <f t="shared" si="0"/>
        <v>0.32000000000000028</v>
      </c>
      <c r="AE25" s="138">
        <f t="shared" si="1"/>
        <v>2.6079397276153049E-3</v>
      </c>
    </row>
    <row r="26" spans="1:31" x14ac:dyDescent="0.25">
      <c r="B26" s="10"/>
      <c r="C26" s="10"/>
      <c r="D26" s="40"/>
      <c r="E26" s="40"/>
      <c r="F26" s="40"/>
      <c r="G26" s="40"/>
      <c r="W26" s="99">
        <v>42579</v>
      </c>
      <c r="X26" s="103">
        <v>34.83</v>
      </c>
      <c r="Y26" s="103">
        <v>34.83</v>
      </c>
      <c r="Z26" s="103">
        <v>34.520000000000003</v>
      </c>
      <c r="AA26" s="103">
        <v>34.770000000000003</v>
      </c>
      <c r="AB26" s="101">
        <v>21667400</v>
      </c>
      <c r="AC26" s="100">
        <v>34.51</v>
      </c>
      <c r="AD26" s="2">
        <f t="shared" si="0"/>
        <v>0.30999999999999517</v>
      </c>
      <c r="AE26" s="138">
        <f t="shared" si="1"/>
        <v>-1.7356089094591187E-3</v>
      </c>
    </row>
    <row r="27" spans="1:31" x14ac:dyDescent="0.25">
      <c r="B27" s="10"/>
      <c r="C27" s="10"/>
      <c r="D27" s="40"/>
      <c r="E27" s="40"/>
      <c r="F27" s="40"/>
      <c r="G27" s="40"/>
      <c r="W27" s="99">
        <v>42578</v>
      </c>
      <c r="X27" s="103">
        <v>35</v>
      </c>
      <c r="Y27" s="103">
        <v>35.28</v>
      </c>
      <c r="Z27" s="103">
        <v>34.630000000000003</v>
      </c>
      <c r="AA27" s="103">
        <v>34.83</v>
      </c>
      <c r="AB27" s="101">
        <v>23601800</v>
      </c>
      <c r="AC27" s="100">
        <v>34.57</v>
      </c>
      <c r="AD27" s="2">
        <f t="shared" si="0"/>
        <v>0.64999999999999858</v>
      </c>
      <c r="AE27" s="138">
        <f t="shared" si="1"/>
        <v>-7.4648291702554825E-3</v>
      </c>
    </row>
    <row r="28" spans="1:31" x14ac:dyDescent="0.25">
      <c r="B28" s="10"/>
      <c r="C28" s="10"/>
      <c r="D28" s="40"/>
      <c r="E28" s="40"/>
      <c r="F28" s="40"/>
      <c r="G28" s="40"/>
      <c r="W28" s="99">
        <v>42577</v>
      </c>
      <c r="X28" s="103">
        <v>34.75</v>
      </c>
      <c r="Y28" s="103">
        <v>35.229999999999997</v>
      </c>
      <c r="Z28" s="103">
        <v>34.700000000000003</v>
      </c>
      <c r="AA28" s="103">
        <v>35.090000000000003</v>
      </c>
      <c r="AB28" s="101">
        <v>29644400</v>
      </c>
      <c r="AC28" s="100">
        <v>34.83</v>
      </c>
      <c r="AD28" s="2">
        <f t="shared" si="0"/>
        <v>0.52999999999999403</v>
      </c>
      <c r="AE28" s="138">
        <f t="shared" si="1"/>
        <v>1.1617775196050006E-2</v>
      </c>
    </row>
    <row r="29" spans="1:31" x14ac:dyDescent="0.25">
      <c r="B29" s="10"/>
      <c r="C29" s="10"/>
      <c r="D29" s="40"/>
      <c r="E29" s="40"/>
      <c r="F29" s="40"/>
      <c r="G29" s="40"/>
      <c r="W29" s="99">
        <v>42576</v>
      </c>
      <c r="X29" s="103">
        <v>34.619999999999997</v>
      </c>
      <c r="Y29" s="103">
        <v>34.76</v>
      </c>
      <c r="Z29" s="103">
        <v>34.57</v>
      </c>
      <c r="AA29" s="103">
        <v>34.69</v>
      </c>
      <c r="AB29" s="101">
        <v>20277700</v>
      </c>
      <c r="AC29" s="100">
        <v>34.43</v>
      </c>
      <c r="AD29" s="2">
        <f t="shared" si="0"/>
        <v>0.18999999999999773</v>
      </c>
      <c r="AE29" s="138">
        <f t="shared" si="1"/>
        <v>8.7209302325574889E-4</v>
      </c>
    </row>
    <row r="30" spans="1:31" x14ac:dyDescent="0.25">
      <c r="B30" s="10"/>
      <c r="C30" s="10"/>
      <c r="D30" s="40"/>
      <c r="E30" s="40"/>
      <c r="F30" s="40"/>
      <c r="G30" s="40"/>
      <c r="W30" s="99">
        <v>42573</v>
      </c>
      <c r="X30" s="103">
        <v>34.380000000000003</v>
      </c>
      <c r="Y30" s="103">
        <v>34.700000000000003</v>
      </c>
      <c r="Z30" s="103">
        <v>34.26</v>
      </c>
      <c r="AA30" s="103">
        <v>34.659999999999997</v>
      </c>
      <c r="AB30" s="101">
        <v>33033700</v>
      </c>
      <c r="AC30" s="100">
        <v>34.4</v>
      </c>
      <c r="AD30" s="2">
        <f t="shared" si="0"/>
        <v>0.44000000000000483</v>
      </c>
      <c r="AE30" s="138">
        <f t="shared" si="1"/>
        <v>1.1467215524845642E-2</v>
      </c>
    </row>
    <row r="31" spans="1:31" x14ac:dyDescent="0.25">
      <c r="W31" s="99">
        <v>42572</v>
      </c>
      <c r="X31" s="103">
        <v>34.33</v>
      </c>
      <c r="Y31" s="103">
        <v>34.49</v>
      </c>
      <c r="Z31" s="103">
        <v>33.86</v>
      </c>
      <c r="AA31" s="103">
        <v>34.270000000000003</v>
      </c>
      <c r="AB31" s="101">
        <v>63708600</v>
      </c>
      <c r="AC31" s="100">
        <v>34.01</v>
      </c>
      <c r="AD31" s="2">
        <f t="shared" si="0"/>
        <v>0.63000000000000256</v>
      </c>
      <c r="AE31" s="138">
        <f t="shared" si="1"/>
        <v>-3.9808018068887785E-2</v>
      </c>
    </row>
    <row r="32" spans="1:31" x14ac:dyDescent="0.25">
      <c r="W32" s="99">
        <v>42571</v>
      </c>
      <c r="X32" s="103">
        <v>35.299999999999997</v>
      </c>
      <c r="Y32" s="103">
        <v>35.93</v>
      </c>
      <c r="Z32" s="103">
        <v>35.06</v>
      </c>
      <c r="AA32" s="103">
        <v>35.69</v>
      </c>
      <c r="AB32" s="101">
        <v>42994200</v>
      </c>
      <c r="AC32" s="100">
        <v>35.42</v>
      </c>
      <c r="AD32" s="2">
        <f t="shared" si="0"/>
        <v>0.86999999999999744</v>
      </c>
      <c r="AE32" s="138">
        <f t="shared" si="1"/>
        <v>1.5190599025508789E-2</v>
      </c>
    </row>
    <row r="33" spans="1:31" x14ac:dyDescent="0.25">
      <c r="L33" t="s">
        <v>223</v>
      </c>
      <c r="M33" s="2">
        <f>M56+K56-F56</f>
        <v>1407.5400000000009</v>
      </c>
      <c r="W33" s="99">
        <v>42570</v>
      </c>
      <c r="X33" s="103">
        <v>34.89</v>
      </c>
      <c r="Y33" s="103">
        <v>35.159999999999997</v>
      </c>
      <c r="Z33" s="103">
        <v>34.85</v>
      </c>
      <c r="AA33" s="103">
        <v>35.15</v>
      </c>
      <c r="AB33" s="101">
        <v>20395400</v>
      </c>
      <c r="AC33" s="100">
        <v>34.89</v>
      </c>
      <c r="AD33" s="2">
        <f t="shared" si="0"/>
        <v>0.30999999999999517</v>
      </c>
      <c r="AE33" s="138">
        <f t="shared" si="1"/>
        <v>2.8743891922966558E-3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42569</v>
      </c>
      <c r="X34" s="103">
        <v>35.18</v>
      </c>
      <c r="Y34" s="103">
        <v>35.200000000000003</v>
      </c>
      <c r="Z34" s="103">
        <v>34.950000000000003</v>
      </c>
      <c r="AA34" s="103">
        <v>35.049999999999997</v>
      </c>
      <c r="AB34" s="101">
        <v>19347200</v>
      </c>
      <c r="AC34" s="100">
        <v>34.79</v>
      </c>
      <c r="AD34" s="2">
        <f t="shared" si="0"/>
        <v>0.25</v>
      </c>
      <c r="AE34" s="138">
        <f t="shared" si="1"/>
        <v>-5.7454754380936723E-4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42566</v>
      </c>
      <c r="X35" s="103">
        <v>35.26</v>
      </c>
      <c r="Y35" s="103">
        <v>35.29</v>
      </c>
      <c r="Z35" s="103">
        <v>34.9</v>
      </c>
      <c r="AA35" s="103">
        <v>35.07</v>
      </c>
      <c r="AB35" s="101">
        <v>23661900</v>
      </c>
      <c r="AC35" s="100">
        <v>34.81</v>
      </c>
      <c r="AD35" s="2">
        <f t="shared" si="0"/>
        <v>0.39000000000000057</v>
      </c>
      <c r="AE35" s="138">
        <f t="shared" si="1"/>
        <v>-3.7206639954205922E-3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42565</v>
      </c>
      <c r="X36" s="103">
        <v>35.130000000000003</v>
      </c>
      <c r="Y36" s="103">
        <v>35.299999999999997</v>
      </c>
      <c r="Z36" s="103">
        <v>34.96</v>
      </c>
      <c r="AA36" s="103">
        <v>35.200000000000003</v>
      </c>
      <c r="AB36" s="101">
        <v>25296400</v>
      </c>
      <c r="AC36" s="100">
        <v>34.94</v>
      </c>
      <c r="AD36" s="2">
        <f t="shared" si="0"/>
        <v>0.33999999999999631</v>
      </c>
      <c r="AE36" s="138">
        <f t="shared" si="1"/>
        <v>5.4676258992805149E-3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42564</v>
      </c>
      <c r="X37" s="103">
        <v>35.04</v>
      </c>
      <c r="Y37" s="103">
        <v>35.25</v>
      </c>
      <c r="Z37" s="103">
        <v>34.880000000000003</v>
      </c>
      <c r="AA37" s="103">
        <v>35.01</v>
      </c>
      <c r="AB37" s="101">
        <v>29120900</v>
      </c>
      <c r="AC37" s="100">
        <v>34.75</v>
      </c>
      <c r="AD37" s="2">
        <f t="shared" si="0"/>
        <v>0.36999999999999744</v>
      </c>
      <c r="AE37" s="138">
        <f t="shared" si="1"/>
        <v>2.0184544405996707E-3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42563</v>
      </c>
      <c r="X38" s="103">
        <v>34.51</v>
      </c>
      <c r="Y38" s="103">
        <v>34.97</v>
      </c>
      <c r="Z38" s="103">
        <v>34.479999999999997</v>
      </c>
      <c r="AA38" s="103">
        <v>34.94</v>
      </c>
      <c r="AB38" s="101">
        <v>28064100</v>
      </c>
      <c r="AC38" s="100">
        <v>34.68</v>
      </c>
      <c r="AD38" s="2">
        <f t="shared" si="0"/>
        <v>0.49000000000000199</v>
      </c>
      <c r="AE38" s="138">
        <f t="shared" si="1"/>
        <v>1.6412661195779776E-2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42562</v>
      </c>
      <c r="X39" s="103">
        <v>34.04</v>
      </c>
      <c r="Y39" s="103">
        <v>34.5</v>
      </c>
      <c r="Z39" s="103">
        <v>34.04</v>
      </c>
      <c r="AA39" s="103">
        <v>34.380000000000003</v>
      </c>
      <c r="AB39" s="101">
        <v>23820700</v>
      </c>
      <c r="AC39" s="100">
        <v>34.119999999999997</v>
      </c>
      <c r="AD39" s="2">
        <f t="shared" si="0"/>
        <v>0.46000000000000085</v>
      </c>
      <c r="AE39" s="138">
        <f t="shared" si="1"/>
        <v>1.1262596324836949E-2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37" t="s">
        <v>78</v>
      </c>
      <c r="P40" s="537"/>
      <c r="W40" s="99">
        <v>42559</v>
      </c>
      <c r="X40" s="103">
        <v>33.65</v>
      </c>
      <c r="Y40" s="103">
        <v>34</v>
      </c>
      <c r="Z40" s="103">
        <v>33.5</v>
      </c>
      <c r="AA40" s="103">
        <v>34</v>
      </c>
      <c r="AB40" s="101">
        <v>23341900</v>
      </c>
      <c r="AC40" s="100">
        <v>33.74</v>
      </c>
      <c r="AD40" s="2">
        <f t="shared" si="0"/>
        <v>0.5</v>
      </c>
      <c r="AE40" s="138">
        <f t="shared" si="1"/>
        <v>2.3975720789074284E-2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39.270000000000003</v>
      </c>
      <c r="Q41" s="2"/>
      <c r="W41" s="99">
        <v>42558</v>
      </c>
      <c r="X41" s="103">
        <v>32.96</v>
      </c>
      <c r="Y41" s="103">
        <v>33.549999999999997</v>
      </c>
      <c r="Z41" s="103">
        <v>32.96</v>
      </c>
      <c r="AA41" s="103">
        <v>33.200000000000003</v>
      </c>
      <c r="AB41" s="101">
        <v>26119400</v>
      </c>
      <c r="AC41" s="100">
        <v>32.950000000000003</v>
      </c>
      <c r="AD41" s="2">
        <f t="shared" si="0"/>
        <v>0.58999999999999631</v>
      </c>
      <c r="AE41" s="138">
        <f t="shared" si="1"/>
        <v>7.0293398533007867E-3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38.913000000000004</v>
      </c>
      <c r="Q42" s="2"/>
      <c r="T42" s="91" t="s">
        <v>113</v>
      </c>
      <c r="W42" s="99">
        <v>42557</v>
      </c>
      <c r="X42" s="103">
        <v>32.799999999999997</v>
      </c>
      <c r="Y42" s="103">
        <v>33</v>
      </c>
      <c r="Z42" s="103">
        <v>32.380000000000003</v>
      </c>
      <c r="AA42" s="103">
        <v>32.97</v>
      </c>
      <c r="AB42" s="101">
        <v>21070200</v>
      </c>
      <c r="AC42" s="100">
        <v>32.72</v>
      </c>
      <c r="AD42" s="2">
        <f t="shared" si="0"/>
        <v>0.61999999999999744</v>
      </c>
      <c r="AE42" s="138">
        <f t="shared" si="1"/>
        <v>8.9423373419672547E-3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38.556000000000004</v>
      </c>
      <c r="Q43" s="2"/>
      <c r="T43" s="97" t="s">
        <v>98</v>
      </c>
      <c r="U43" s="98">
        <v>35.549999999999997</v>
      </c>
      <c r="V43" s="415"/>
      <c r="W43" s="99">
        <v>42556</v>
      </c>
      <c r="X43" s="103">
        <v>32.5</v>
      </c>
      <c r="Y43" s="103">
        <v>32.729999999999997</v>
      </c>
      <c r="Z43" s="103">
        <v>32.46</v>
      </c>
      <c r="AA43" s="103">
        <v>32.68</v>
      </c>
      <c r="AB43" s="101">
        <v>20107200</v>
      </c>
      <c r="AC43" s="100">
        <v>32.43</v>
      </c>
      <c r="AD43" s="2">
        <f t="shared" si="0"/>
        <v>0.26999999999999602</v>
      </c>
      <c r="AE43" s="138">
        <f t="shared" si="1"/>
        <v>-2.1538461538461728E-3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38.199000000000005</v>
      </c>
      <c r="Q44" s="2"/>
      <c r="T44" s="87" t="s">
        <v>99</v>
      </c>
      <c r="U44" s="88">
        <v>35.590000000000003</v>
      </c>
      <c r="V44" s="416"/>
      <c r="W44" s="99">
        <v>42552</v>
      </c>
      <c r="X44" s="103">
        <v>32.64</v>
      </c>
      <c r="Y44" s="103">
        <v>32.89</v>
      </c>
      <c r="Z44" s="103">
        <v>32.47</v>
      </c>
      <c r="AA44" s="103">
        <v>32.75</v>
      </c>
      <c r="AB44" s="101">
        <v>17084600</v>
      </c>
      <c r="AC44" s="100">
        <v>32.5</v>
      </c>
      <c r="AD44" s="2">
        <f t="shared" si="0"/>
        <v>0.42000000000000171</v>
      </c>
      <c r="AE44" s="138">
        <f t="shared" si="1"/>
        <v>-1.536098310291778E-3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37.842000000000006</v>
      </c>
      <c r="Q45" s="2"/>
      <c r="T45" s="87" t="s">
        <v>100</v>
      </c>
      <c r="U45" s="88" t="s">
        <v>427</v>
      </c>
      <c r="V45" s="416"/>
      <c r="W45" s="99">
        <v>42551</v>
      </c>
      <c r="X45" s="103">
        <v>32</v>
      </c>
      <c r="Y45" s="103">
        <v>32.880000000000003</v>
      </c>
      <c r="Z45" s="103">
        <v>31.97</v>
      </c>
      <c r="AA45" s="103">
        <v>32.799999999999997</v>
      </c>
      <c r="AB45" s="101">
        <v>34528900</v>
      </c>
      <c r="AC45" s="100">
        <v>32.549999999999997</v>
      </c>
      <c r="AD45" s="2">
        <f t="shared" si="0"/>
        <v>0.91000000000000369</v>
      </c>
      <c r="AE45" s="138">
        <f t="shared" si="1"/>
        <v>2.7137898390659387E-2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37.485000000000007</v>
      </c>
      <c r="Q46" s="2"/>
      <c r="T46" s="87" t="s">
        <v>101</v>
      </c>
      <c r="U46" s="88" t="s">
        <v>428</v>
      </c>
      <c r="V46" s="416"/>
      <c r="W46" s="99">
        <v>42550</v>
      </c>
      <c r="X46" s="103">
        <v>31.35</v>
      </c>
      <c r="Y46" s="103">
        <v>31.98</v>
      </c>
      <c r="Z46" s="103">
        <v>31.31</v>
      </c>
      <c r="AA46" s="103">
        <v>31.93</v>
      </c>
      <c r="AB46" s="101">
        <v>22771100</v>
      </c>
      <c r="AC46" s="100">
        <v>31.69</v>
      </c>
      <c r="AD46" s="2">
        <f t="shared" si="0"/>
        <v>0.67000000000000171</v>
      </c>
      <c r="AE46" s="138">
        <f t="shared" si="1"/>
        <v>2.3578811369509012E-2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37.128000000000007</v>
      </c>
      <c r="Q47" s="2"/>
      <c r="T47" s="87" t="s">
        <v>102</v>
      </c>
      <c r="U47" s="88">
        <v>37.58</v>
      </c>
      <c r="V47" s="416"/>
      <c r="W47" s="99">
        <v>42549</v>
      </c>
      <c r="X47" s="103">
        <v>30.97</v>
      </c>
      <c r="Y47" s="103">
        <v>31.2</v>
      </c>
      <c r="Z47" s="103">
        <v>30.81</v>
      </c>
      <c r="AA47" s="103">
        <v>31.19</v>
      </c>
      <c r="AB47" s="101">
        <v>23693900</v>
      </c>
      <c r="AC47" s="100">
        <v>30.96</v>
      </c>
      <c r="AD47" s="2">
        <f t="shared" si="0"/>
        <v>0.39000000000000057</v>
      </c>
      <c r="AE47" s="138">
        <f t="shared" si="1"/>
        <v>1.5414890127910974E-2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36.771000000000001</v>
      </c>
      <c r="Q48" s="2"/>
      <c r="T48" s="87" t="s">
        <v>103</v>
      </c>
      <c r="U48" s="88">
        <v>1.1814199999999999</v>
      </c>
      <c r="V48" s="416"/>
      <c r="W48" s="99">
        <v>42548</v>
      </c>
      <c r="X48" s="103">
        <v>31.41</v>
      </c>
      <c r="Y48" s="103">
        <v>31.41</v>
      </c>
      <c r="Z48" s="103">
        <v>30.44</v>
      </c>
      <c r="AA48" s="103">
        <v>30.72</v>
      </c>
      <c r="AB48" s="101">
        <v>34965100</v>
      </c>
      <c r="AC48" s="100">
        <v>30.49</v>
      </c>
      <c r="AD48" s="2">
        <f t="shared" si="0"/>
        <v>0.96999999999999886</v>
      </c>
      <c r="AE48" s="138">
        <f t="shared" si="1"/>
        <v>-2.6189715745768116E-2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36.414000000000001</v>
      </c>
      <c r="Q49" s="2"/>
      <c r="T49" s="87" t="s">
        <v>104</v>
      </c>
      <c r="U49" s="89" t="s">
        <v>307</v>
      </c>
      <c r="V49" s="417"/>
      <c r="W49" s="99">
        <v>42545</v>
      </c>
      <c r="X49" s="103">
        <v>31.8</v>
      </c>
      <c r="Y49" s="103">
        <v>32.32</v>
      </c>
      <c r="Z49" s="103">
        <v>31.4</v>
      </c>
      <c r="AA49" s="103">
        <v>31.55</v>
      </c>
      <c r="AB49" s="101">
        <v>38094300</v>
      </c>
      <c r="AC49" s="100">
        <v>31.31</v>
      </c>
      <c r="AD49" s="2">
        <f t="shared" si="0"/>
        <v>0.92000000000000171</v>
      </c>
      <c r="AE49" s="138">
        <f t="shared" si="1"/>
        <v>-4.3677458766035571E-2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36.057000000000002</v>
      </c>
      <c r="Q50" s="2"/>
      <c r="T50" s="87"/>
      <c r="U50" s="88"/>
      <c r="V50" s="416"/>
      <c r="W50" s="99">
        <v>42544</v>
      </c>
      <c r="X50" s="103">
        <v>32.58</v>
      </c>
      <c r="Y50" s="103">
        <v>33</v>
      </c>
      <c r="Z50" s="103">
        <v>32.5</v>
      </c>
      <c r="AA50" s="103">
        <v>32.99</v>
      </c>
      <c r="AB50" s="101">
        <v>22048800</v>
      </c>
      <c r="AC50" s="100">
        <v>32.74</v>
      </c>
      <c r="AD50" s="2">
        <f t="shared" si="0"/>
        <v>0.5</v>
      </c>
      <c r="AE50" s="138">
        <f t="shared" si="1"/>
        <v>2.152886115444641E-2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35.700000000000003</v>
      </c>
      <c r="Q51" s="2"/>
      <c r="T51" s="87" t="s">
        <v>105</v>
      </c>
      <c r="U51" s="88" t="s">
        <v>429</v>
      </c>
      <c r="V51" s="416"/>
      <c r="W51" s="99">
        <v>42543</v>
      </c>
      <c r="X51" s="103">
        <v>32.299999999999997</v>
      </c>
      <c r="Y51" s="103">
        <v>32.630000000000003</v>
      </c>
      <c r="Z51" s="103">
        <v>32.25</v>
      </c>
      <c r="AA51" s="103">
        <v>32.29</v>
      </c>
      <c r="AB51" s="101">
        <v>18304800</v>
      </c>
      <c r="AC51" s="100">
        <v>32.049999999999997</v>
      </c>
      <c r="AD51" s="2">
        <f t="shared" si="0"/>
        <v>0.38000000000000256</v>
      </c>
      <c r="AE51" s="138">
        <f t="shared" si="1"/>
        <v>-9.3516209476307566E-4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35.343000000000004</v>
      </c>
      <c r="Q52" s="2"/>
      <c r="T52" s="87" t="s">
        <v>106</v>
      </c>
      <c r="U52" s="88" t="s">
        <v>430</v>
      </c>
      <c r="V52" s="416"/>
      <c r="W52" s="99">
        <v>42542</v>
      </c>
      <c r="X52" s="103">
        <v>32.26</v>
      </c>
      <c r="Y52" s="103">
        <v>32.380000000000003</v>
      </c>
      <c r="Z52" s="103">
        <v>32.090000000000003</v>
      </c>
      <c r="AA52" s="103">
        <v>32.32</v>
      </c>
      <c r="AB52" s="101">
        <v>15476500</v>
      </c>
      <c r="AC52" s="100">
        <v>32.08</v>
      </c>
      <c r="AD52" s="2">
        <f t="shared" si="0"/>
        <v>0.28999999999999915</v>
      </c>
      <c r="AE52" s="138">
        <f t="shared" si="1"/>
        <v>4.6977763858440102E-3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34.986000000000004</v>
      </c>
      <c r="Q53" s="2"/>
      <c r="T53" s="87" t="s">
        <v>107</v>
      </c>
      <c r="U53" s="90">
        <v>15183208</v>
      </c>
      <c r="V53" s="418"/>
      <c r="W53" s="99">
        <v>42541</v>
      </c>
      <c r="X53" s="103">
        <v>32.07</v>
      </c>
      <c r="Y53" s="103">
        <v>32.44</v>
      </c>
      <c r="Z53" s="103">
        <v>32.01</v>
      </c>
      <c r="AA53" s="103">
        <v>32.17</v>
      </c>
      <c r="AB53" s="101">
        <v>21961600</v>
      </c>
      <c r="AC53" s="100">
        <v>31.93</v>
      </c>
      <c r="AD53" s="2">
        <f t="shared" si="0"/>
        <v>0.42999999999999972</v>
      </c>
      <c r="AE53" s="138">
        <f t="shared" si="1"/>
        <v>1.3007614213198071E-2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34.629000000000005</v>
      </c>
      <c r="T54" s="87" t="s">
        <v>110</v>
      </c>
      <c r="U54" s="90">
        <v>21672300</v>
      </c>
      <c r="V54" s="418"/>
      <c r="W54" s="99">
        <v>42538</v>
      </c>
      <c r="X54" s="103">
        <v>31.73</v>
      </c>
      <c r="Y54" s="103">
        <v>31.81</v>
      </c>
      <c r="Z54" s="103">
        <v>31.47</v>
      </c>
      <c r="AA54" s="103">
        <v>31.76</v>
      </c>
      <c r="AB54" s="101">
        <v>27047900</v>
      </c>
      <c r="AC54" s="100">
        <v>31.52</v>
      </c>
      <c r="AD54" s="2">
        <f t="shared" si="0"/>
        <v>0.33999999999999986</v>
      </c>
      <c r="AE54" s="138">
        <f t="shared" si="1"/>
        <v>2.2257551669315756E-3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34.271999999999998</v>
      </c>
      <c r="T55" s="87" t="s">
        <v>108</v>
      </c>
      <c r="U55" s="88" t="s">
        <v>431</v>
      </c>
      <c r="V55" s="416"/>
      <c r="W55" s="99">
        <v>42537</v>
      </c>
      <c r="X55" s="103">
        <v>31.44</v>
      </c>
      <c r="Y55" s="103">
        <v>31.77</v>
      </c>
      <c r="Z55" s="103">
        <v>31.22</v>
      </c>
      <c r="AA55" s="103">
        <v>31.69</v>
      </c>
      <c r="AB55" s="101">
        <v>18547900</v>
      </c>
      <c r="AC55" s="100">
        <v>31.45</v>
      </c>
      <c r="AD55" s="2">
        <f t="shared" si="0"/>
        <v>0.55000000000000071</v>
      </c>
      <c r="AE55" s="138">
        <f t="shared" si="1"/>
        <v>2.5502072043352975E-3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33.914999999999999</v>
      </c>
      <c r="T56" s="87" t="s">
        <v>111</v>
      </c>
      <c r="U56" s="88">
        <v>17.309999999999999</v>
      </c>
      <c r="V56" s="416"/>
      <c r="W56" s="99">
        <v>42536</v>
      </c>
      <c r="X56" s="103">
        <v>32.25</v>
      </c>
      <c r="Y56" s="103">
        <v>32.26</v>
      </c>
      <c r="Z56" s="103">
        <v>31.59</v>
      </c>
      <c r="AA56" s="103">
        <v>31.61</v>
      </c>
      <c r="AB56" s="101">
        <v>23783300</v>
      </c>
      <c r="AC56" s="100">
        <v>31.37</v>
      </c>
      <c r="AD56" s="2">
        <f t="shared" si="0"/>
        <v>0.66999999999999815</v>
      </c>
      <c r="AE56" s="138">
        <f t="shared" si="1"/>
        <v>-1.6614420062695867E-2</v>
      </c>
    </row>
    <row r="57" spans="1:31" x14ac:dyDescent="0.25">
      <c r="O57" s="83">
        <v>0.94</v>
      </c>
      <c r="P57" s="83">
        <f t="shared" si="4"/>
        <v>33.558</v>
      </c>
      <c r="T57" s="87" t="s">
        <v>112</v>
      </c>
      <c r="U57" s="88">
        <v>2.06</v>
      </c>
      <c r="V57" s="416"/>
      <c r="W57" s="99">
        <v>42535</v>
      </c>
      <c r="X57" s="103">
        <v>32.01</v>
      </c>
      <c r="Y57" s="103">
        <v>32.24</v>
      </c>
      <c r="Z57" s="103">
        <v>31.79</v>
      </c>
      <c r="AA57" s="103">
        <v>32.14</v>
      </c>
      <c r="AB57" s="101">
        <v>18754300</v>
      </c>
      <c r="AC57" s="100">
        <v>31.9</v>
      </c>
      <c r="AD57" s="2">
        <f t="shared" si="0"/>
        <v>0.45000000000000284</v>
      </c>
      <c r="AE57" s="138">
        <f t="shared" si="1"/>
        <v>-9.3955527716882425E-4</v>
      </c>
    </row>
    <row r="58" spans="1:31" x14ac:dyDescent="0.25">
      <c r="O58" s="83">
        <v>0.93</v>
      </c>
      <c r="P58" s="83">
        <f t="shared" si="4"/>
        <v>33.201000000000008</v>
      </c>
      <c r="T58" s="87" t="s">
        <v>109</v>
      </c>
      <c r="U58" s="88" t="s">
        <v>390</v>
      </c>
      <c r="V58" s="416"/>
      <c r="W58" s="99">
        <v>42534</v>
      </c>
      <c r="X58" s="103">
        <v>32.049999999999997</v>
      </c>
      <c r="Y58" s="103">
        <v>32.5</v>
      </c>
      <c r="Z58" s="103">
        <v>32.04</v>
      </c>
      <c r="AA58" s="103">
        <v>32.17</v>
      </c>
      <c r="AB58" s="101">
        <v>23004800</v>
      </c>
      <c r="AC58" s="100">
        <v>31.93</v>
      </c>
      <c r="AD58" s="2">
        <f t="shared" si="0"/>
        <v>0.46000000000000085</v>
      </c>
      <c r="AE58" s="138">
        <f t="shared" si="1"/>
        <v>4.0880503144653524E-3</v>
      </c>
    </row>
    <row r="59" spans="1:31" x14ac:dyDescent="0.25">
      <c r="O59" s="83">
        <v>0.92</v>
      </c>
      <c r="P59" s="83">
        <f t="shared" si="4"/>
        <v>32.844000000000001</v>
      </c>
      <c r="W59" s="99">
        <v>42531</v>
      </c>
      <c r="X59" s="103">
        <v>31.7</v>
      </c>
      <c r="Y59" s="103">
        <v>32.24</v>
      </c>
      <c r="Z59" s="103">
        <v>31.65</v>
      </c>
      <c r="AA59" s="103">
        <v>32.04</v>
      </c>
      <c r="AB59" s="101">
        <v>35749100</v>
      </c>
      <c r="AC59" s="100">
        <v>31.8</v>
      </c>
      <c r="AD59" s="2">
        <f t="shared" si="0"/>
        <v>0.59000000000000341</v>
      </c>
      <c r="AE59" s="138">
        <f t="shared" si="1"/>
        <v>3.154574132492094E-3</v>
      </c>
    </row>
    <row r="60" spans="1:31" x14ac:dyDescent="0.25">
      <c r="O60" s="83">
        <v>0.91</v>
      </c>
      <c r="P60" s="83">
        <f t="shared" si="4"/>
        <v>32.487000000000002</v>
      </c>
      <c r="W60" s="99">
        <v>42530</v>
      </c>
      <c r="X60" s="103">
        <v>31.68</v>
      </c>
      <c r="Y60" s="103">
        <v>32</v>
      </c>
      <c r="Z60" s="103">
        <v>31.68</v>
      </c>
      <c r="AA60" s="103">
        <v>31.94</v>
      </c>
      <c r="AB60" s="101">
        <v>11276800</v>
      </c>
      <c r="AC60" s="100">
        <v>31.7</v>
      </c>
      <c r="AD60" s="2">
        <f t="shared" si="0"/>
        <v>0.32000000000000028</v>
      </c>
      <c r="AE60" s="138">
        <f t="shared" si="1"/>
        <v>1.5797788309637184E-3</v>
      </c>
    </row>
    <row r="61" spans="1:31" x14ac:dyDescent="0.25">
      <c r="O61" s="83">
        <v>0.9</v>
      </c>
      <c r="P61" s="83">
        <f t="shared" si="4"/>
        <v>32.130000000000003</v>
      </c>
      <c r="W61" s="99">
        <v>42529</v>
      </c>
      <c r="X61" s="103">
        <v>31.8</v>
      </c>
      <c r="Y61" s="103">
        <v>32</v>
      </c>
      <c r="Z61" s="103">
        <v>31.79</v>
      </c>
      <c r="AA61" s="103">
        <v>31.89</v>
      </c>
      <c r="AB61" s="101">
        <v>12732100</v>
      </c>
      <c r="AC61" s="100">
        <v>31.65</v>
      </c>
      <c r="AD61" s="2">
        <f t="shared" si="0"/>
        <v>0.21000000000000085</v>
      </c>
      <c r="AE61" s="138">
        <f t="shared" si="1"/>
        <v>3.1605562579017921E-4</v>
      </c>
    </row>
    <row r="62" spans="1:31" x14ac:dyDescent="0.25">
      <c r="W62" s="99">
        <v>42528</v>
      </c>
      <c r="X62" s="103">
        <v>31.75</v>
      </c>
      <c r="Y62" s="103">
        <v>32.020000000000003</v>
      </c>
      <c r="Z62" s="103">
        <v>31.7</v>
      </c>
      <c r="AA62" s="103">
        <v>31.88</v>
      </c>
      <c r="AB62" s="101">
        <v>19339100</v>
      </c>
      <c r="AC62" s="100">
        <v>31.64</v>
      </c>
      <c r="AD62" s="2">
        <f t="shared" si="0"/>
        <v>0.32000000000000384</v>
      </c>
      <c r="AE62" s="138">
        <f t="shared" si="1"/>
        <v>6.3613231552162031E-3</v>
      </c>
    </row>
    <row r="63" spans="1:31" x14ac:dyDescent="0.25">
      <c r="W63" s="99">
        <v>42527</v>
      </c>
      <c r="X63" s="103">
        <v>31.64</v>
      </c>
      <c r="Y63" s="103">
        <v>31.82</v>
      </c>
      <c r="Z63" s="103">
        <v>31.58</v>
      </c>
      <c r="AA63" s="103">
        <v>31.68</v>
      </c>
      <c r="AB63" s="101">
        <v>15139600</v>
      </c>
      <c r="AC63" s="100">
        <v>31.44</v>
      </c>
      <c r="AD63" s="2">
        <f t="shared" si="0"/>
        <v>0.24000000000000199</v>
      </c>
      <c r="AE63" s="138">
        <f t="shared" si="1"/>
        <v>1.9120458891013214E-3</v>
      </c>
    </row>
    <row r="64" spans="1:31" x14ac:dyDescent="0.25">
      <c r="W64" s="99">
        <v>42524</v>
      </c>
      <c r="X64" s="103">
        <v>31.74</v>
      </c>
      <c r="Y64" s="103">
        <v>31.74</v>
      </c>
      <c r="Z64" s="103">
        <v>31.4</v>
      </c>
      <c r="AA64" s="103">
        <v>31.62</v>
      </c>
      <c r="AB64" s="101">
        <v>15777500</v>
      </c>
      <c r="AC64" s="100">
        <v>31.38</v>
      </c>
      <c r="AD64" s="2">
        <f t="shared" si="0"/>
        <v>0.33999999999999986</v>
      </c>
      <c r="AE64" s="138">
        <f t="shared" si="1"/>
        <v>-4.4416243654822329E-3</v>
      </c>
    </row>
    <row r="65" spans="23:31" x14ac:dyDescent="0.25">
      <c r="W65" s="99">
        <v>42523</v>
      </c>
      <c r="X65" s="103">
        <v>31.56</v>
      </c>
      <c r="Y65" s="103">
        <v>31.76</v>
      </c>
      <c r="Z65" s="103">
        <v>31.45</v>
      </c>
      <c r="AA65" s="103">
        <v>31.76</v>
      </c>
      <c r="AB65" s="101">
        <v>14140100</v>
      </c>
      <c r="AC65" s="100">
        <v>31.52</v>
      </c>
      <c r="AD65" s="2">
        <f t="shared" si="0"/>
        <v>0.31000000000000227</v>
      </c>
      <c r="AE65" s="138">
        <f t="shared" si="1"/>
        <v>3.1826861871417922E-3</v>
      </c>
    </row>
    <row r="66" spans="23:31" x14ac:dyDescent="0.25">
      <c r="W66" s="99">
        <v>42522</v>
      </c>
      <c r="X66" s="103">
        <v>31.62</v>
      </c>
      <c r="Y66" s="103">
        <v>31.72</v>
      </c>
      <c r="Z66" s="103">
        <v>31.47</v>
      </c>
      <c r="AA66" s="103">
        <v>31.66</v>
      </c>
      <c r="AB66" s="101">
        <v>17753500</v>
      </c>
      <c r="AC66" s="100">
        <v>31.42</v>
      </c>
      <c r="AD66" s="2">
        <f t="shared" si="0"/>
        <v>0.25</v>
      </c>
      <c r="AE66" s="138">
        <f t="shared" si="1"/>
        <v>2.2328548644339197E-3</v>
      </c>
    </row>
    <row r="67" spans="23:31" x14ac:dyDescent="0.25">
      <c r="W67" s="99">
        <v>42521</v>
      </c>
      <c r="X67" s="103">
        <v>31.51</v>
      </c>
      <c r="Y67" s="103">
        <v>31.65</v>
      </c>
      <c r="Z67" s="103">
        <v>31.31</v>
      </c>
      <c r="AA67" s="103">
        <v>31.59</v>
      </c>
      <c r="AB67" s="101">
        <v>23040200</v>
      </c>
      <c r="AC67" s="100">
        <v>31.35</v>
      </c>
      <c r="AD67" s="2">
        <f>Y67-Z67</f>
        <v>0.33999999999999986</v>
      </c>
      <c r="AE67" s="138">
        <f>AC67/AC68-1</f>
        <v>6.3836578359399709E-4</v>
      </c>
    </row>
    <row r="68" spans="23:31" x14ac:dyDescent="0.25">
      <c r="W68" s="99">
        <v>42517</v>
      </c>
      <c r="X68" s="103">
        <v>31.6</v>
      </c>
      <c r="Y68" s="103">
        <v>31.65</v>
      </c>
      <c r="Z68" s="103">
        <v>31.45</v>
      </c>
      <c r="AA68" s="103">
        <v>31.57</v>
      </c>
      <c r="AB68" s="101">
        <v>13341300</v>
      </c>
      <c r="AC68" s="100">
        <v>31.33</v>
      </c>
      <c r="AD68" s="2">
        <f>Y68-Z68</f>
        <v>0.19999999999999929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42612</v>
      </c>
      <c r="X2" s="41">
        <v>56.77</v>
      </c>
      <c r="Y2" s="41">
        <v>57.62</v>
      </c>
      <c r="Z2" s="41">
        <v>55.86</v>
      </c>
      <c r="AA2" s="41">
        <v>56.08</v>
      </c>
      <c r="AB2" s="104">
        <v>1897900</v>
      </c>
      <c r="AC2" s="41">
        <v>56.08</v>
      </c>
      <c r="AD2" s="2">
        <f>Y2-Z2</f>
        <v>1.759999999999998</v>
      </c>
      <c r="AE2" s="138">
        <f>AC2/AC3-1</f>
        <v>-6.0262318326834707E-3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56.08</v>
      </c>
      <c r="W3" s="110">
        <v>42611</v>
      </c>
      <c r="X3" s="41">
        <v>56.45</v>
      </c>
      <c r="Y3" s="41">
        <v>56.58</v>
      </c>
      <c r="Z3" s="41">
        <v>55.86</v>
      </c>
      <c r="AA3" s="41">
        <v>56.42</v>
      </c>
      <c r="AB3" s="104">
        <v>2323900</v>
      </c>
      <c r="AC3" s="41">
        <v>56.42</v>
      </c>
      <c r="AD3" s="2">
        <f t="shared" ref="AD3:AD66" si="0">Y3-Z3</f>
        <v>0.71999999999999886</v>
      </c>
      <c r="AE3" s="138">
        <f t="shared" ref="AE3:AE66" si="1">AC3/AC4-1</f>
        <v>-4.4115052055760939E-3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56.08</v>
      </c>
      <c r="T4" s="124"/>
      <c r="U4" s="30"/>
      <c r="V4" s="35"/>
      <c r="W4" s="110">
        <v>42608</v>
      </c>
      <c r="X4" s="41">
        <v>56.98</v>
      </c>
      <c r="Y4" s="41">
        <v>57.89</v>
      </c>
      <c r="Z4" s="41">
        <v>56.16</v>
      </c>
      <c r="AA4" s="41">
        <v>56.67</v>
      </c>
      <c r="AB4" s="104">
        <v>2616400</v>
      </c>
      <c r="AC4" s="41">
        <v>56.67</v>
      </c>
      <c r="AD4" s="2">
        <f t="shared" si="0"/>
        <v>1.730000000000004</v>
      </c>
      <c r="AE4" s="138">
        <f t="shared" si="1"/>
        <v>-2.4643548671008375E-3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42607</v>
      </c>
      <c r="X5" s="41">
        <v>56.31</v>
      </c>
      <c r="Y5" s="41">
        <v>57.35</v>
      </c>
      <c r="Z5" s="41">
        <v>55.87</v>
      </c>
      <c r="AA5" s="41">
        <v>56.81</v>
      </c>
      <c r="AB5" s="104">
        <v>3464300</v>
      </c>
      <c r="AC5" s="41">
        <v>56.81</v>
      </c>
      <c r="AD5" s="2">
        <f t="shared" si="0"/>
        <v>1.480000000000004</v>
      </c>
      <c r="AE5" s="138">
        <f t="shared" si="1"/>
        <v>8.1632653061225469E-3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42606</v>
      </c>
      <c r="X6" s="41">
        <v>56.08</v>
      </c>
      <c r="Y6" s="41">
        <v>56.93</v>
      </c>
      <c r="Z6" s="41">
        <v>55.84</v>
      </c>
      <c r="AA6" s="41">
        <v>56.35</v>
      </c>
      <c r="AB6" s="104">
        <v>3289200</v>
      </c>
      <c r="AC6" s="41">
        <v>56.35</v>
      </c>
      <c r="AD6" s="2">
        <f t="shared" si="0"/>
        <v>1.0899999999999963</v>
      </c>
      <c r="AE6" s="138">
        <f t="shared" si="1"/>
        <v>-1.2406947890818421E-3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42605</v>
      </c>
      <c r="X7" s="41">
        <v>55.94</v>
      </c>
      <c r="Y7" s="41">
        <v>56.84</v>
      </c>
      <c r="Z7" s="41">
        <v>55.94</v>
      </c>
      <c r="AA7" s="41">
        <v>56.42</v>
      </c>
      <c r="AB7" s="104">
        <v>2289200</v>
      </c>
      <c r="AC7" s="41">
        <v>56.42</v>
      </c>
      <c r="AD7" s="2">
        <f t="shared" si="0"/>
        <v>0.90000000000000568</v>
      </c>
      <c r="AE7" s="138">
        <f t="shared" si="1"/>
        <v>3.914590747331026E-3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42604</v>
      </c>
      <c r="X8" s="41">
        <v>56.25</v>
      </c>
      <c r="Y8" s="41">
        <v>56.73</v>
      </c>
      <c r="Z8" s="41">
        <v>55.28</v>
      </c>
      <c r="AA8" s="41">
        <v>56.2</v>
      </c>
      <c r="AB8" s="104">
        <v>4498500</v>
      </c>
      <c r="AC8" s="41">
        <v>56.2</v>
      </c>
      <c r="AD8" s="2">
        <f t="shared" si="0"/>
        <v>1.4499999999999957</v>
      </c>
      <c r="AE8" s="138">
        <f t="shared" si="1"/>
        <v>-1.7997553730560778E-2</v>
      </c>
    </row>
    <row r="9" spans="1:40" x14ac:dyDescent="0.25">
      <c r="O9" s="11" t="s">
        <v>224</v>
      </c>
      <c r="Q9" s="138">
        <f>IF(Q2=0, 0, Q8/Q6)</f>
        <v>0</v>
      </c>
      <c r="W9" s="110">
        <v>42601</v>
      </c>
      <c r="X9" s="41">
        <v>57.28</v>
      </c>
      <c r="Y9" s="41">
        <v>57.56</v>
      </c>
      <c r="Z9" s="41">
        <v>56.52</v>
      </c>
      <c r="AA9" s="41">
        <v>57.23</v>
      </c>
      <c r="AB9" s="104">
        <v>2887400</v>
      </c>
      <c r="AC9" s="41">
        <v>57.23</v>
      </c>
      <c r="AD9" s="2">
        <f t="shared" si="0"/>
        <v>1.0399999999999991</v>
      </c>
      <c r="AE9" s="138">
        <f t="shared" si="1"/>
        <v>-6.7684831655675515E-3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42600</v>
      </c>
      <c r="X10" s="41">
        <v>56.94</v>
      </c>
      <c r="Y10" s="41">
        <v>57.88</v>
      </c>
      <c r="Z10" s="41">
        <v>56.87</v>
      </c>
      <c r="AA10" s="41">
        <v>57.62</v>
      </c>
      <c r="AB10" s="104">
        <v>3320100</v>
      </c>
      <c r="AC10" s="41">
        <v>57.62</v>
      </c>
      <c r="AD10" s="2">
        <f t="shared" si="0"/>
        <v>1.0100000000000051</v>
      </c>
      <c r="AE10" s="138">
        <f t="shared" si="1"/>
        <v>1.6225749559082736E-2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42599</v>
      </c>
      <c r="X11" s="41">
        <v>56.57</v>
      </c>
      <c r="Y11" s="41">
        <v>56.9</v>
      </c>
      <c r="Z11" s="41">
        <v>55.75</v>
      </c>
      <c r="AA11" s="41">
        <v>56.7</v>
      </c>
      <c r="AB11" s="104">
        <v>2609600</v>
      </c>
      <c r="AC11" s="41">
        <v>56.7</v>
      </c>
      <c r="AD11" s="2">
        <f t="shared" si="0"/>
        <v>1.1499999999999986</v>
      </c>
      <c r="AE11" s="138">
        <f t="shared" si="1"/>
        <v>5.2938062466911795E-4</v>
      </c>
    </row>
    <row r="12" spans="1:40" x14ac:dyDescent="0.25">
      <c r="T12" s="19"/>
      <c r="W12" s="110">
        <v>42598</v>
      </c>
      <c r="X12" s="41">
        <v>56.46</v>
      </c>
      <c r="Y12" s="41">
        <v>56.94</v>
      </c>
      <c r="Z12" s="41">
        <v>55.55</v>
      </c>
      <c r="AA12" s="41">
        <v>56.67</v>
      </c>
      <c r="AB12" s="104">
        <v>3076300</v>
      </c>
      <c r="AC12" s="41">
        <v>56.67</v>
      </c>
      <c r="AD12" s="2">
        <f t="shared" si="0"/>
        <v>1.3900000000000006</v>
      </c>
      <c r="AE12" s="138">
        <f t="shared" si="1"/>
        <v>3.530450132391838E-4</v>
      </c>
    </row>
    <row r="13" spans="1:40" x14ac:dyDescent="0.25">
      <c r="W13" s="110">
        <v>42597</v>
      </c>
      <c r="X13" s="41">
        <v>56.81</v>
      </c>
      <c r="Y13" s="41">
        <v>57.44</v>
      </c>
      <c r="Z13" s="41">
        <v>56.34</v>
      </c>
      <c r="AA13" s="41">
        <v>56.65</v>
      </c>
      <c r="AB13" s="104">
        <v>4474600</v>
      </c>
      <c r="AC13" s="41">
        <v>56.65</v>
      </c>
      <c r="AD13" s="2">
        <f t="shared" si="0"/>
        <v>1.0999999999999943</v>
      </c>
      <c r="AE13" s="138">
        <f t="shared" si="1"/>
        <v>6.5742714996446239E-3</v>
      </c>
    </row>
    <row r="14" spans="1:40" x14ac:dyDescent="0.25">
      <c r="W14" s="110">
        <v>42594</v>
      </c>
      <c r="X14" s="41">
        <v>56.81</v>
      </c>
      <c r="Y14" s="41">
        <v>56.98</v>
      </c>
      <c r="Z14" s="41">
        <v>55.85</v>
      </c>
      <c r="AA14" s="41">
        <v>56.28</v>
      </c>
      <c r="AB14" s="104">
        <v>3270200</v>
      </c>
      <c r="AC14" s="41">
        <v>56.28</v>
      </c>
      <c r="AD14" s="2">
        <f t="shared" si="0"/>
        <v>1.1299999999999955</v>
      </c>
      <c r="AE14" s="138">
        <f t="shared" si="1"/>
        <v>-4.598514326140779E-3</v>
      </c>
    </row>
    <row r="15" spans="1:40" x14ac:dyDescent="0.25">
      <c r="W15" s="110">
        <v>42593</v>
      </c>
      <c r="X15" s="41">
        <v>55.23</v>
      </c>
      <c r="Y15" s="41">
        <v>57.28</v>
      </c>
      <c r="Z15" s="41">
        <v>54.98</v>
      </c>
      <c r="AA15" s="41">
        <v>56.54</v>
      </c>
      <c r="AB15" s="104">
        <v>3961300</v>
      </c>
      <c r="AC15" s="41">
        <v>56.54</v>
      </c>
      <c r="AD15" s="2">
        <f t="shared" si="0"/>
        <v>2.3000000000000043</v>
      </c>
      <c r="AE15" s="138">
        <f t="shared" si="1"/>
        <v>3.3260233918128712E-2</v>
      </c>
    </row>
    <row r="16" spans="1:40" x14ac:dyDescent="0.25">
      <c r="W16" s="110">
        <v>42592</v>
      </c>
      <c r="X16" s="41">
        <v>55.53</v>
      </c>
      <c r="Y16" s="41">
        <v>56.04</v>
      </c>
      <c r="Z16" s="41">
        <v>54.55</v>
      </c>
      <c r="AA16" s="41">
        <v>54.72</v>
      </c>
      <c r="AB16" s="104">
        <v>3443700</v>
      </c>
      <c r="AC16" s="41">
        <v>54.72</v>
      </c>
      <c r="AD16" s="2">
        <f t="shared" si="0"/>
        <v>1.490000000000002</v>
      </c>
      <c r="AE16" s="138">
        <f t="shared" si="1"/>
        <v>-1.2630819198845233E-2</v>
      </c>
    </row>
    <row r="17" spans="1:31" x14ac:dyDescent="0.25">
      <c r="C17" s="4"/>
      <c r="D17" s="240"/>
      <c r="E17" s="3"/>
      <c r="F17" s="3"/>
      <c r="W17" s="110">
        <v>42591</v>
      </c>
      <c r="X17" s="41">
        <v>56.09</v>
      </c>
      <c r="Y17" s="41">
        <v>56.17</v>
      </c>
      <c r="Z17" s="41">
        <v>54.83</v>
      </c>
      <c r="AA17" s="41">
        <v>55.42</v>
      </c>
      <c r="AB17" s="104">
        <v>2664400</v>
      </c>
      <c r="AC17" s="41">
        <v>55.42</v>
      </c>
      <c r="AD17" s="2">
        <f t="shared" si="0"/>
        <v>1.3400000000000034</v>
      </c>
      <c r="AE17" s="138">
        <f t="shared" si="1"/>
        <v>-8.9413447782547006E-3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42590</v>
      </c>
      <c r="X18" s="41">
        <v>55.44</v>
      </c>
      <c r="Y18" s="41">
        <v>56.46</v>
      </c>
      <c r="Z18" s="41">
        <v>55.28</v>
      </c>
      <c r="AA18" s="41">
        <v>55.92</v>
      </c>
      <c r="AB18" s="104">
        <v>3595200</v>
      </c>
      <c r="AC18" s="41">
        <v>55.92</v>
      </c>
      <c r="AD18" s="2">
        <f t="shared" si="0"/>
        <v>1.1799999999999997</v>
      </c>
      <c r="AE18" s="138">
        <f t="shared" si="1"/>
        <v>2.3426061493411421E-2</v>
      </c>
    </row>
    <row r="19" spans="1:31" x14ac:dyDescent="0.25">
      <c r="W19" s="110">
        <v>42587</v>
      </c>
      <c r="X19" s="41">
        <v>54</v>
      </c>
      <c r="Y19" s="41">
        <v>54.76</v>
      </c>
      <c r="Z19" s="41">
        <v>53.58</v>
      </c>
      <c r="AA19" s="41">
        <v>54.64</v>
      </c>
      <c r="AB19" s="104">
        <v>3479600</v>
      </c>
      <c r="AC19" s="41">
        <v>54.64</v>
      </c>
      <c r="AD19" s="2">
        <f t="shared" si="0"/>
        <v>1.1799999999999997</v>
      </c>
      <c r="AE19" s="138">
        <f t="shared" si="1"/>
        <v>1.4293669946166654E-2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42586</v>
      </c>
      <c r="X20" s="41">
        <v>53.28</v>
      </c>
      <c r="Y20" s="41">
        <v>55.14</v>
      </c>
      <c r="Z20" s="41">
        <v>53.11</v>
      </c>
      <c r="AA20" s="41">
        <v>53.87</v>
      </c>
      <c r="AB20" s="104">
        <v>5349900</v>
      </c>
      <c r="AC20" s="41">
        <v>53.87</v>
      </c>
      <c r="AD20" s="2">
        <f t="shared" si="0"/>
        <v>2.0300000000000011</v>
      </c>
      <c r="AE20" s="138">
        <f t="shared" si="1"/>
        <v>8.9904476493725127E-3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42585</v>
      </c>
      <c r="X21" s="41">
        <v>51.74</v>
      </c>
      <c r="Y21" s="41">
        <v>53.73</v>
      </c>
      <c r="Z21" s="41">
        <v>51.63</v>
      </c>
      <c r="AA21" s="41">
        <v>53.39</v>
      </c>
      <c r="AB21" s="104">
        <v>6177000</v>
      </c>
      <c r="AC21" s="41">
        <v>53.39</v>
      </c>
      <c r="AD21" s="2">
        <f t="shared" si="0"/>
        <v>2.0999999999999943</v>
      </c>
      <c r="AE21" s="138">
        <f t="shared" si="1"/>
        <v>3.1690821256038726E-2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42584</v>
      </c>
      <c r="X22" s="41">
        <v>51.48</v>
      </c>
      <c r="Y22" s="41">
        <v>51.96</v>
      </c>
      <c r="Z22" s="41">
        <v>50.31</v>
      </c>
      <c r="AA22" s="41">
        <v>51.75</v>
      </c>
      <c r="AB22" s="104">
        <v>4733200</v>
      </c>
      <c r="AC22" s="41">
        <v>51.75</v>
      </c>
      <c r="AD22" s="2">
        <f t="shared" si="0"/>
        <v>1.6499999999999986</v>
      </c>
      <c r="AE22" s="138">
        <f t="shared" si="1"/>
        <v>1.0150302557095481E-2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42583</v>
      </c>
      <c r="X23" s="41">
        <v>52.67</v>
      </c>
      <c r="Y23" s="41">
        <v>52.73</v>
      </c>
      <c r="Z23" s="41">
        <v>51.01</v>
      </c>
      <c r="AA23" s="41">
        <v>51.23</v>
      </c>
      <c r="AB23" s="104">
        <v>5623200</v>
      </c>
      <c r="AC23" s="41">
        <v>51.23</v>
      </c>
      <c r="AD23" s="2">
        <f t="shared" si="0"/>
        <v>1.7199999999999989</v>
      </c>
      <c r="AE23" s="138">
        <f t="shared" si="1"/>
        <v>-4.5107176141658933E-2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42580</v>
      </c>
      <c r="X24" s="41">
        <v>51.41</v>
      </c>
      <c r="Y24" s="41">
        <v>53.82</v>
      </c>
      <c r="Z24" s="41">
        <v>51.41</v>
      </c>
      <c r="AA24" s="41">
        <v>53.65</v>
      </c>
      <c r="AB24" s="104">
        <v>4098000</v>
      </c>
      <c r="AC24" s="41">
        <v>53.65</v>
      </c>
      <c r="AD24" s="2">
        <f t="shared" si="0"/>
        <v>2.4100000000000037</v>
      </c>
      <c r="AE24" s="138">
        <f t="shared" si="1"/>
        <v>2.8368794326241176E-2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42579</v>
      </c>
      <c r="X25" s="41">
        <v>51.5</v>
      </c>
      <c r="Y25" s="41">
        <v>53</v>
      </c>
      <c r="Z25" s="41">
        <v>51.28</v>
      </c>
      <c r="AA25" s="41">
        <v>52.17</v>
      </c>
      <c r="AB25" s="104">
        <v>5308100</v>
      </c>
      <c r="AC25" s="41">
        <v>52.17</v>
      </c>
      <c r="AD25" s="2">
        <f t="shared" si="0"/>
        <v>1.7199999999999989</v>
      </c>
      <c r="AE25" s="138">
        <f t="shared" si="1"/>
        <v>1.1046511627907041E-2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42578</v>
      </c>
      <c r="X26" s="41">
        <v>52</v>
      </c>
      <c r="Y26" s="41">
        <v>53.66</v>
      </c>
      <c r="Z26" s="41">
        <v>50.55</v>
      </c>
      <c r="AA26" s="41">
        <v>51.6</v>
      </c>
      <c r="AB26" s="104">
        <v>9367200</v>
      </c>
      <c r="AC26" s="41">
        <v>51.6</v>
      </c>
      <c r="AD26" s="2">
        <f t="shared" si="0"/>
        <v>3.1099999999999994</v>
      </c>
      <c r="AE26" s="138">
        <f t="shared" si="1"/>
        <v>-3.8748137108792768E-2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42577</v>
      </c>
      <c r="X27" s="41">
        <v>52.46</v>
      </c>
      <c r="Y27" s="41">
        <v>53.71</v>
      </c>
      <c r="Z27" s="41">
        <v>52.16</v>
      </c>
      <c r="AA27" s="41">
        <v>53.68</v>
      </c>
      <c r="AB27" s="104">
        <v>3789100</v>
      </c>
      <c r="AC27" s="41">
        <v>53.68</v>
      </c>
      <c r="AD27" s="2">
        <f t="shared" si="0"/>
        <v>1.5500000000000043</v>
      </c>
      <c r="AE27" s="138">
        <f t="shared" si="1"/>
        <v>1.6474152622609317E-2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42576</v>
      </c>
      <c r="X28" s="41">
        <v>53.5</v>
      </c>
      <c r="Y28" s="41">
        <v>53.78</v>
      </c>
      <c r="Z28" s="41">
        <v>52.36</v>
      </c>
      <c r="AA28" s="41">
        <v>52.81</v>
      </c>
      <c r="AB28" s="104">
        <v>4099400</v>
      </c>
      <c r="AC28" s="41">
        <v>52.81</v>
      </c>
      <c r="AD28" s="2">
        <f t="shared" si="0"/>
        <v>1.4200000000000017</v>
      </c>
      <c r="AE28" s="138">
        <f t="shared" si="1"/>
        <v>-2.4205469327420404E-2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42573</v>
      </c>
      <c r="X29" s="41">
        <v>55.26</v>
      </c>
      <c r="Y29" s="41">
        <v>55.43</v>
      </c>
      <c r="Z29" s="41">
        <v>53.66</v>
      </c>
      <c r="AA29" s="41">
        <v>54.12</v>
      </c>
      <c r="AB29" s="104">
        <v>2773400</v>
      </c>
      <c r="AC29" s="41">
        <v>54.12</v>
      </c>
      <c r="AD29" s="2">
        <f t="shared" si="0"/>
        <v>1.7700000000000031</v>
      </c>
      <c r="AE29" s="138">
        <f t="shared" si="1"/>
        <v>-1.4387179020214913E-2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42572</v>
      </c>
      <c r="X30" s="41">
        <v>56.28</v>
      </c>
      <c r="Y30" s="41">
        <v>56.93</v>
      </c>
      <c r="Z30" s="41">
        <v>54.72</v>
      </c>
      <c r="AA30" s="41">
        <v>54.91</v>
      </c>
      <c r="AB30" s="104">
        <v>1917600</v>
      </c>
      <c r="AC30" s="41">
        <v>54.91</v>
      </c>
      <c r="AD30" s="2">
        <f t="shared" si="0"/>
        <v>2.2100000000000009</v>
      </c>
      <c r="AE30" s="138">
        <f t="shared" si="1"/>
        <v>-2.5727466288147705E-2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42571</v>
      </c>
      <c r="X31" s="197">
        <v>55.81</v>
      </c>
      <c r="Y31" s="41">
        <v>56.68</v>
      </c>
      <c r="Z31" s="41">
        <v>54.72</v>
      </c>
      <c r="AA31" s="41">
        <v>56.36</v>
      </c>
      <c r="AB31" s="104">
        <v>3171000</v>
      </c>
      <c r="AC31" s="41">
        <v>56.36</v>
      </c>
      <c r="AD31" s="2">
        <f t="shared" si="0"/>
        <v>1.9600000000000009</v>
      </c>
      <c r="AE31" s="138">
        <f t="shared" si="1"/>
        <v>4.455533772945941E-3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42570</v>
      </c>
      <c r="X32" s="41">
        <v>57.1</v>
      </c>
      <c r="Y32" s="41">
        <v>57.48</v>
      </c>
      <c r="Z32" s="41">
        <v>55.84</v>
      </c>
      <c r="AA32" s="41">
        <v>56.11</v>
      </c>
      <c r="AB32" s="104">
        <v>2305200</v>
      </c>
      <c r="AC32" s="41">
        <v>56.11</v>
      </c>
      <c r="AD32" s="2">
        <f t="shared" si="0"/>
        <v>1.6399999999999935</v>
      </c>
      <c r="AE32" s="138">
        <f t="shared" si="1"/>
        <v>-2.5868055555555602E-2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42569</v>
      </c>
      <c r="X33" s="41">
        <v>56.72</v>
      </c>
      <c r="Y33" s="41">
        <v>57.65</v>
      </c>
      <c r="Z33" s="41">
        <v>56.25</v>
      </c>
      <c r="AA33" s="41">
        <v>57.6</v>
      </c>
      <c r="AB33" s="104">
        <v>2802700</v>
      </c>
      <c r="AC33" s="41">
        <v>57.6</v>
      </c>
      <c r="AD33" s="2">
        <f t="shared" si="0"/>
        <v>1.3999999999999986</v>
      </c>
      <c r="AE33" s="138">
        <f t="shared" si="1"/>
        <v>1.1768838924995695E-2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42566</v>
      </c>
      <c r="X34" s="41">
        <v>58.08</v>
      </c>
      <c r="Y34" s="41">
        <v>58.36</v>
      </c>
      <c r="Z34" s="41">
        <v>56.68</v>
      </c>
      <c r="AA34" s="41">
        <v>56.93</v>
      </c>
      <c r="AB34" s="104">
        <v>3409300</v>
      </c>
      <c r="AC34" s="41">
        <v>56.93</v>
      </c>
      <c r="AD34" s="2">
        <f t="shared" si="0"/>
        <v>1.6799999999999997</v>
      </c>
      <c r="AE34" s="138">
        <f t="shared" si="1"/>
        <v>-1.861747974487149E-2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42565</v>
      </c>
      <c r="X35" s="41">
        <v>59.09</v>
      </c>
      <c r="Y35" s="41">
        <v>59.43</v>
      </c>
      <c r="Z35" s="41">
        <v>57.98</v>
      </c>
      <c r="AA35" s="41">
        <v>58.01</v>
      </c>
      <c r="AB35" s="104">
        <v>2839500</v>
      </c>
      <c r="AC35" s="41">
        <v>58.01</v>
      </c>
      <c r="AD35" s="2">
        <f t="shared" si="0"/>
        <v>1.4500000000000028</v>
      </c>
      <c r="AE35" s="138">
        <f t="shared" si="1"/>
        <v>-1.7235436056539655E-4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42564</v>
      </c>
      <c r="X36" s="41">
        <v>59.99</v>
      </c>
      <c r="Y36" s="41">
        <v>60.12</v>
      </c>
      <c r="Z36" s="41">
        <v>57.46</v>
      </c>
      <c r="AA36" s="41">
        <v>58.02</v>
      </c>
      <c r="AB36" s="104">
        <v>4019900</v>
      </c>
      <c r="AC36" s="41">
        <v>58.02</v>
      </c>
      <c r="AD36" s="2">
        <f t="shared" si="0"/>
        <v>2.6599999999999966</v>
      </c>
      <c r="AE36" s="138">
        <f t="shared" si="1"/>
        <v>-3.5090636953267862E-2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42563</v>
      </c>
      <c r="X37" s="41">
        <v>57.24</v>
      </c>
      <c r="Y37" s="41">
        <v>60.17</v>
      </c>
      <c r="Z37" s="41">
        <v>57.08</v>
      </c>
      <c r="AA37" s="41">
        <v>60.13</v>
      </c>
      <c r="AB37" s="104">
        <v>4561700</v>
      </c>
      <c r="AC37" s="41">
        <v>60.13</v>
      </c>
      <c r="AD37" s="2">
        <f t="shared" si="0"/>
        <v>3.0900000000000034</v>
      </c>
      <c r="AE37" s="138">
        <f t="shared" si="1"/>
        <v>7.2409488139825173E-2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42562</v>
      </c>
      <c r="X38" s="41">
        <v>57.23</v>
      </c>
      <c r="Y38" s="41">
        <v>57.41</v>
      </c>
      <c r="Z38" s="41">
        <v>55.99</v>
      </c>
      <c r="AA38" s="41">
        <v>56.07</v>
      </c>
      <c r="AB38" s="104">
        <v>2337000</v>
      </c>
      <c r="AC38" s="41">
        <v>56.07</v>
      </c>
      <c r="AD38" s="2">
        <f t="shared" si="0"/>
        <v>1.4199999999999946</v>
      </c>
      <c r="AE38" s="138">
        <f t="shared" si="1"/>
        <v>-1.3025875726104585E-2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42559</v>
      </c>
      <c r="X39" s="41">
        <v>57.68</v>
      </c>
      <c r="Y39" s="41">
        <v>57.87</v>
      </c>
      <c r="Z39" s="41">
        <v>55.77</v>
      </c>
      <c r="AA39" s="41">
        <v>56.81</v>
      </c>
      <c r="AB39" s="104">
        <v>3259200</v>
      </c>
      <c r="AC39" s="41">
        <v>56.81</v>
      </c>
      <c r="AD39" s="2">
        <f t="shared" si="0"/>
        <v>2.0999999999999943</v>
      </c>
      <c r="AE39" s="138">
        <f t="shared" si="1"/>
        <v>5.8427762039661157E-3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42558</v>
      </c>
      <c r="X40" s="41">
        <v>57.73</v>
      </c>
      <c r="Y40" s="41">
        <v>58.68</v>
      </c>
      <c r="Z40" s="41">
        <v>55.85</v>
      </c>
      <c r="AA40" s="41">
        <v>56.48</v>
      </c>
      <c r="AB40" s="104">
        <v>4218100</v>
      </c>
      <c r="AC40" s="41">
        <v>56.48</v>
      </c>
      <c r="AD40" s="2">
        <f t="shared" si="0"/>
        <v>2.8299999999999983</v>
      </c>
      <c r="AE40" s="138">
        <f t="shared" si="1"/>
        <v>-7.0323488045007654E-3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42557</v>
      </c>
      <c r="X41" s="41">
        <v>56.54</v>
      </c>
      <c r="Y41" s="41">
        <v>56.96</v>
      </c>
      <c r="Z41" s="41">
        <v>55.86</v>
      </c>
      <c r="AA41" s="41">
        <v>56.88</v>
      </c>
      <c r="AB41" s="104">
        <v>3065100</v>
      </c>
      <c r="AC41" s="41">
        <v>56.88</v>
      </c>
      <c r="AD41" s="2">
        <f t="shared" si="0"/>
        <v>1.1000000000000014</v>
      </c>
      <c r="AE41" s="138">
        <f t="shared" si="1"/>
        <v>-1.4044943820223921E-3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42556</v>
      </c>
      <c r="X42" s="41">
        <v>58.65</v>
      </c>
      <c r="Y42" s="41">
        <v>59.28</v>
      </c>
      <c r="Z42" s="41">
        <v>56.19</v>
      </c>
      <c r="AA42" s="41">
        <v>56.96</v>
      </c>
      <c r="AB42" s="104">
        <v>4089100</v>
      </c>
      <c r="AC42" s="41">
        <v>56.96</v>
      </c>
      <c r="AD42" s="2">
        <f t="shared" si="0"/>
        <v>3.0900000000000034</v>
      </c>
      <c r="AE42" s="138">
        <f t="shared" si="1"/>
        <v>-5.3034081463009142E-2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56.42</v>
      </c>
      <c r="W43" s="110">
        <v>42552</v>
      </c>
      <c r="X43" s="41">
        <v>60.01</v>
      </c>
      <c r="Y43" s="41">
        <v>61.54</v>
      </c>
      <c r="Z43" s="41">
        <v>59.69</v>
      </c>
      <c r="AA43" s="41">
        <v>60.15</v>
      </c>
      <c r="AB43" s="104">
        <v>3315600</v>
      </c>
      <c r="AC43" s="41">
        <v>60.15</v>
      </c>
      <c r="AD43" s="2">
        <f t="shared" si="0"/>
        <v>1.8500000000000014</v>
      </c>
      <c r="AE43" s="138">
        <f t="shared" si="1"/>
        <v>8.3194675540765317E-4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7" t="s">
        <v>78</v>
      </c>
      <c r="P44" s="537"/>
      <c r="T44" s="108" t="s">
        <v>99</v>
      </c>
      <c r="U44" s="106">
        <v>56.77</v>
      </c>
      <c r="W44" s="110">
        <v>42551</v>
      </c>
      <c r="X44" s="41">
        <v>59.42</v>
      </c>
      <c r="Y44" s="41">
        <v>60.38</v>
      </c>
      <c r="Z44" s="41">
        <v>58.81</v>
      </c>
      <c r="AA44" s="41">
        <v>60.1</v>
      </c>
      <c r="AB44" s="104">
        <v>11904700</v>
      </c>
      <c r="AC44" s="41">
        <v>60.1</v>
      </c>
      <c r="AD44" s="2">
        <f t="shared" si="0"/>
        <v>1.5700000000000003</v>
      </c>
      <c r="AE44" s="138">
        <f t="shared" si="1"/>
        <v>4.0332352432058238E-2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61.688000000000002</v>
      </c>
      <c r="R45" s="34"/>
      <c r="T45" s="108" t="s">
        <v>100</v>
      </c>
      <c r="U45" s="106" t="s">
        <v>130</v>
      </c>
      <c r="W45" s="110">
        <v>42550</v>
      </c>
      <c r="X45" s="41">
        <v>55.87</v>
      </c>
      <c r="Y45" s="41">
        <v>57.98</v>
      </c>
      <c r="Z45" s="41">
        <v>55.43</v>
      </c>
      <c r="AA45" s="41">
        <v>57.77</v>
      </c>
      <c r="AB45" s="104">
        <v>3837600</v>
      </c>
      <c r="AC45" s="41">
        <v>57.77</v>
      </c>
      <c r="AD45" s="2">
        <f t="shared" si="0"/>
        <v>2.5499999999999972</v>
      </c>
      <c r="AE45" s="138">
        <f t="shared" si="1"/>
        <v>4.7696771853463993E-2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61.127200000000002</v>
      </c>
      <c r="Q46" s="2"/>
      <c r="R46" s="34"/>
      <c r="T46" s="108" t="s">
        <v>101</v>
      </c>
      <c r="U46" s="106" t="s">
        <v>130</v>
      </c>
      <c r="W46" s="110">
        <v>42549</v>
      </c>
      <c r="X46" s="41">
        <v>54.5</v>
      </c>
      <c r="Y46" s="41">
        <v>55.54</v>
      </c>
      <c r="Z46" s="41">
        <v>53.72</v>
      </c>
      <c r="AA46" s="41">
        <v>55.14</v>
      </c>
      <c r="AB46" s="104">
        <v>4226900</v>
      </c>
      <c r="AC46" s="41">
        <v>55.14</v>
      </c>
      <c r="AD46" s="2">
        <f t="shared" si="0"/>
        <v>1.8200000000000003</v>
      </c>
      <c r="AE46" s="138">
        <f t="shared" si="1"/>
        <v>4.7691430742922147E-2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60.566400000000002</v>
      </c>
      <c r="Q47" s="2"/>
      <c r="R47" s="34"/>
      <c r="T47" s="108" t="s">
        <v>102</v>
      </c>
      <c r="U47" s="106">
        <v>65.45</v>
      </c>
      <c r="W47" s="110">
        <v>42548</v>
      </c>
      <c r="X47" s="41">
        <v>54.87</v>
      </c>
      <c r="Y47" s="41">
        <v>55.12</v>
      </c>
      <c r="Z47" s="41">
        <v>51.82</v>
      </c>
      <c r="AA47" s="41">
        <v>52.63</v>
      </c>
      <c r="AB47" s="104">
        <v>6076000</v>
      </c>
      <c r="AC47" s="41">
        <v>52.63</v>
      </c>
      <c r="AD47" s="2">
        <f t="shared" si="0"/>
        <v>3.2999999999999972</v>
      </c>
      <c r="AE47" s="138">
        <f t="shared" si="1"/>
        <v>-5.7316854737596179E-2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60.005600000000001</v>
      </c>
      <c r="Q48" s="2"/>
      <c r="R48" s="34"/>
      <c r="T48" s="108" t="s">
        <v>103</v>
      </c>
      <c r="U48" s="106">
        <v>1.4319599999999999</v>
      </c>
      <c r="W48" s="110">
        <v>42545</v>
      </c>
      <c r="X48" s="41">
        <v>57.04</v>
      </c>
      <c r="Y48" s="41">
        <v>58.07</v>
      </c>
      <c r="Z48" s="41">
        <v>55.51</v>
      </c>
      <c r="AA48" s="41">
        <v>55.83</v>
      </c>
      <c r="AB48" s="104">
        <v>4830300</v>
      </c>
      <c r="AC48" s="41">
        <v>55.83</v>
      </c>
      <c r="AD48" s="2">
        <f t="shared" si="0"/>
        <v>2.5600000000000023</v>
      </c>
      <c r="AE48" s="138">
        <f t="shared" si="1"/>
        <v>-6.5919357537226109E-2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59.444800000000001</v>
      </c>
      <c r="Q49" s="2"/>
      <c r="R49" s="34"/>
      <c r="T49" s="108" t="s">
        <v>123</v>
      </c>
      <c r="U49" s="106" t="s">
        <v>323</v>
      </c>
      <c r="W49" s="110">
        <v>42544</v>
      </c>
      <c r="X49" s="41">
        <v>58.73</v>
      </c>
      <c r="Y49" s="41">
        <v>59.79</v>
      </c>
      <c r="Z49" s="41">
        <v>58.33</v>
      </c>
      <c r="AA49" s="41">
        <v>59.77</v>
      </c>
      <c r="AB49" s="104">
        <v>2501400</v>
      </c>
      <c r="AC49" s="41">
        <v>59.77</v>
      </c>
      <c r="AD49" s="2">
        <f t="shared" si="0"/>
        <v>1.4600000000000009</v>
      </c>
      <c r="AE49" s="138">
        <f t="shared" si="1"/>
        <v>3.0162013098931295E-2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58.884</v>
      </c>
      <c r="Q50" s="2"/>
      <c r="R50" s="34"/>
      <c r="T50" s="108"/>
      <c r="U50" s="106"/>
      <c r="W50" s="110">
        <v>42543</v>
      </c>
      <c r="X50" s="41">
        <v>59.03</v>
      </c>
      <c r="Y50" s="41">
        <v>59.03</v>
      </c>
      <c r="Z50" s="41">
        <v>57.84</v>
      </c>
      <c r="AA50" s="41">
        <v>58.02</v>
      </c>
      <c r="AB50" s="104">
        <v>1880500</v>
      </c>
      <c r="AC50" s="41">
        <v>58.02</v>
      </c>
      <c r="AD50" s="2">
        <f t="shared" si="0"/>
        <v>1.1899999999999977</v>
      </c>
      <c r="AE50" s="138">
        <f t="shared" si="1"/>
        <v>-1.1584327086882396E-2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58.3232</v>
      </c>
      <c r="Q51" s="2"/>
      <c r="R51" s="34"/>
      <c r="T51" s="108" t="s">
        <v>105</v>
      </c>
      <c r="U51" s="106" t="s">
        <v>432</v>
      </c>
      <c r="W51" s="110">
        <v>42542</v>
      </c>
      <c r="X51" s="41">
        <v>58.12</v>
      </c>
      <c r="Y51" s="41">
        <v>58.82</v>
      </c>
      <c r="Z51" s="41">
        <v>57.5</v>
      </c>
      <c r="AA51" s="41">
        <v>58.7</v>
      </c>
      <c r="AB51" s="104">
        <v>2241900</v>
      </c>
      <c r="AC51" s="41">
        <v>58.7</v>
      </c>
      <c r="AD51" s="2">
        <f t="shared" si="0"/>
        <v>1.3200000000000003</v>
      </c>
      <c r="AE51" s="138">
        <f t="shared" si="1"/>
        <v>6.5157750342936804E-3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57.7624</v>
      </c>
      <c r="Q52" s="2"/>
      <c r="R52" s="34"/>
      <c r="T52" s="108" t="s">
        <v>106</v>
      </c>
      <c r="U52" s="106" t="s">
        <v>280</v>
      </c>
      <c r="W52" s="110">
        <v>42541</v>
      </c>
      <c r="X52" s="41">
        <v>58.18</v>
      </c>
      <c r="Y52" s="41">
        <v>58.81</v>
      </c>
      <c r="Z52" s="41">
        <v>57.73</v>
      </c>
      <c r="AA52" s="41">
        <v>58.32</v>
      </c>
      <c r="AB52" s="104">
        <v>2825300</v>
      </c>
      <c r="AC52" s="41">
        <v>58.32</v>
      </c>
      <c r="AD52" s="2">
        <f t="shared" si="0"/>
        <v>1.0800000000000054</v>
      </c>
      <c r="AE52" s="138">
        <f t="shared" si="1"/>
        <v>2.3876404494381998E-2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57.201599999999999</v>
      </c>
      <c r="Q53" s="2"/>
      <c r="R53" s="34"/>
      <c r="T53" s="108" t="s">
        <v>107</v>
      </c>
      <c r="U53" s="107">
        <v>1904677</v>
      </c>
      <c r="W53" s="110">
        <v>42538</v>
      </c>
      <c r="X53" s="41">
        <v>57.02</v>
      </c>
      <c r="Y53" s="41">
        <v>57.61</v>
      </c>
      <c r="Z53" s="41">
        <v>56.73</v>
      </c>
      <c r="AA53" s="41">
        <v>56.96</v>
      </c>
      <c r="AB53" s="104">
        <v>2947300</v>
      </c>
      <c r="AC53" s="41">
        <v>56.96</v>
      </c>
      <c r="AD53" s="2">
        <f t="shared" si="0"/>
        <v>0.88000000000000256</v>
      </c>
      <c r="AE53" s="138">
        <f t="shared" si="1"/>
        <v>1.5329768270944788E-2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56.640799999999999</v>
      </c>
      <c r="Q54" s="2"/>
      <c r="R54" s="34"/>
      <c r="T54" s="108" t="s">
        <v>110</v>
      </c>
      <c r="U54" s="107">
        <v>3610540</v>
      </c>
      <c r="W54" s="110">
        <v>42537</v>
      </c>
      <c r="X54" s="41">
        <v>56.39</v>
      </c>
      <c r="Y54" s="41">
        <v>56.46</v>
      </c>
      <c r="Z54" s="41">
        <v>54.42</v>
      </c>
      <c r="AA54" s="41">
        <v>56.1</v>
      </c>
      <c r="AB54" s="104">
        <v>4120500</v>
      </c>
      <c r="AC54" s="41">
        <v>56.1</v>
      </c>
      <c r="AD54" s="2">
        <f t="shared" si="0"/>
        <v>2.0399999999999991</v>
      </c>
      <c r="AE54" s="138">
        <f t="shared" si="1"/>
        <v>-1.8372703412073421E-2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56.08</v>
      </c>
      <c r="Q55" s="2"/>
      <c r="R55" s="34"/>
      <c r="T55" s="108" t="s">
        <v>108</v>
      </c>
      <c r="U55" s="106" t="s">
        <v>433</v>
      </c>
      <c r="W55" s="110">
        <v>42536</v>
      </c>
      <c r="X55" s="41">
        <v>57.65</v>
      </c>
      <c r="Y55" s="41">
        <v>58.26</v>
      </c>
      <c r="Z55" s="41">
        <v>56.25</v>
      </c>
      <c r="AA55" s="41">
        <v>57.15</v>
      </c>
      <c r="AB55" s="104">
        <v>3637200</v>
      </c>
      <c r="AC55" s="41">
        <v>57.15</v>
      </c>
      <c r="AD55" s="2">
        <f t="shared" si="0"/>
        <v>2.009999999999998</v>
      </c>
      <c r="AE55" s="138">
        <f t="shared" si="1"/>
        <v>-1.1587685921826352E-2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55.519199999999998</v>
      </c>
      <c r="Q56" s="2"/>
      <c r="R56" s="34"/>
      <c r="T56" s="108" t="s">
        <v>111</v>
      </c>
      <c r="U56" s="106" t="s">
        <v>130</v>
      </c>
      <c r="W56" s="110">
        <v>42535</v>
      </c>
      <c r="X56" s="41">
        <v>57</v>
      </c>
      <c r="Y56" s="41">
        <v>58.18</v>
      </c>
      <c r="Z56" s="41">
        <v>56.81</v>
      </c>
      <c r="AA56" s="41">
        <v>57.82</v>
      </c>
      <c r="AB56" s="104">
        <v>2144800</v>
      </c>
      <c r="AC56" s="41">
        <v>57.82</v>
      </c>
      <c r="AD56" s="2">
        <f t="shared" si="0"/>
        <v>1.3699999999999974</v>
      </c>
      <c r="AE56" s="138" t="e">
        <f t="shared" si="1"/>
        <v>#DIV/0!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54.958399999999997</v>
      </c>
      <c r="Q57" s="2"/>
      <c r="R57" s="34"/>
      <c r="T57" s="108" t="s">
        <v>112</v>
      </c>
      <c r="U57" s="106">
        <v>-10.25</v>
      </c>
      <c r="W57" s="110">
        <v>42535</v>
      </c>
      <c r="X57" s="41" t="s">
        <v>126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54.397599999999997</v>
      </c>
      <c r="Q58" s="2"/>
      <c r="R58" s="34"/>
      <c r="T58" s="108" t="s">
        <v>109</v>
      </c>
      <c r="U58" s="106" t="s">
        <v>391</v>
      </c>
      <c r="W58" s="110">
        <v>42534</v>
      </c>
      <c r="X58" s="41">
        <v>57.28</v>
      </c>
      <c r="Y58" s="41">
        <v>58.57</v>
      </c>
      <c r="Z58" s="41">
        <v>56.93</v>
      </c>
      <c r="AA58" s="41">
        <v>57.49</v>
      </c>
      <c r="AB58" s="104">
        <v>2338500</v>
      </c>
      <c r="AC58" s="41">
        <v>57.24</v>
      </c>
      <c r="AD58" s="2">
        <f t="shared" si="0"/>
        <v>1.6400000000000006</v>
      </c>
      <c r="AE58" s="138">
        <f t="shared" si="1"/>
        <v>-3.6553524804178172E-3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53.836799999999997</v>
      </c>
      <c r="W59" s="110">
        <v>42531</v>
      </c>
      <c r="X59" s="41">
        <v>59.51</v>
      </c>
      <c r="Y59" s="41">
        <v>59.91</v>
      </c>
      <c r="Z59" s="41">
        <v>57.18</v>
      </c>
      <c r="AA59" s="41">
        <v>57.7</v>
      </c>
      <c r="AB59" s="104">
        <v>3635900</v>
      </c>
      <c r="AC59" s="41">
        <v>57.45</v>
      </c>
      <c r="AD59" s="2">
        <f t="shared" si="0"/>
        <v>2.7299999999999969</v>
      </c>
      <c r="AE59" s="138">
        <f t="shared" si="1"/>
        <v>-4.4411177644710476E-2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53.275999999999996</v>
      </c>
      <c r="W60" s="110">
        <v>42530</v>
      </c>
      <c r="X60" s="41">
        <v>60.72</v>
      </c>
      <c r="Y60" s="41">
        <v>61.73</v>
      </c>
      <c r="Z60" s="41">
        <v>60.35</v>
      </c>
      <c r="AA60" s="41">
        <v>60.38</v>
      </c>
      <c r="AB60" s="104">
        <v>2304400</v>
      </c>
      <c r="AC60" s="41">
        <v>60.12</v>
      </c>
      <c r="AD60" s="2">
        <f t="shared" si="0"/>
        <v>1.3799999999999955</v>
      </c>
      <c r="AE60" s="138">
        <f t="shared" si="1"/>
        <v>-2.3867510959571403E-2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52.715199999999996</v>
      </c>
      <c r="W61" s="110">
        <v>42529</v>
      </c>
      <c r="X61" s="41">
        <v>62.23</v>
      </c>
      <c r="Y61" s="41">
        <v>63</v>
      </c>
      <c r="Z61" s="41">
        <v>61.22</v>
      </c>
      <c r="AA61" s="41">
        <v>61.86</v>
      </c>
      <c r="AB61" s="104">
        <v>2690800</v>
      </c>
      <c r="AC61" s="41">
        <v>61.59</v>
      </c>
      <c r="AD61" s="2">
        <f t="shared" si="0"/>
        <v>1.7800000000000011</v>
      </c>
      <c r="AE61" s="138">
        <f t="shared" si="1"/>
        <v>4.7308319738990079E-3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52.154400000000003</v>
      </c>
      <c r="W62" s="110">
        <v>42528</v>
      </c>
      <c r="X62" s="41">
        <v>60.91</v>
      </c>
      <c r="Y62" s="41">
        <v>61.76</v>
      </c>
      <c r="Z62" s="41">
        <v>60.2</v>
      </c>
      <c r="AA62" s="41">
        <v>61.57</v>
      </c>
      <c r="AB62" s="104">
        <v>3359600</v>
      </c>
      <c r="AC62" s="41">
        <v>61.3</v>
      </c>
      <c r="AD62" s="2">
        <f t="shared" si="0"/>
        <v>1.5599999999999952</v>
      </c>
      <c r="AE62" s="138">
        <f t="shared" si="1"/>
        <v>2.0815986677768628E-2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51.593600000000002</v>
      </c>
      <c r="W63" s="110">
        <v>42527</v>
      </c>
      <c r="X63" s="41">
        <v>58.95</v>
      </c>
      <c r="Y63" s="41">
        <v>60.37</v>
      </c>
      <c r="Z63" s="41">
        <v>58.59</v>
      </c>
      <c r="AA63" s="41">
        <v>60.31</v>
      </c>
      <c r="AB63" s="104">
        <v>2925300</v>
      </c>
      <c r="AC63" s="41">
        <v>60.05</v>
      </c>
      <c r="AD63" s="2">
        <f t="shared" si="0"/>
        <v>1.779999999999994</v>
      </c>
      <c r="AE63" s="138">
        <f t="shared" si="1"/>
        <v>3.3384959559456195E-2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51.032800000000002</v>
      </c>
      <c r="W64" s="110">
        <v>42524</v>
      </c>
      <c r="X64" s="41">
        <v>59.33</v>
      </c>
      <c r="Y64" s="41">
        <v>59.74</v>
      </c>
      <c r="Z64" s="41">
        <v>58.13</v>
      </c>
      <c r="AA64" s="41">
        <v>58.36</v>
      </c>
      <c r="AB64" s="104">
        <v>2079300</v>
      </c>
      <c r="AC64" s="41">
        <v>58.11</v>
      </c>
      <c r="AD64" s="2">
        <f t="shared" si="0"/>
        <v>1.6099999999999994</v>
      </c>
      <c r="AE64" s="138">
        <f t="shared" si="1"/>
        <v>-1.4583686620315395E-2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50.472000000000001</v>
      </c>
      <c r="W65" s="110">
        <v>42523</v>
      </c>
      <c r="X65" s="41">
        <v>58.24</v>
      </c>
      <c r="Y65" s="41">
        <v>59.23</v>
      </c>
      <c r="Z65" s="41">
        <v>57.8</v>
      </c>
      <c r="AA65" s="41">
        <v>59.23</v>
      </c>
      <c r="AB65" s="104">
        <v>2451200</v>
      </c>
      <c r="AC65" s="41">
        <v>58.97</v>
      </c>
      <c r="AD65" s="2">
        <f t="shared" si="0"/>
        <v>1.4299999999999997</v>
      </c>
      <c r="AE65" s="138">
        <f t="shared" si="1"/>
        <v>5.2846914422093327E-3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42522</v>
      </c>
      <c r="X66" s="41">
        <v>59.93</v>
      </c>
      <c r="Y66" s="41">
        <v>59.93</v>
      </c>
      <c r="Z66" s="41">
        <v>57.67</v>
      </c>
      <c r="AA66" s="41">
        <v>58.92</v>
      </c>
      <c r="AB66" s="104">
        <v>3284200</v>
      </c>
      <c r="AC66" s="41">
        <v>58.66</v>
      </c>
      <c r="AD66" s="2">
        <f t="shared" si="0"/>
        <v>2.259999999999998</v>
      </c>
      <c r="AE66" s="138">
        <f t="shared" si="1"/>
        <v>-1.6926428691134698E-2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42521</v>
      </c>
      <c r="X67" s="41">
        <v>60.44</v>
      </c>
      <c r="Y67" s="41">
        <v>61.12</v>
      </c>
      <c r="Z67" s="41">
        <v>59.56</v>
      </c>
      <c r="AA67" s="41">
        <v>59.93</v>
      </c>
      <c r="AB67" s="104">
        <v>2650500</v>
      </c>
      <c r="AC67" s="41">
        <v>59.67</v>
      </c>
      <c r="AD67" s="2">
        <f>Y67-Z67</f>
        <v>1.5599999999999952</v>
      </c>
      <c r="AE67" s="138">
        <f>AC67/AC68-1</f>
        <v>-5.0025012506252908E-3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42517</v>
      </c>
      <c r="X68" s="41">
        <v>59.94</v>
      </c>
      <c r="Y68" s="41">
        <v>61.17</v>
      </c>
      <c r="Z68" s="41">
        <v>59.46</v>
      </c>
      <c r="AA68" s="41">
        <v>60.23</v>
      </c>
      <c r="AB68" s="104">
        <v>3747200</v>
      </c>
      <c r="AC68" s="41">
        <v>59.97</v>
      </c>
      <c r="AD68" s="2">
        <f>Y68-Z68</f>
        <v>1.7100000000000009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42612</v>
      </c>
      <c r="X2" s="10">
        <v>96</v>
      </c>
      <c r="Y2" s="10">
        <v>96.28</v>
      </c>
      <c r="Z2" s="10">
        <v>95.48</v>
      </c>
      <c r="AA2" s="10">
        <v>95.85</v>
      </c>
      <c r="AB2" s="95">
        <v>2426700</v>
      </c>
      <c r="AC2" s="10">
        <v>95.85</v>
      </c>
      <c r="AD2" s="2">
        <f>Y2-Z2</f>
        <v>0.79999999999999716</v>
      </c>
      <c r="AE2" s="138">
        <f>AC2/AC3-1</f>
        <v>-2.1861336664585895E-3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95.85</v>
      </c>
      <c r="W3" s="133">
        <v>42611</v>
      </c>
      <c r="X3" s="10">
        <v>94.86</v>
      </c>
      <c r="Y3" s="10">
        <v>96.18</v>
      </c>
      <c r="Z3" s="10">
        <v>94.41</v>
      </c>
      <c r="AA3" s="10">
        <v>96.06</v>
      </c>
      <c r="AB3" s="95">
        <v>2746200</v>
      </c>
      <c r="AC3" s="10">
        <v>96.06</v>
      </c>
      <c r="AD3" s="2">
        <f t="shared" ref="AD3:AD66" si="0">Y3-Z3</f>
        <v>1.7700000000000102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95.85</v>
      </c>
      <c r="W4" s="133">
        <v>42611</v>
      </c>
      <c r="X4" s="10" t="s">
        <v>131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42608</v>
      </c>
      <c r="X5" s="10">
        <v>95.35</v>
      </c>
      <c r="Y5" s="10">
        <v>95.98</v>
      </c>
      <c r="Z5" s="10">
        <v>94.74</v>
      </c>
      <c r="AA5" s="10">
        <v>95.12</v>
      </c>
      <c r="AB5" s="95">
        <v>2531800</v>
      </c>
      <c r="AC5" s="10">
        <v>94.57</v>
      </c>
      <c r="AD5" s="2">
        <f t="shared" si="0"/>
        <v>1.2400000000000091</v>
      </c>
      <c r="AE5" s="138">
        <f t="shared" si="1"/>
        <v>4.2314609118787594E-4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95.32</v>
      </c>
      <c r="Y6" s="10">
        <v>95.82</v>
      </c>
      <c r="Z6" s="10">
        <v>94.96</v>
      </c>
      <c r="AA6" s="10">
        <v>95.08</v>
      </c>
      <c r="AB6" s="95">
        <v>1853000</v>
      </c>
      <c r="AC6" s="10">
        <v>94.53</v>
      </c>
      <c r="AD6" s="2">
        <f t="shared" si="0"/>
        <v>0.85999999999999943</v>
      </c>
      <c r="AE6" s="138">
        <f t="shared" si="1"/>
        <v>-4.2136310965975587E-3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42606</v>
      </c>
      <c r="X7" s="10">
        <v>96.01</v>
      </c>
      <c r="Y7" s="10">
        <v>96.06</v>
      </c>
      <c r="Z7" s="10">
        <v>95.27</v>
      </c>
      <c r="AA7" s="10">
        <v>95.48</v>
      </c>
      <c r="AB7" s="95">
        <v>2504200</v>
      </c>
      <c r="AC7" s="10">
        <v>94.93</v>
      </c>
      <c r="AD7" s="2">
        <f t="shared" si="0"/>
        <v>0.79000000000000625</v>
      </c>
      <c r="AE7" s="138">
        <f t="shared" si="1"/>
        <v>-5.447878470403289E-3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42605</v>
      </c>
      <c r="X8" s="10">
        <v>95.91</v>
      </c>
      <c r="Y8" s="10">
        <v>96.23</v>
      </c>
      <c r="Z8" s="10">
        <v>95.58</v>
      </c>
      <c r="AA8" s="10">
        <v>96.01</v>
      </c>
      <c r="AB8" s="95">
        <v>2300600</v>
      </c>
      <c r="AC8" s="10">
        <v>95.45</v>
      </c>
      <c r="AD8" s="2">
        <f t="shared" si="0"/>
        <v>0.65000000000000568</v>
      </c>
      <c r="AE8" s="138">
        <f t="shared" si="1"/>
        <v>7.0690018991348413E-3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42604</v>
      </c>
      <c r="X9" s="10">
        <v>95.3</v>
      </c>
      <c r="Y9" s="10">
        <v>95.8</v>
      </c>
      <c r="Z9" s="10">
        <v>95.06</v>
      </c>
      <c r="AA9" s="10">
        <v>95.33</v>
      </c>
      <c r="AB9" s="95">
        <v>1947900</v>
      </c>
      <c r="AC9" s="10">
        <v>94.78</v>
      </c>
      <c r="AD9" s="2">
        <f t="shared" si="0"/>
        <v>0.73999999999999488</v>
      </c>
      <c r="AE9" s="138">
        <f t="shared" si="1"/>
        <v>-3.67917586460631E-3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42601</v>
      </c>
      <c r="X10" s="10">
        <v>95.69</v>
      </c>
      <c r="Y10" s="10">
        <v>95.85</v>
      </c>
      <c r="Z10" s="10">
        <v>95.27</v>
      </c>
      <c r="AA10" s="10">
        <v>95.68</v>
      </c>
      <c r="AB10" s="95">
        <v>3027100</v>
      </c>
      <c r="AC10" s="10">
        <v>95.13</v>
      </c>
      <c r="AD10" s="2">
        <f t="shared" si="0"/>
        <v>0.57999999999999829</v>
      </c>
      <c r="AE10" s="138">
        <f t="shared" si="1"/>
        <v>-1.5743073047859157E-3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42600</v>
      </c>
      <c r="X11" s="10">
        <v>94.17</v>
      </c>
      <c r="Y11" s="10">
        <v>96.05</v>
      </c>
      <c r="Z11" s="10">
        <v>93.63</v>
      </c>
      <c r="AA11" s="10">
        <v>95.83</v>
      </c>
      <c r="AB11" s="95">
        <v>5063400</v>
      </c>
      <c r="AC11" s="10">
        <v>95.28</v>
      </c>
      <c r="AD11" s="2">
        <f t="shared" si="0"/>
        <v>2.4200000000000017</v>
      </c>
      <c r="AE11" s="138">
        <f t="shared" si="1"/>
        <v>1.3401403956605051E-2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42599</v>
      </c>
      <c r="X12" s="10">
        <v>92.77</v>
      </c>
      <c r="Y12" s="10">
        <v>94.64</v>
      </c>
      <c r="Z12" s="10">
        <v>92.65</v>
      </c>
      <c r="AA12" s="10">
        <v>94.57</v>
      </c>
      <c r="AB12" s="95">
        <v>4718400</v>
      </c>
      <c r="AC12" s="10">
        <v>94.02</v>
      </c>
      <c r="AD12" s="2">
        <f t="shared" si="0"/>
        <v>1.9899999999999949</v>
      </c>
      <c r="AE12" s="138">
        <f t="shared" si="1"/>
        <v>1.8083378451543064E-2</v>
      </c>
    </row>
    <row r="13" spans="1:31" x14ac:dyDescent="0.25">
      <c r="T13" s="67"/>
      <c r="W13" s="133">
        <v>42598</v>
      </c>
      <c r="X13" s="10">
        <v>92.21</v>
      </c>
      <c r="Y13" s="10">
        <v>93</v>
      </c>
      <c r="Z13" s="10">
        <v>91.88</v>
      </c>
      <c r="AA13" s="10">
        <v>92.89</v>
      </c>
      <c r="AB13" s="95">
        <v>3787500</v>
      </c>
      <c r="AC13" s="10">
        <v>92.35</v>
      </c>
      <c r="AD13" s="2">
        <f t="shared" si="0"/>
        <v>1.1200000000000045</v>
      </c>
      <c r="AE13" s="138">
        <f t="shared" si="1"/>
        <v>4.1317821028594715E-3</v>
      </c>
    </row>
    <row r="14" spans="1:31" x14ac:dyDescent="0.25">
      <c r="W14" s="133">
        <v>42597</v>
      </c>
      <c r="X14" s="10">
        <v>92.46</v>
      </c>
      <c r="Y14" s="10">
        <v>93.27</v>
      </c>
      <c r="Z14" s="10">
        <v>92.28</v>
      </c>
      <c r="AA14" s="10">
        <v>92.5</v>
      </c>
      <c r="AB14" s="95">
        <v>2733900</v>
      </c>
      <c r="AC14" s="10">
        <v>91.97</v>
      </c>
      <c r="AD14" s="2">
        <f t="shared" si="0"/>
        <v>0.98999999999999488</v>
      </c>
      <c r="AE14" s="138">
        <f t="shared" si="1"/>
        <v>6.5667067965413661E-3</v>
      </c>
    </row>
    <row r="15" spans="1:31" x14ac:dyDescent="0.25">
      <c r="W15" s="133">
        <v>42594</v>
      </c>
      <c r="X15" s="10">
        <v>92.67</v>
      </c>
      <c r="Y15" s="10">
        <v>92.67</v>
      </c>
      <c r="Z15" s="10">
        <v>91.74</v>
      </c>
      <c r="AA15" s="10">
        <v>91.9</v>
      </c>
      <c r="AB15" s="95">
        <v>2898400</v>
      </c>
      <c r="AC15" s="10">
        <v>91.37</v>
      </c>
      <c r="AD15" s="2">
        <f t="shared" si="0"/>
        <v>0.93000000000000682</v>
      </c>
      <c r="AE15" s="138">
        <f t="shared" si="1"/>
        <v>-1.1361177234364805E-2</v>
      </c>
    </row>
    <row r="16" spans="1:31" x14ac:dyDescent="0.25">
      <c r="W16" s="133">
        <v>42593</v>
      </c>
      <c r="X16" s="10">
        <v>92.72</v>
      </c>
      <c r="Y16" s="10">
        <v>93.45</v>
      </c>
      <c r="Z16" s="10">
        <v>92.61</v>
      </c>
      <c r="AA16" s="10">
        <v>92.96</v>
      </c>
      <c r="AB16" s="95">
        <v>2525100</v>
      </c>
      <c r="AC16" s="10">
        <v>92.42</v>
      </c>
      <c r="AD16" s="2">
        <f t="shared" si="0"/>
        <v>0.84000000000000341</v>
      </c>
      <c r="AE16" s="138">
        <f t="shared" si="1"/>
        <v>5.548906539005527E-3</v>
      </c>
    </row>
    <row r="17" spans="1:31" x14ac:dyDescent="0.25">
      <c r="W17" s="133">
        <v>42592</v>
      </c>
      <c r="X17" s="10">
        <v>93.41</v>
      </c>
      <c r="Y17" s="10">
        <v>93.45</v>
      </c>
      <c r="Z17" s="10">
        <v>92.22</v>
      </c>
      <c r="AA17" s="10">
        <v>92.44</v>
      </c>
      <c r="AB17" s="95">
        <v>2568200</v>
      </c>
      <c r="AC17" s="10">
        <v>91.91</v>
      </c>
      <c r="AD17" s="2">
        <f t="shared" si="0"/>
        <v>1.230000000000004</v>
      </c>
      <c r="AE17" s="138">
        <f t="shared" si="1"/>
        <v>-6.7005295579812829E-3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42591</v>
      </c>
      <c r="X18" s="10">
        <v>93.75</v>
      </c>
      <c r="Y18" s="10">
        <v>94.18</v>
      </c>
      <c r="Z18" s="10">
        <v>93</v>
      </c>
      <c r="AA18" s="10">
        <v>93.07</v>
      </c>
      <c r="AB18" s="95">
        <v>2416200</v>
      </c>
      <c r="AC18" s="10">
        <v>92.53</v>
      </c>
      <c r="AD18" s="2">
        <f t="shared" si="0"/>
        <v>1.1800000000000068</v>
      </c>
      <c r="AE18" s="138">
        <f t="shared" si="1"/>
        <v>-8.4654950707242493E-3</v>
      </c>
    </row>
    <row r="19" spans="1:31" x14ac:dyDescent="0.25">
      <c r="W19" s="133">
        <v>42590</v>
      </c>
      <c r="X19" s="10">
        <v>93.88</v>
      </c>
      <c r="Y19" s="10">
        <v>94.95</v>
      </c>
      <c r="Z19" s="10">
        <v>93.67</v>
      </c>
      <c r="AA19" s="10">
        <v>93.86</v>
      </c>
      <c r="AB19" s="95">
        <v>2491900</v>
      </c>
      <c r="AC19" s="10">
        <v>93.32</v>
      </c>
      <c r="AD19" s="2">
        <f t="shared" si="0"/>
        <v>1.2800000000000011</v>
      </c>
      <c r="AE19" s="138">
        <f t="shared" si="1"/>
        <v>1.0716964955514996E-4</v>
      </c>
    </row>
    <row r="20" spans="1:31" x14ac:dyDescent="0.25">
      <c r="W20" s="133">
        <v>42587</v>
      </c>
      <c r="X20" s="10">
        <v>93.17</v>
      </c>
      <c r="Y20" s="10">
        <v>94.65</v>
      </c>
      <c r="Z20" s="10">
        <v>92.62</v>
      </c>
      <c r="AA20" s="10">
        <v>93.85</v>
      </c>
      <c r="AB20" s="95">
        <v>3146700</v>
      </c>
      <c r="AC20" s="10">
        <v>93.31</v>
      </c>
      <c r="AD20" s="2">
        <f t="shared" si="0"/>
        <v>2.0300000000000011</v>
      </c>
      <c r="AE20" s="138">
        <f t="shared" si="1"/>
        <v>1.2807988711603269E-2</v>
      </c>
    </row>
    <row r="21" spans="1:31" x14ac:dyDescent="0.25">
      <c r="W21" s="40">
        <v>42586</v>
      </c>
      <c r="X21" s="10">
        <v>92.37</v>
      </c>
      <c r="Y21" s="10">
        <v>93.09</v>
      </c>
      <c r="Z21" s="10">
        <v>91.94</v>
      </c>
      <c r="AA21" s="10">
        <v>92.67</v>
      </c>
      <c r="AB21" s="95">
        <v>2245900</v>
      </c>
      <c r="AC21" s="10">
        <v>92.13</v>
      </c>
      <c r="AD21" s="2">
        <f t="shared" si="0"/>
        <v>1.1500000000000057</v>
      </c>
      <c r="AE21" s="138">
        <f t="shared" si="1"/>
        <v>-2.1661431820643173E-3</v>
      </c>
    </row>
    <row r="22" spans="1:31" x14ac:dyDescent="0.25">
      <c r="W22" s="133">
        <v>42585</v>
      </c>
      <c r="X22" s="10">
        <v>91.54</v>
      </c>
      <c r="Y22" s="10">
        <v>93.19</v>
      </c>
      <c r="Z22" s="10">
        <v>91.4</v>
      </c>
      <c r="AA22" s="10">
        <v>92.87</v>
      </c>
      <c r="AB22" s="95">
        <v>3907400</v>
      </c>
      <c r="AC22" s="10">
        <v>92.33</v>
      </c>
      <c r="AD22" s="2">
        <f t="shared" si="0"/>
        <v>1.789999999999992</v>
      </c>
      <c r="AE22" s="138">
        <f t="shared" si="1"/>
        <v>1.7186295031398124E-2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42584</v>
      </c>
      <c r="X23" s="10">
        <v>92.39</v>
      </c>
      <c r="Y23" s="10">
        <v>92.59</v>
      </c>
      <c r="Z23" s="10">
        <v>90.68</v>
      </c>
      <c r="AA23" s="10">
        <v>91.3</v>
      </c>
      <c r="AB23" s="95">
        <v>3787000</v>
      </c>
      <c r="AC23" s="10">
        <v>90.77</v>
      </c>
      <c r="AD23" s="2">
        <f t="shared" si="0"/>
        <v>1.9099999999999966</v>
      </c>
      <c r="AE23" s="138">
        <f t="shared" si="1"/>
        <v>-1.8914829226113317E-2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42583</v>
      </c>
      <c r="X24" s="10">
        <v>92.92</v>
      </c>
      <c r="Y24" s="10">
        <v>93.65</v>
      </c>
      <c r="Z24" s="10">
        <v>92.41</v>
      </c>
      <c r="AA24" s="10">
        <v>93.06</v>
      </c>
      <c r="AB24" s="95">
        <v>2797400</v>
      </c>
      <c r="AC24" s="10">
        <v>92.52</v>
      </c>
      <c r="AD24" s="2">
        <f t="shared" si="0"/>
        <v>1.2400000000000091</v>
      </c>
      <c r="AE24" s="138">
        <f t="shared" si="1"/>
        <v>1.0809642200837466E-4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42580</v>
      </c>
      <c r="X25" s="10">
        <v>92.55</v>
      </c>
      <c r="Y25" s="10">
        <v>93.31</v>
      </c>
      <c r="Z25" s="10">
        <v>92.26</v>
      </c>
      <c r="AA25" s="10">
        <v>93.05</v>
      </c>
      <c r="AB25" s="95">
        <v>2801100</v>
      </c>
      <c r="AC25" s="10">
        <v>92.51</v>
      </c>
      <c r="AD25" s="2">
        <f t="shared" si="0"/>
        <v>1.0499999999999972</v>
      </c>
      <c r="AE25" s="138">
        <f t="shared" si="1"/>
        <v>-3.2418413658963363E-4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42579</v>
      </c>
      <c r="X26" s="10">
        <v>91.44</v>
      </c>
      <c r="Y26" s="10">
        <v>93.41</v>
      </c>
      <c r="Z26" s="10">
        <v>91.07</v>
      </c>
      <c r="AA26" s="10">
        <v>93.08</v>
      </c>
      <c r="AB26" s="95">
        <v>3104100</v>
      </c>
      <c r="AC26" s="10">
        <v>92.54</v>
      </c>
      <c r="AD26" s="2">
        <f t="shared" si="0"/>
        <v>2.3400000000000034</v>
      </c>
      <c r="AE26" s="138">
        <f t="shared" si="1"/>
        <v>1.5806805708013405E-2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42578</v>
      </c>
      <c r="X27" s="10">
        <v>92.73</v>
      </c>
      <c r="Y27" s="10">
        <v>92.95</v>
      </c>
      <c r="Z27" s="10">
        <v>90.94</v>
      </c>
      <c r="AA27" s="10">
        <v>91.63</v>
      </c>
      <c r="AB27" s="95">
        <v>3523100</v>
      </c>
      <c r="AC27" s="10">
        <v>91.1</v>
      </c>
      <c r="AD27" s="2">
        <f t="shared" si="0"/>
        <v>2.0100000000000051</v>
      </c>
      <c r="AE27" s="138">
        <f t="shared" si="1"/>
        <v>-1.481561587541913E-2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42577</v>
      </c>
      <c r="X28" s="10">
        <v>92.38</v>
      </c>
      <c r="Y28" s="10">
        <v>93.01</v>
      </c>
      <c r="Z28" s="10">
        <v>91.83</v>
      </c>
      <c r="AA28" s="10">
        <v>93.01</v>
      </c>
      <c r="AB28" s="95">
        <v>2890100</v>
      </c>
      <c r="AC28" s="10">
        <v>92.47</v>
      </c>
      <c r="AD28" s="2">
        <f t="shared" si="0"/>
        <v>1.1800000000000068</v>
      </c>
      <c r="AE28" s="138">
        <f t="shared" si="1"/>
        <v>7.8474114441415832E-3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42576</v>
      </c>
      <c r="X29" s="10">
        <v>92.71</v>
      </c>
      <c r="Y29" s="10">
        <v>92.76</v>
      </c>
      <c r="Z29" s="10">
        <v>91.86</v>
      </c>
      <c r="AA29" s="10">
        <v>92.28</v>
      </c>
      <c r="AB29" s="95">
        <v>2744500</v>
      </c>
      <c r="AC29" s="10">
        <v>91.75</v>
      </c>
      <c r="AD29" s="2">
        <f t="shared" si="0"/>
        <v>0.90000000000000568</v>
      </c>
      <c r="AE29" s="138">
        <f t="shared" si="1"/>
        <v>-6.0665150037916282E-3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42573</v>
      </c>
      <c r="X30" s="10">
        <v>90.87</v>
      </c>
      <c r="Y30" s="10">
        <v>93.02</v>
      </c>
      <c r="Z30" s="10">
        <v>90.29</v>
      </c>
      <c r="AA30" s="10">
        <v>92.85</v>
      </c>
      <c r="AB30" s="95">
        <v>4208500</v>
      </c>
      <c r="AC30" s="10">
        <v>92.31</v>
      </c>
      <c r="AD30" s="2">
        <f t="shared" si="0"/>
        <v>2.7299999999999898</v>
      </c>
      <c r="AE30" s="138">
        <f t="shared" si="1"/>
        <v>2.1128318584070716E-2</v>
      </c>
    </row>
    <row r="31" spans="1:31" x14ac:dyDescent="0.25">
      <c r="W31" s="133">
        <v>42572</v>
      </c>
      <c r="X31" s="10">
        <v>91</v>
      </c>
      <c r="Y31" s="10">
        <v>92.3</v>
      </c>
      <c r="Z31" s="10">
        <v>90.72</v>
      </c>
      <c r="AA31" s="10">
        <v>90.93</v>
      </c>
      <c r="AB31" s="95">
        <v>6622300</v>
      </c>
      <c r="AC31" s="10">
        <v>90.4</v>
      </c>
      <c r="AD31" s="2">
        <f t="shared" si="0"/>
        <v>1.5799999999999983</v>
      </c>
      <c r="AE31" s="138">
        <f t="shared" si="1"/>
        <v>-3.3981620004274293E-2</v>
      </c>
    </row>
    <row r="32" spans="1:31" x14ac:dyDescent="0.25">
      <c r="W32" s="133">
        <v>42571</v>
      </c>
      <c r="X32" s="10">
        <v>92.73</v>
      </c>
      <c r="Y32" s="10">
        <v>94.32</v>
      </c>
      <c r="Z32" s="10">
        <v>92.49</v>
      </c>
      <c r="AA32" s="10">
        <v>94.12</v>
      </c>
      <c r="AB32" s="95">
        <v>4244500</v>
      </c>
      <c r="AC32" s="10">
        <v>93.58</v>
      </c>
      <c r="AD32" s="2">
        <f t="shared" si="0"/>
        <v>1.8299999999999983</v>
      </c>
      <c r="AE32" s="138">
        <f t="shared" si="1"/>
        <v>1.8199336259501209E-3</v>
      </c>
    </row>
    <row r="33" spans="1:31" x14ac:dyDescent="0.25">
      <c r="W33" s="133">
        <v>42570</v>
      </c>
      <c r="X33" s="10">
        <v>93.46</v>
      </c>
      <c r="Y33" s="10">
        <v>94.05</v>
      </c>
      <c r="Z33" s="10">
        <v>92.88</v>
      </c>
      <c r="AA33" s="10">
        <v>93.95</v>
      </c>
      <c r="AB33" s="95">
        <v>3351300</v>
      </c>
      <c r="AC33" s="10">
        <v>93.41</v>
      </c>
      <c r="AD33" s="2">
        <f t="shared" si="0"/>
        <v>1.1700000000000017</v>
      </c>
      <c r="AE33" s="138">
        <f t="shared" si="1"/>
        <v>-1.8166274845052843E-3</v>
      </c>
    </row>
    <row r="34" spans="1:31" x14ac:dyDescent="0.25">
      <c r="L34" t="s">
        <v>223</v>
      </c>
      <c r="M34" s="2">
        <f>M49+K49-F49</f>
        <v>128.08999999999833</v>
      </c>
      <c r="W34" s="133">
        <v>42569</v>
      </c>
      <c r="X34" s="10">
        <v>93.98</v>
      </c>
      <c r="Y34" s="10">
        <v>94.36</v>
      </c>
      <c r="Z34" s="10">
        <v>93.08</v>
      </c>
      <c r="AA34" s="10">
        <v>94.12</v>
      </c>
      <c r="AB34" s="95">
        <v>2721200</v>
      </c>
      <c r="AC34" s="10">
        <v>93.58</v>
      </c>
      <c r="AD34" s="2">
        <f t="shared" si="0"/>
        <v>1.2800000000000011</v>
      </c>
      <c r="AE34" s="138">
        <f t="shared" si="1"/>
        <v>1.4982876712328341E-3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42566</v>
      </c>
      <c r="X35" s="10">
        <v>94.97</v>
      </c>
      <c r="Y35" s="10">
        <v>95.34</v>
      </c>
      <c r="Z35" s="10">
        <v>93.71</v>
      </c>
      <c r="AA35" s="10">
        <v>93.98</v>
      </c>
      <c r="AB35" s="95">
        <v>4030900</v>
      </c>
      <c r="AC35" s="10">
        <v>93.44</v>
      </c>
      <c r="AD35" s="2">
        <f t="shared" si="0"/>
        <v>1.6300000000000097</v>
      </c>
      <c r="AE35" s="138">
        <f t="shared" si="1"/>
        <v>-7.5411577270314556E-3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42565</v>
      </c>
      <c r="X36" s="10">
        <v>94.92</v>
      </c>
      <c r="Y36" s="10">
        <v>96</v>
      </c>
      <c r="Z36" s="10">
        <v>94.43</v>
      </c>
      <c r="AA36" s="10">
        <v>94.7</v>
      </c>
      <c r="AB36" s="95">
        <v>5331900</v>
      </c>
      <c r="AC36" s="10">
        <v>94.15</v>
      </c>
      <c r="AD36" s="2">
        <f t="shared" si="0"/>
        <v>1.5699999999999932</v>
      </c>
      <c r="AE36" s="138">
        <f t="shared" si="1"/>
        <v>5.8760683760685772E-3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42564</v>
      </c>
      <c r="X37" s="10">
        <v>92.55</v>
      </c>
      <c r="Y37" s="10">
        <v>94.79</v>
      </c>
      <c r="Z37" s="10">
        <v>92.04</v>
      </c>
      <c r="AA37" s="10">
        <v>94.14</v>
      </c>
      <c r="AB37" s="95">
        <v>5898900</v>
      </c>
      <c r="AC37" s="10">
        <v>93.6</v>
      </c>
      <c r="AD37" s="2">
        <f t="shared" si="0"/>
        <v>2.75</v>
      </c>
      <c r="AE37" s="138">
        <f t="shared" si="1"/>
        <v>2.2615535889872085E-2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42563</v>
      </c>
      <c r="X38" s="10">
        <v>91.78</v>
      </c>
      <c r="Y38" s="10">
        <v>92.72</v>
      </c>
      <c r="Z38" s="10">
        <v>91.43</v>
      </c>
      <c r="AA38" s="10">
        <v>92.06</v>
      </c>
      <c r="AB38" s="95">
        <v>4120800</v>
      </c>
      <c r="AC38" s="10">
        <v>91.53</v>
      </c>
      <c r="AD38" s="2">
        <f t="shared" si="0"/>
        <v>1.289999999999992</v>
      </c>
      <c r="AE38" s="138">
        <f t="shared" si="1"/>
        <v>7.3739819502531834E-3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42562</v>
      </c>
      <c r="X39" s="10">
        <v>90.71</v>
      </c>
      <c r="Y39" s="10">
        <v>91.63</v>
      </c>
      <c r="Z39" s="10">
        <v>90.69</v>
      </c>
      <c r="AA39" s="10">
        <v>91.39</v>
      </c>
      <c r="AB39" s="95">
        <v>5423200</v>
      </c>
      <c r="AC39" s="10">
        <v>90.86</v>
      </c>
      <c r="AD39" s="2">
        <f t="shared" si="0"/>
        <v>0.93999999999999773</v>
      </c>
      <c r="AE39" s="138">
        <f t="shared" si="1"/>
        <v>7.6522124875235686E-3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42559</v>
      </c>
      <c r="X40" s="10">
        <v>88.94</v>
      </c>
      <c r="Y40" s="10">
        <v>91.29</v>
      </c>
      <c r="Z40" s="10">
        <v>88.47</v>
      </c>
      <c r="AA40" s="10">
        <v>90.69</v>
      </c>
      <c r="AB40" s="95">
        <v>6448500</v>
      </c>
      <c r="AC40" s="10">
        <v>90.17</v>
      </c>
      <c r="AD40" s="2">
        <f t="shared" si="0"/>
        <v>2.8200000000000074</v>
      </c>
      <c r="AE40" s="138">
        <f t="shared" si="1"/>
        <v>3.0278793418647254E-2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42558</v>
      </c>
      <c r="X41" s="10">
        <v>87.99</v>
      </c>
      <c r="Y41" s="10">
        <v>88.47</v>
      </c>
      <c r="Z41" s="10">
        <v>87.58</v>
      </c>
      <c r="AA41" s="10">
        <v>88.03</v>
      </c>
      <c r="AB41" s="95">
        <v>4798700</v>
      </c>
      <c r="AC41" s="10">
        <v>87.52</v>
      </c>
      <c r="AD41" s="2">
        <f t="shared" si="0"/>
        <v>0.89000000000000057</v>
      </c>
      <c r="AE41" s="138">
        <f t="shared" si="1"/>
        <v>6.7870700563670283E-3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42557</v>
      </c>
      <c r="X42" s="10">
        <v>86.59</v>
      </c>
      <c r="Y42" s="10">
        <v>87.52</v>
      </c>
      <c r="Z42" s="10">
        <v>86.01</v>
      </c>
      <c r="AA42" s="10">
        <v>87.44</v>
      </c>
      <c r="AB42" s="95">
        <v>3740500</v>
      </c>
      <c r="AC42" s="10">
        <v>86.93</v>
      </c>
      <c r="AD42" s="2">
        <f t="shared" si="0"/>
        <v>1.5099999999999909</v>
      </c>
      <c r="AE42" s="138">
        <f t="shared" si="1"/>
        <v>3.1156242787908628E-3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94.01</v>
      </c>
      <c r="W43" s="133">
        <v>42556</v>
      </c>
      <c r="X43" s="10">
        <v>86.85</v>
      </c>
      <c r="Y43" s="10">
        <v>87.49</v>
      </c>
      <c r="Z43" s="10">
        <v>86.77</v>
      </c>
      <c r="AA43" s="10">
        <v>87.16</v>
      </c>
      <c r="AB43" s="95">
        <v>4305700</v>
      </c>
      <c r="AC43" s="10">
        <v>86.66</v>
      </c>
      <c r="AD43" s="2">
        <f t="shared" si="0"/>
        <v>0.71999999999999886</v>
      </c>
      <c r="AE43" s="138">
        <f t="shared" si="1"/>
        <v>-1.9578486698146325E-3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93.9</v>
      </c>
      <c r="W44" s="133">
        <v>42552</v>
      </c>
      <c r="X44" s="10">
        <v>87.25</v>
      </c>
      <c r="Y44" s="10">
        <v>88.19</v>
      </c>
      <c r="Z44" s="10">
        <v>87.12</v>
      </c>
      <c r="AA44" s="10">
        <v>87.34</v>
      </c>
      <c r="AB44" s="95">
        <v>3772700</v>
      </c>
      <c r="AC44" s="10">
        <v>86.83</v>
      </c>
      <c r="AD44" s="2">
        <f t="shared" si="0"/>
        <v>1.0699999999999932</v>
      </c>
      <c r="AE44" s="138">
        <f t="shared" si="1"/>
        <v>9.221902017291228E-4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130</v>
      </c>
      <c r="W45" s="133">
        <v>42551</v>
      </c>
      <c r="X45" s="10">
        <v>86.74</v>
      </c>
      <c r="Y45" s="10">
        <v>87.39</v>
      </c>
      <c r="Z45" s="10">
        <v>84.8</v>
      </c>
      <c r="AA45" s="10">
        <v>87.25</v>
      </c>
      <c r="AB45" s="95">
        <v>5839500</v>
      </c>
      <c r="AC45" s="10">
        <v>86.75</v>
      </c>
      <c r="AD45" s="2">
        <f t="shared" si="0"/>
        <v>2.5900000000000034</v>
      </c>
      <c r="AE45" s="138">
        <f t="shared" si="1"/>
        <v>1.1307997202145037E-2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37" t="s">
        <v>78</v>
      </c>
      <c r="P46" s="537"/>
      <c r="Q46" s="34"/>
      <c r="R46"/>
      <c r="T46" s="87" t="s">
        <v>101</v>
      </c>
      <c r="U46" s="130" t="s">
        <v>130</v>
      </c>
      <c r="W46" s="133">
        <v>42550</v>
      </c>
      <c r="X46" s="10">
        <v>85.75</v>
      </c>
      <c r="Y46" s="10">
        <v>86.76</v>
      </c>
      <c r="Z46" s="10">
        <v>85.63</v>
      </c>
      <c r="AA46" s="10">
        <v>86.28</v>
      </c>
      <c r="AB46" s="95">
        <v>3763800</v>
      </c>
      <c r="AC46" s="10">
        <v>85.78</v>
      </c>
      <c r="AD46" s="2">
        <f t="shared" si="0"/>
        <v>1.1300000000000097</v>
      </c>
      <c r="AE46" s="138">
        <f t="shared" si="1"/>
        <v>1.7435654133554745E-2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105.435</v>
      </c>
      <c r="Q47" s="34"/>
      <c r="R47"/>
      <c r="T47" s="87" t="s">
        <v>102</v>
      </c>
      <c r="U47" s="130">
        <v>92.05</v>
      </c>
      <c r="W47" s="133">
        <v>42549</v>
      </c>
      <c r="X47" s="10">
        <v>83.27</v>
      </c>
      <c r="Y47" s="10">
        <v>84.86</v>
      </c>
      <c r="Z47" s="10">
        <v>83</v>
      </c>
      <c r="AA47" s="10">
        <v>84.8</v>
      </c>
      <c r="AB47" s="95">
        <v>5954400</v>
      </c>
      <c r="AC47" s="10">
        <v>84.31</v>
      </c>
      <c r="AD47" s="2">
        <f t="shared" si="0"/>
        <v>1.8599999999999994</v>
      </c>
      <c r="AE47" s="138">
        <f t="shared" si="1"/>
        <v>2.8045360321911961E-2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104.4765</v>
      </c>
      <c r="Q48" s="34"/>
      <c r="R48"/>
      <c r="T48" s="87" t="s">
        <v>103</v>
      </c>
      <c r="U48" s="130">
        <v>1.3119099999999999</v>
      </c>
      <c r="W48" s="133">
        <v>42548</v>
      </c>
      <c r="X48" s="10">
        <v>84.42</v>
      </c>
      <c r="Y48" s="10">
        <v>84.46</v>
      </c>
      <c r="Z48" s="10">
        <v>81.96</v>
      </c>
      <c r="AA48" s="10">
        <v>82.49</v>
      </c>
      <c r="AB48" s="95">
        <v>5885200</v>
      </c>
      <c r="AC48" s="10">
        <v>82.01</v>
      </c>
      <c r="AD48" s="2">
        <f t="shared" si="0"/>
        <v>2.5</v>
      </c>
      <c r="AE48" s="138">
        <f t="shared" si="1"/>
        <v>-3.2444549315714943E-2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103.518</v>
      </c>
      <c r="Q49" s="34"/>
      <c r="R49"/>
      <c r="T49" s="87" t="s">
        <v>123</v>
      </c>
      <c r="U49" s="94" t="s">
        <v>323</v>
      </c>
      <c r="W49" s="133">
        <v>42545</v>
      </c>
      <c r="X49" s="10">
        <v>85.45</v>
      </c>
      <c r="Y49" s="10">
        <v>86.37</v>
      </c>
      <c r="Z49" s="10">
        <v>84.14</v>
      </c>
      <c r="AA49" s="10">
        <v>85.25</v>
      </c>
      <c r="AB49" s="95">
        <v>14194000</v>
      </c>
      <c r="AC49" s="10">
        <v>84.76</v>
      </c>
      <c r="AD49" s="2">
        <f t="shared" si="0"/>
        <v>2.230000000000004</v>
      </c>
      <c r="AE49" s="138">
        <f t="shared" si="1"/>
        <v>-3.7146427354310951E-2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102.5595</v>
      </c>
      <c r="Q50" s="83"/>
      <c r="R50"/>
      <c r="T50" s="87"/>
      <c r="U50" s="130"/>
      <c r="W50" s="133">
        <v>42544</v>
      </c>
      <c r="X50" s="10">
        <v>88.79</v>
      </c>
      <c r="Y50" s="10">
        <v>89</v>
      </c>
      <c r="Z50" s="10">
        <v>87.93</v>
      </c>
      <c r="AA50" s="10">
        <v>88.54</v>
      </c>
      <c r="AB50" s="95">
        <v>2691400</v>
      </c>
      <c r="AC50" s="10">
        <v>88.03</v>
      </c>
      <c r="AD50" s="2">
        <f t="shared" si="0"/>
        <v>1.0699999999999932</v>
      </c>
      <c r="AE50" s="138">
        <f t="shared" si="1"/>
        <v>1.2071740630029915E-2</v>
      </c>
    </row>
    <row r="51" spans="1:31" x14ac:dyDescent="0.25">
      <c r="O51" s="83">
        <v>1.06</v>
      </c>
      <c r="P51" s="83">
        <f t="shared" si="3"/>
        <v>101.601</v>
      </c>
      <c r="Q51" s="83"/>
      <c r="R51"/>
      <c r="T51" s="87" t="s">
        <v>105</v>
      </c>
      <c r="U51" s="130" t="s">
        <v>434</v>
      </c>
      <c r="W51" s="133">
        <v>42543</v>
      </c>
      <c r="X51" s="10">
        <v>87.76</v>
      </c>
      <c r="Y51" s="10">
        <v>88.04</v>
      </c>
      <c r="Z51" s="10">
        <v>87.32</v>
      </c>
      <c r="AA51" s="10">
        <v>87.49</v>
      </c>
      <c r="AB51" s="95">
        <v>3400000</v>
      </c>
      <c r="AC51" s="10">
        <v>86.98</v>
      </c>
      <c r="AD51" s="2">
        <f t="shared" si="0"/>
        <v>0.72000000000001307</v>
      </c>
      <c r="AE51" s="138">
        <f t="shared" si="1"/>
        <v>-1.8361257746155601E-3</v>
      </c>
    </row>
    <row r="52" spans="1:31" x14ac:dyDescent="0.25">
      <c r="O52" s="83">
        <v>1.05</v>
      </c>
      <c r="P52" s="83">
        <f t="shared" si="3"/>
        <v>100.6425</v>
      </c>
      <c r="Q52" s="83"/>
      <c r="R52"/>
      <c r="T52" s="87" t="s">
        <v>106</v>
      </c>
      <c r="U52" s="130" t="s">
        <v>226</v>
      </c>
      <c r="W52" s="133">
        <v>42542</v>
      </c>
      <c r="X52" s="10">
        <v>86.79</v>
      </c>
      <c r="Y52" s="10">
        <v>88.09</v>
      </c>
      <c r="Z52" s="10">
        <v>86</v>
      </c>
      <c r="AA52" s="10">
        <v>87.65</v>
      </c>
      <c r="AB52" s="95">
        <v>4146000</v>
      </c>
      <c r="AC52" s="10">
        <v>87.14</v>
      </c>
      <c r="AD52" s="2">
        <f t="shared" si="0"/>
        <v>2.0900000000000034</v>
      </c>
      <c r="AE52" s="138">
        <f t="shared" si="1"/>
        <v>-5.023978077186575E-3</v>
      </c>
    </row>
    <row r="53" spans="1:31" x14ac:dyDescent="0.25">
      <c r="O53" s="83">
        <v>1.04</v>
      </c>
      <c r="P53" s="83">
        <f t="shared" si="3"/>
        <v>99.683999999999997</v>
      </c>
      <c r="Q53" s="83"/>
      <c r="R53"/>
      <c r="T53" s="87" t="s">
        <v>107</v>
      </c>
      <c r="U53" s="131">
        <v>1399515</v>
      </c>
      <c r="W53" s="133">
        <v>42541</v>
      </c>
      <c r="X53" s="10">
        <v>88.36</v>
      </c>
      <c r="Y53" s="10">
        <v>89.25</v>
      </c>
      <c r="Z53" s="10">
        <v>87.98</v>
      </c>
      <c r="AA53" s="10">
        <v>88.09</v>
      </c>
      <c r="AB53" s="95">
        <v>4312100</v>
      </c>
      <c r="AC53" s="10">
        <v>87.58</v>
      </c>
      <c r="AD53" s="2">
        <f t="shared" si="0"/>
        <v>1.269999999999996</v>
      </c>
      <c r="AE53" s="138">
        <f t="shared" si="1"/>
        <v>5.8573561502239802E-3</v>
      </c>
    </row>
    <row r="54" spans="1:31" x14ac:dyDescent="0.25">
      <c r="O54" s="83">
        <v>1.03</v>
      </c>
      <c r="P54" s="83">
        <f t="shared" si="3"/>
        <v>98.725499999999997</v>
      </c>
      <c r="Q54" s="83"/>
      <c r="R54"/>
      <c r="T54" s="87" t="s">
        <v>110</v>
      </c>
      <c r="U54" s="131">
        <v>1446710</v>
      </c>
      <c r="W54" s="133">
        <v>42538</v>
      </c>
      <c r="X54" s="10">
        <v>87</v>
      </c>
      <c r="Y54" s="10">
        <v>87.8</v>
      </c>
      <c r="Z54" s="10">
        <v>86.87</v>
      </c>
      <c r="AA54" s="10">
        <v>87.58</v>
      </c>
      <c r="AB54" s="95">
        <v>4141900</v>
      </c>
      <c r="AC54" s="10">
        <v>87.07</v>
      </c>
      <c r="AD54" s="2">
        <f t="shared" si="0"/>
        <v>0.92999999999999261</v>
      </c>
      <c r="AE54" s="138">
        <f t="shared" si="1"/>
        <v>5.543365284674806E-3</v>
      </c>
    </row>
    <row r="55" spans="1:31" x14ac:dyDescent="0.25">
      <c r="O55" s="83">
        <v>1.02</v>
      </c>
      <c r="P55" s="83">
        <f t="shared" si="3"/>
        <v>97.766999999999996</v>
      </c>
      <c r="Q55" s="83"/>
      <c r="R55"/>
      <c r="T55" s="87" t="s">
        <v>108</v>
      </c>
      <c r="U55" s="130" t="s">
        <v>435</v>
      </c>
      <c r="W55" s="133">
        <v>42537</v>
      </c>
      <c r="X55" s="10">
        <v>86.84</v>
      </c>
      <c r="Y55" s="10">
        <v>87.31</v>
      </c>
      <c r="Z55" s="10">
        <v>85.5</v>
      </c>
      <c r="AA55" s="10">
        <v>87.09</v>
      </c>
      <c r="AB55" s="95">
        <v>3530300</v>
      </c>
      <c r="AC55" s="10">
        <v>86.59</v>
      </c>
      <c r="AD55" s="2">
        <f t="shared" si="0"/>
        <v>1.8100000000000023</v>
      </c>
      <c r="AE55" s="138">
        <f t="shared" si="1"/>
        <v>-5.0557279099160413E-3</v>
      </c>
    </row>
    <row r="56" spans="1:31" x14ac:dyDescent="0.25">
      <c r="O56" s="83">
        <v>1.01</v>
      </c>
      <c r="P56" s="83">
        <f t="shared" si="3"/>
        <v>96.808499999999995</v>
      </c>
      <c r="Q56" s="83"/>
      <c r="R56"/>
      <c r="T56" s="87" t="s">
        <v>111</v>
      </c>
      <c r="U56" s="130">
        <v>17.68</v>
      </c>
      <c r="W56" s="133">
        <v>42536</v>
      </c>
      <c r="X56" s="10">
        <v>88.36</v>
      </c>
      <c r="Y56" s="10">
        <v>88.67</v>
      </c>
      <c r="Z56" s="10">
        <v>87.45</v>
      </c>
      <c r="AA56" s="10">
        <v>87.54</v>
      </c>
      <c r="AB56" s="95">
        <v>3963500</v>
      </c>
      <c r="AC56" s="10">
        <v>87.03</v>
      </c>
      <c r="AD56" s="2">
        <f t="shared" si="0"/>
        <v>1.2199999999999989</v>
      </c>
      <c r="AE56" s="138">
        <f t="shared" si="1"/>
        <v>-5.0302961015205039E-3</v>
      </c>
    </row>
    <row r="57" spans="1:31" x14ac:dyDescent="0.25">
      <c r="O57" s="83">
        <v>1</v>
      </c>
      <c r="P57" s="83">
        <f t="shared" si="3"/>
        <v>95.85</v>
      </c>
      <c r="Q57" s="83"/>
      <c r="R57"/>
      <c r="T57" s="87" t="s">
        <v>112</v>
      </c>
      <c r="U57" s="130">
        <v>5.34</v>
      </c>
      <c r="W57" s="133">
        <v>42535</v>
      </c>
      <c r="X57" s="10">
        <v>88.51</v>
      </c>
      <c r="Y57" s="10">
        <v>89.26</v>
      </c>
      <c r="Z57" s="10">
        <v>87.57</v>
      </c>
      <c r="AA57" s="10">
        <v>87.98</v>
      </c>
      <c r="AB57" s="95">
        <v>3993400</v>
      </c>
      <c r="AC57" s="10">
        <v>87.47</v>
      </c>
      <c r="AD57" s="2">
        <f t="shared" si="0"/>
        <v>1.6900000000000119</v>
      </c>
      <c r="AE57" s="138">
        <f t="shared" si="1"/>
        <v>-8.2766439909297551E-3</v>
      </c>
    </row>
    <row r="58" spans="1:31" x14ac:dyDescent="0.25">
      <c r="O58" s="83">
        <v>0.99</v>
      </c>
      <c r="P58" s="83">
        <f t="shared" si="3"/>
        <v>94.891499999999994</v>
      </c>
      <c r="Q58" s="83"/>
      <c r="R58"/>
      <c r="T58" s="87" t="s">
        <v>109</v>
      </c>
      <c r="U58" s="130" t="s">
        <v>374</v>
      </c>
      <c r="W58" s="133">
        <v>42534</v>
      </c>
      <c r="X58" s="10">
        <v>88.49</v>
      </c>
      <c r="Y58" s="10">
        <v>89.61</v>
      </c>
      <c r="Z58" s="10">
        <v>88.22</v>
      </c>
      <c r="AA58" s="10">
        <v>88.71</v>
      </c>
      <c r="AB58" s="95">
        <v>4377100</v>
      </c>
      <c r="AC58" s="10">
        <v>88.2</v>
      </c>
      <c r="AD58" s="2">
        <f t="shared" si="0"/>
        <v>1.3900000000000006</v>
      </c>
      <c r="AE58" s="138">
        <f t="shared" si="1"/>
        <v>-7.9302141157799877E-4</v>
      </c>
    </row>
    <row r="59" spans="1:31" x14ac:dyDescent="0.25">
      <c r="O59" s="83">
        <v>0.98</v>
      </c>
      <c r="P59" s="83">
        <f t="shared" si="3"/>
        <v>93.932999999999993</v>
      </c>
      <c r="Q59" s="83"/>
      <c r="R59"/>
      <c r="W59" s="133">
        <v>42531</v>
      </c>
      <c r="X59" s="10">
        <v>88.2</v>
      </c>
      <c r="Y59" s="10">
        <v>88.9</v>
      </c>
      <c r="Z59" s="10">
        <v>88.1</v>
      </c>
      <c r="AA59" s="10">
        <v>88.78</v>
      </c>
      <c r="AB59" s="95">
        <v>4315800</v>
      </c>
      <c r="AC59" s="10">
        <v>88.27</v>
      </c>
      <c r="AD59" s="2">
        <f t="shared" si="0"/>
        <v>0.80000000000001137</v>
      </c>
      <c r="AE59" s="138">
        <f t="shared" si="1"/>
        <v>-6.7514346798696057E-3</v>
      </c>
    </row>
    <row r="60" spans="1:31" x14ac:dyDescent="0.25">
      <c r="O60" s="83">
        <v>0.97</v>
      </c>
      <c r="P60" s="83">
        <f t="shared" si="3"/>
        <v>92.974499999999992</v>
      </c>
      <c r="Q60" s="83"/>
      <c r="R60"/>
      <c r="W60" s="133">
        <v>42530</v>
      </c>
      <c r="X60" s="10">
        <v>88.53</v>
      </c>
      <c r="Y60" s="10">
        <v>89.53</v>
      </c>
      <c r="Z60" s="10">
        <v>88.04</v>
      </c>
      <c r="AA60" s="10">
        <v>89.39</v>
      </c>
      <c r="AB60" s="95">
        <v>3844800</v>
      </c>
      <c r="AC60" s="10">
        <v>88.87</v>
      </c>
      <c r="AD60" s="2">
        <f t="shared" si="0"/>
        <v>1.4899999999999949</v>
      </c>
      <c r="AE60" s="138">
        <f t="shared" si="1"/>
        <v>3.8405060431492277E-3</v>
      </c>
    </row>
    <row r="61" spans="1:31" x14ac:dyDescent="0.25">
      <c r="O61" s="83">
        <v>0.96</v>
      </c>
      <c r="P61" s="83">
        <f t="shared" si="3"/>
        <v>92.015999999999991</v>
      </c>
      <c r="Q61" s="83"/>
      <c r="R61"/>
      <c r="W61" s="133">
        <v>42529</v>
      </c>
      <c r="X61" s="10">
        <v>87.83</v>
      </c>
      <c r="Y61" s="10">
        <v>90.14</v>
      </c>
      <c r="Z61" s="10">
        <v>87.8</v>
      </c>
      <c r="AA61" s="10">
        <v>89.04</v>
      </c>
      <c r="AB61" s="95">
        <v>6135400</v>
      </c>
      <c r="AC61" s="10">
        <v>88.53</v>
      </c>
      <c r="AD61" s="2">
        <f t="shared" si="0"/>
        <v>2.3400000000000034</v>
      </c>
      <c r="AE61" s="138">
        <f t="shared" si="1"/>
        <v>1.688490696071665E-2</v>
      </c>
    </row>
    <row r="62" spans="1:31" x14ac:dyDescent="0.25">
      <c r="O62" s="83">
        <v>0.95</v>
      </c>
      <c r="P62" s="83">
        <f t="shared" si="3"/>
        <v>91.05749999999999</v>
      </c>
      <c r="Q62" s="83"/>
      <c r="R62"/>
      <c r="W62" s="133">
        <v>42528</v>
      </c>
      <c r="X62" s="10">
        <v>86.68</v>
      </c>
      <c r="Y62" s="10">
        <v>88.08</v>
      </c>
      <c r="Z62" s="10">
        <v>86.68</v>
      </c>
      <c r="AA62" s="10">
        <v>87.57</v>
      </c>
      <c r="AB62" s="95">
        <v>3824500</v>
      </c>
      <c r="AC62" s="10">
        <v>87.06</v>
      </c>
      <c r="AD62" s="2">
        <f t="shared" si="0"/>
        <v>1.3999999999999915</v>
      </c>
      <c r="AE62" s="138">
        <f t="shared" si="1"/>
        <v>8.2223508975103332E-3</v>
      </c>
    </row>
    <row r="63" spans="1:31" x14ac:dyDescent="0.25">
      <c r="O63" s="83">
        <v>0.94</v>
      </c>
      <c r="P63" s="83">
        <f t="shared" si="3"/>
        <v>90.09899999999999</v>
      </c>
      <c r="Q63" s="83"/>
      <c r="R63"/>
      <c r="T63" s="86"/>
      <c r="W63" s="133">
        <v>42527</v>
      </c>
      <c r="X63" s="10">
        <v>86.42</v>
      </c>
      <c r="Y63" s="10">
        <v>87.14</v>
      </c>
      <c r="Z63" s="10">
        <v>85.93</v>
      </c>
      <c r="AA63" s="10">
        <v>86.85</v>
      </c>
      <c r="AB63" s="95">
        <v>4361500</v>
      </c>
      <c r="AC63" s="10">
        <v>86.35</v>
      </c>
      <c r="AD63" s="2">
        <f t="shared" si="0"/>
        <v>1.2099999999999937</v>
      </c>
      <c r="AE63" s="138">
        <f t="shared" si="1"/>
        <v>5.4727526781555014E-3</v>
      </c>
    </row>
    <row r="64" spans="1:31" x14ac:dyDescent="0.25">
      <c r="O64" s="83">
        <v>0.93</v>
      </c>
      <c r="P64" s="83">
        <f t="shared" si="3"/>
        <v>89.140500000000003</v>
      </c>
      <c r="Q64" s="83"/>
      <c r="R64"/>
      <c r="S64" s="86"/>
      <c r="T64"/>
      <c r="W64" s="133">
        <v>42524</v>
      </c>
      <c r="X64" s="10">
        <v>85.55</v>
      </c>
      <c r="Y64" s="10">
        <v>86.65</v>
      </c>
      <c r="Z64" s="10">
        <v>84.61</v>
      </c>
      <c r="AA64" s="10">
        <v>86.38</v>
      </c>
      <c r="AB64" s="95">
        <v>4946700</v>
      </c>
      <c r="AC64" s="10">
        <v>85.88</v>
      </c>
      <c r="AD64" s="2">
        <f t="shared" si="0"/>
        <v>2.0400000000000063</v>
      </c>
      <c r="AE64" s="138">
        <f t="shared" si="1"/>
        <v>2.0922491678554422E-2</v>
      </c>
    </row>
    <row r="65" spans="15:31" x14ac:dyDescent="0.25">
      <c r="O65" s="83">
        <v>0.92</v>
      </c>
      <c r="P65" s="83">
        <f t="shared" si="3"/>
        <v>88.182000000000002</v>
      </c>
      <c r="Q65" s="83"/>
      <c r="R65"/>
      <c r="S65" s="86"/>
      <c r="T65"/>
      <c r="W65" s="133">
        <v>42523</v>
      </c>
      <c r="X65" s="10">
        <v>83.68</v>
      </c>
      <c r="Y65" s="10">
        <v>84.63</v>
      </c>
      <c r="Z65" s="10">
        <v>83.61</v>
      </c>
      <c r="AA65" s="10">
        <v>84.61</v>
      </c>
      <c r="AB65" s="95">
        <v>3507000</v>
      </c>
      <c r="AC65" s="10">
        <v>84.12</v>
      </c>
      <c r="AD65" s="2">
        <f t="shared" si="0"/>
        <v>1.019999999999996</v>
      </c>
      <c r="AE65" s="138">
        <f t="shared" si="1"/>
        <v>5.9794307581917394E-3</v>
      </c>
    </row>
    <row r="66" spans="15:31" x14ac:dyDescent="0.25">
      <c r="O66" s="83">
        <v>0.91</v>
      </c>
      <c r="P66" s="83">
        <f t="shared" si="3"/>
        <v>87.223500000000001</v>
      </c>
      <c r="Q66" s="83"/>
      <c r="R66"/>
      <c r="S66" s="86"/>
      <c r="T66"/>
      <c r="W66" s="133">
        <v>42522</v>
      </c>
      <c r="X66" s="10">
        <v>83.63</v>
      </c>
      <c r="Y66" s="10">
        <v>84.19</v>
      </c>
      <c r="Z66" s="10">
        <v>82.91</v>
      </c>
      <c r="AA66" s="10">
        <v>84.11</v>
      </c>
      <c r="AB66" s="95">
        <v>4298500</v>
      </c>
      <c r="AC66" s="10">
        <v>83.62</v>
      </c>
      <c r="AD66" s="2">
        <f t="shared" si="0"/>
        <v>1.2800000000000011</v>
      </c>
      <c r="AE66" s="138">
        <f t="shared" si="1"/>
        <v>-9.5579450418159517E-4</v>
      </c>
    </row>
    <row r="67" spans="15:31" x14ac:dyDescent="0.25">
      <c r="O67" s="83">
        <v>0.9</v>
      </c>
      <c r="P67" s="83">
        <f t="shared" si="3"/>
        <v>86.265000000000001</v>
      </c>
      <c r="Q67" s="83"/>
      <c r="R67"/>
      <c r="S67" s="86"/>
      <c r="T67"/>
      <c r="W67" s="133">
        <v>42521</v>
      </c>
      <c r="X67" s="10">
        <v>83.11</v>
      </c>
      <c r="Y67" s="10">
        <v>84.52</v>
      </c>
      <c r="Z67" s="10">
        <v>82.61</v>
      </c>
      <c r="AA67" s="10">
        <v>84.19</v>
      </c>
      <c r="AB67" s="95">
        <v>6086500</v>
      </c>
      <c r="AC67" s="10">
        <v>83.7</v>
      </c>
      <c r="AD67" s="2">
        <f>Y67-Z67</f>
        <v>1.9099999999999966</v>
      </c>
      <c r="AE67" s="138">
        <f>AC67/AC68-1</f>
        <v>1.4668444659958979E-2</v>
      </c>
    </row>
    <row r="68" spans="15:31" x14ac:dyDescent="0.25">
      <c r="W68" s="133">
        <v>42517</v>
      </c>
      <c r="X68" s="10">
        <v>82.37</v>
      </c>
      <c r="Y68" s="10">
        <v>83.08</v>
      </c>
      <c r="Z68" s="10">
        <v>81.790000000000006</v>
      </c>
      <c r="AA68" s="10">
        <v>82.97</v>
      </c>
      <c r="AB68" s="95">
        <v>3848200</v>
      </c>
      <c r="AC68" s="10">
        <v>82.49</v>
      </c>
      <c r="AD68" s="2">
        <f>Y68-Z68</f>
        <v>1.289999999999992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42612</v>
      </c>
      <c r="X2" s="368">
        <v>218.26</v>
      </c>
      <c r="Y2" s="40">
        <v>218.59</v>
      </c>
      <c r="Z2" s="40">
        <v>217.35</v>
      </c>
      <c r="AA2" s="368">
        <v>218</v>
      </c>
      <c r="AB2" s="95">
        <v>54747800</v>
      </c>
      <c r="AC2" s="243">
        <v>218</v>
      </c>
      <c r="AD2" s="2">
        <f>Y2-Z2</f>
        <v>1.2400000000000091</v>
      </c>
      <c r="AE2" s="138">
        <f>AC2/AC3-1</f>
        <v>-1.6486535995604568E-3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218</v>
      </c>
      <c r="T3" s="121"/>
      <c r="W3" s="94">
        <v>42611</v>
      </c>
      <c r="X3" s="368">
        <v>217.44</v>
      </c>
      <c r="Y3" s="40">
        <v>218.67</v>
      </c>
      <c r="Z3" s="40">
        <v>217.4</v>
      </c>
      <c r="AA3" s="368">
        <v>218.36</v>
      </c>
      <c r="AB3" s="95">
        <v>70502200</v>
      </c>
      <c r="AC3" s="243">
        <v>218.36</v>
      </c>
      <c r="AD3" s="2">
        <f>Y3-Z3</f>
        <v>1.2699999999999818</v>
      </c>
      <c r="AE3" s="138">
        <f>AC3/AC4-1</f>
        <v>4.92429472134015E-3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218</v>
      </c>
      <c r="T4" s="121"/>
      <c r="W4" s="94">
        <v>42608</v>
      </c>
      <c r="X4" s="368">
        <v>217.92</v>
      </c>
      <c r="Y4" s="40">
        <v>219.12</v>
      </c>
      <c r="Z4" s="40">
        <v>216.25</v>
      </c>
      <c r="AA4" s="368">
        <v>217.29</v>
      </c>
      <c r="AB4" s="95">
        <v>122506300</v>
      </c>
      <c r="AC4" s="243">
        <v>217.29</v>
      </c>
      <c r="AD4" s="2">
        <f t="shared" ref="AD4:AD67" si="0">Y4-Z4</f>
        <v>2.8700000000000045</v>
      </c>
      <c r="AE4" s="138">
        <f t="shared" ref="AE4:AE67" si="1">AC4/AC5-1</f>
        <v>-1.8833256775379059E-3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42607</v>
      </c>
      <c r="X5" s="368">
        <v>217.4</v>
      </c>
      <c r="Y5" s="40">
        <v>218.19</v>
      </c>
      <c r="Z5" s="40">
        <v>217.22</v>
      </c>
      <c r="AA5" s="368">
        <v>217.7</v>
      </c>
      <c r="AB5" s="95">
        <v>69224800</v>
      </c>
      <c r="AC5" s="243">
        <v>217.7</v>
      </c>
      <c r="AD5" s="2">
        <f t="shared" si="0"/>
        <v>0.96999999999999886</v>
      </c>
      <c r="AE5" s="138">
        <f t="shared" si="1"/>
        <v>-6.8854716548083506E-4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42606</v>
      </c>
      <c r="X6" s="368">
        <v>218.8</v>
      </c>
      <c r="Y6" s="40">
        <v>218.91</v>
      </c>
      <c r="Z6" s="40">
        <v>217.36</v>
      </c>
      <c r="AA6" s="368">
        <v>217.85</v>
      </c>
      <c r="AB6" s="95">
        <v>71728900</v>
      </c>
      <c r="AC6" s="243">
        <v>217.85</v>
      </c>
      <c r="AD6" s="2">
        <f t="shared" si="0"/>
        <v>1.5499999999999829</v>
      </c>
      <c r="AE6" s="138">
        <f t="shared" si="1"/>
        <v>-5.1148559163355367E-3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42605</v>
      </c>
      <c r="X7" s="368">
        <v>219.25</v>
      </c>
      <c r="Y7" s="40">
        <v>219.6</v>
      </c>
      <c r="Z7" s="40">
        <v>218.9</v>
      </c>
      <c r="AA7" s="368">
        <v>218.97</v>
      </c>
      <c r="AB7" s="95">
        <v>53399200</v>
      </c>
      <c r="AC7" s="243">
        <v>218.97</v>
      </c>
      <c r="AD7" s="2">
        <f t="shared" si="0"/>
        <v>0.69999999999998863</v>
      </c>
      <c r="AE7" s="138">
        <f t="shared" si="1"/>
        <v>2.0134535304077161E-3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42604</v>
      </c>
      <c r="X8" s="368">
        <v>218.26</v>
      </c>
      <c r="Y8" s="40">
        <v>218.8</v>
      </c>
      <c r="Z8" s="40">
        <v>217.83</v>
      </c>
      <c r="AA8" s="368">
        <v>218.53</v>
      </c>
      <c r="AB8" s="95">
        <v>61368800</v>
      </c>
      <c r="AC8" s="243">
        <v>218.53</v>
      </c>
      <c r="AD8" s="2">
        <f t="shared" si="0"/>
        <v>0.96999999999999886</v>
      </c>
      <c r="AE8" s="138">
        <f t="shared" si="1"/>
        <v>-4.5758213599311759E-5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368">
        <v>218.31</v>
      </c>
      <c r="Y9" s="40">
        <v>218.75</v>
      </c>
      <c r="Z9" s="40">
        <v>217.74</v>
      </c>
      <c r="AA9" s="368">
        <v>218.54</v>
      </c>
      <c r="AB9" s="95">
        <v>75443000</v>
      </c>
      <c r="AC9" s="243">
        <v>218.54</v>
      </c>
      <c r="AD9" s="2">
        <f t="shared" si="0"/>
        <v>1.0099999999999909</v>
      </c>
      <c r="AE9" s="138">
        <f t="shared" si="1"/>
        <v>-1.46212190441386E-3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42600</v>
      </c>
      <c r="X10" s="368">
        <v>218.34</v>
      </c>
      <c r="Y10" s="40">
        <v>218.9</v>
      </c>
      <c r="Z10" s="40">
        <v>218.21</v>
      </c>
      <c r="AA10" s="368">
        <v>218.86</v>
      </c>
      <c r="AB10" s="95">
        <v>52989300</v>
      </c>
      <c r="AC10" s="243">
        <v>218.86</v>
      </c>
      <c r="AD10" s="2">
        <f t="shared" si="0"/>
        <v>0.68999999999999773</v>
      </c>
      <c r="AE10" s="138">
        <f t="shared" si="1"/>
        <v>2.2438979713330642E-3</v>
      </c>
    </row>
    <row r="11" spans="1:40" x14ac:dyDescent="0.25">
      <c r="O11" s="11" t="s">
        <v>184</v>
      </c>
      <c r="Q11" s="138">
        <v>0</v>
      </c>
      <c r="W11" s="94">
        <v>42599</v>
      </c>
      <c r="X11" s="368">
        <v>218</v>
      </c>
      <c r="Y11" s="40">
        <v>218.53</v>
      </c>
      <c r="Z11" s="40">
        <v>217.02</v>
      </c>
      <c r="AA11" s="368">
        <v>218.37</v>
      </c>
      <c r="AB11" s="95">
        <v>75134300</v>
      </c>
      <c r="AC11" s="243">
        <v>218.37</v>
      </c>
      <c r="AD11" s="2">
        <f t="shared" si="0"/>
        <v>1.5099999999999909</v>
      </c>
      <c r="AE11" s="138">
        <f t="shared" si="1"/>
        <v>1.8810790970820168E-3</v>
      </c>
      <c r="AK11" s="234"/>
      <c r="AN11" s="234"/>
    </row>
    <row r="12" spans="1:40" x14ac:dyDescent="0.25">
      <c r="W12" s="94">
        <v>42598</v>
      </c>
      <c r="X12" s="368">
        <v>218.6</v>
      </c>
      <c r="Y12" s="40">
        <v>218.68</v>
      </c>
      <c r="Z12" s="40">
        <v>217.96</v>
      </c>
      <c r="AA12" s="368">
        <v>217.96</v>
      </c>
      <c r="AB12" s="95">
        <v>53213600</v>
      </c>
      <c r="AC12" s="243">
        <v>217.96</v>
      </c>
      <c r="AD12" s="2">
        <f t="shared" si="0"/>
        <v>0.71999999999999886</v>
      </c>
      <c r="AE12" s="138">
        <f t="shared" si="1"/>
        <v>-5.1576977497831411E-3</v>
      </c>
    </row>
    <row r="13" spans="1:40" x14ac:dyDescent="0.25">
      <c r="W13" s="94">
        <v>42597</v>
      </c>
      <c r="X13" s="368">
        <v>218.89</v>
      </c>
      <c r="Y13" s="40">
        <v>219.5</v>
      </c>
      <c r="Z13" s="40">
        <v>218.88</v>
      </c>
      <c r="AA13" s="368">
        <v>219.09</v>
      </c>
      <c r="AB13" s="95">
        <v>49813500</v>
      </c>
      <c r="AC13" s="243">
        <v>219.09</v>
      </c>
      <c r="AD13" s="2">
        <f t="shared" si="0"/>
        <v>0.62000000000000455</v>
      </c>
      <c r="AE13" s="138">
        <f t="shared" si="1"/>
        <v>2.8838231255150504E-3</v>
      </c>
      <c r="AK13" s="234"/>
      <c r="AN13" s="234"/>
    </row>
    <row r="14" spans="1:40" x14ac:dyDescent="0.25">
      <c r="T14" s="84"/>
      <c r="U14" s="11"/>
      <c r="W14" s="94">
        <v>42594</v>
      </c>
      <c r="X14" s="368">
        <v>218.29</v>
      </c>
      <c r="Y14" s="40">
        <v>218.71</v>
      </c>
      <c r="Z14" s="40">
        <v>217.99</v>
      </c>
      <c r="AA14" s="368">
        <v>218.46</v>
      </c>
      <c r="AB14" s="95">
        <v>61313500</v>
      </c>
      <c r="AC14" s="243">
        <v>218.46</v>
      </c>
      <c r="AD14" s="2">
        <f t="shared" si="0"/>
        <v>0.71999999999999886</v>
      </c>
      <c r="AE14" s="138">
        <f t="shared" si="1"/>
        <v>-8.6896867139263367E-4</v>
      </c>
    </row>
    <row r="15" spans="1:40" x14ac:dyDescent="0.25">
      <c r="W15" s="94">
        <v>42593</v>
      </c>
      <c r="X15" s="368">
        <v>218.26</v>
      </c>
      <c r="Y15" s="40">
        <v>218.94</v>
      </c>
      <c r="Z15" s="40">
        <v>217.95</v>
      </c>
      <c r="AA15" s="368">
        <v>218.65</v>
      </c>
      <c r="AB15" s="95">
        <v>72504300</v>
      </c>
      <c r="AC15" s="243">
        <v>218.65</v>
      </c>
      <c r="AD15" s="2">
        <f t="shared" si="0"/>
        <v>0.99000000000000909</v>
      </c>
      <c r="AE15" s="138">
        <f t="shared" si="1"/>
        <v>4.6406910494394271E-3</v>
      </c>
      <c r="AK15" s="234"/>
      <c r="AN15" s="234"/>
    </row>
    <row r="16" spans="1:40" x14ac:dyDescent="0.25">
      <c r="W16" s="94">
        <v>42592</v>
      </c>
      <c r="X16" s="368">
        <v>218.31</v>
      </c>
      <c r="Y16" s="40">
        <v>218.4</v>
      </c>
      <c r="Z16" s="40">
        <v>217.23</v>
      </c>
      <c r="AA16" s="368">
        <v>217.64</v>
      </c>
      <c r="AB16" s="95">
        <v>57941100</v>
      </c>
      <c r="AC16" s="243">
        <v>217.64</v>
      </c>
      <c r="AD16" s="2">
        <f t="shared" si="0"/>
        <v>1.1700000000000159</v>
      </c>
      <c r="AE16" s="138">
        <f t="shared" si="1"/>
        <v>-2.4750206251720197E-3</v>
      </c>
    </row>
    <row r="17" spans="1:40" x14ac:dyDescent="0.25">
      <c r="W17" s="94">
        <v>42591</v>
      </c>
      <c r="X17" s="368">
        <v>218.13</v>
      </c>
      <c r="Y17" s="40">
        <v>218.76</v>
      </c>
      <c r="Z17" s="40">
        <v>217.8</v>
      </c>
      <c r="AA17" s="368">
        <v>218.18</v>
      </c>
      <c r="AB17" s="95">
        <v>51251700</v>
      </c>
      <c r="AC17" s="243">
        <v>218.18</v>
      </c>
      <c r="AD17" s="2">
        <f t="shared" si="0"/>
        <v>0.95999999999997954</v>
      </c>
      <c r="AE17" s="138">
        <f t="shared" si="1"/>
        <v>5.9619353359319227E-4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42590</v>
      </c>
      <c r="X18" s="368">
        <v>218.4</v>
      </c>
      <c r="Y18" s="40">
        <v>218.52</v>
      </c>
      <c r="Z18" s="40">
        <v>217.74</v>
      </c>
      <c r="AA18" s="368">
        <v>218.05</v>
      </c>
      <c r="AB18" s="95">
        <v>39906500</v>
      </c>
      <c r="AC18" s="243">
        <v>218.05</v>
      </c>
      <c r="AD18" s="2">
        <f t="shared" si="0"/>
        <v>0.78000000000000114</v>
      </c>
      <c r="AE18" s="138">
        <f t="shared" si="1"/>
        <v>-5.9583829865250681E-4</v>
      </c>
    </row>
    <row r="19" spans="1:40" x14ac:dyDescent="0.25">
      <c r="W19" s="94">
        <v>42587</v>
      </c>
      <c r="X19" s="368">
        <v>216.41</v>
      </c>
      <c r="Y19" s="40">
        <v>218.23</v>
      </c>
      <c r="Z19" s="40">
        <v>216.41</v>
      </c>
      <c r="AA19" s="368">
        <v>218.18</v>
      </c>
      <c r="AB19" s="95">
        <v>71892200</v>
      </c>
      <c r="AC19" s="243">
        <v>218.18</v>
      </c>
      <c r="AD19" s="2">
        <f t="shared" si="0"/>
        <v>1.8199999999999932</v>
      </c>
      <c r="AE19" s="138">
        <f t="shared" si="1"/>
        <v>8.1789196432697775E-3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42586</v>
      </c>
      <c r="X20" s="368">
        <v>216.31</v>
      </c>
      <c r="Y20" s="40">
        <v>216.78</v>
      </c>
      <c r="Z20" s="40">
        <v>214.25</v>
      </c>
      <c r="AA20" s="368">
        <v>216.41</v>
      </c>
      <c r="AB20" s="95">
        <v>46585500</v>
      </c>
      <c r="AC20" s="243">
        <v>216.41</v>
      </c>
      <c r="AD20" s="2">
        <f t="shared" si="0"/>
        <v>2.5300000000000011</v>
      </c>
      <c r="AE20" s="138">
        <f t="shared" si="1"/>
        <v>1.0639282079747403E-3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42585</v>
      </c>
      <c r="X21" s="368">
        <v>215.48</v>
      </c>
      <c r="Y21" s="40">
        <v>216.25</v>
      </c>
      <c r="Z21" s="40">
        <v>215.13</v>
      </c>
      <c r="AA21" s="368">
        <v>216.18</v>
      </c>
      <c r="AB21" s="95">
        <v>53993600</v>
      </c>
      <c r="AC21" s="243">
        <v>216.18</v>
      </c>
      <c r="AD21" s="2">
        <f t="shared" si="0"/>
        <v>1.1200000000000045</v>
      </c>
      <c r="AE21" s="138">
        <f t="shared" si="1"/>
        <v>2.9227557411273253E-3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42584</v>
      </c>
      <c r="X22" s="368">
        <v>216.65</v>
      </c>
      <c r="Y22" s="40">
        <v>216.83</v>
      </c>
      <c r="Z22" s="40">
        <v>214.57</v>
      </c>
      <c r="AA22" s="368">
        <v>215.55</v>
      </c>
      <c r="AB22" s="95">
        <v>92295500</v>
      </c>
      <c r="AC22" s="243">
        <v>215.55</v>
      </c>
      <c r="AD22" s="2">
        <f t="shared" si="0"/>
        <v>2.2600000000000193</v>
      </c>
      <c r="AE22" s="138">
        <f t="shared" si="1"/>
        <v>-6.4073015580343728E-3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42583</v>
      </c>
      <c r="X23" s="368">
        <v>217.19</v>
      </c>
      <c r="Y23" s="40">
        <v>217.65</v>
      </c>
      <c r="Z23" s="40">
        <v>216.41</v>
      </c>
      <c r="AA23" s="368">
        <v>216.94</v>
      </c>
      <c r="AB23" s="95">
        <v>73311400</v>
      </c>
      <c r="AC23" s="243">
        <v>216.94</v>
      </c>
      <c r="AD23" s="2">
        <f t="shared" si="0"/>
        <v>1.2400000000000091</v>
      </c>
      <c r="AE23" s="138">
        <f t="shared" si="1"/>
        <v>-8.2903463522476795E-4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42580</v>
      </c>
      <c r="X24" s="368">
        <v>216.46</v>
      </c>
      <c r="Y24" s="40">
        <v>217.54</v>
      </c>
      <c r="Z24" s="40">
        <v>216.13</v>
      </c>
      <c r="AA24" s="368">
        <v>217.12</v>
      </c>
      <c r="AB24" s="95">
        <v>79519400</v>
      </c>
      <c r="AC24" s="243">
        <v>217.12</v>
      </c>
      <c r="AD24" s="2">
        <f t="shared" si="0"/>
        <v>1.4099999999999966</v>
      </c>
      <c r="AE24" s="138">
        <f t="shared" si="1"/>
        <v>1.6146145684365898E-3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42579</v>
      </c>
      <c r="X25" s="368">
        <v>216.29</v>
      </c>
      <c r="Y25" s="40">
        <v>217.11</v>
      </c>
      <c r="Z25" s="40">
        <v>215.75</v>
      </c>
      <c r="AA25" s="368">
        <v>216.77</v>
      </c>
      <c r="AB25" s="95">
        <v>65035700</v>
      </c>
      <c r="AC25" s="243">
        <v>216.77</v>
      </c>
      <c r="AD25" s="2">
        <f t="shared" si="0"/>
        <v>1.3600000000000136</v>
      </c>
      <c r="AE25" s="138">
        <f t="shared" si="1"/>
        <v>1.1546277480141143E-3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42578</v>
      </c>
      <c r="X26" s="368">
        <v>217.19</v>
      </c>
      <c r="Y26" s="40">
        <v>217.27</v>
      </c>
      <c r="Z26" s="40">
        <v>215.62</v>
      </c>
      <c r="AA26" s="368">
        <v>216.52</v>
      </c>
      <c r="AB26" s="95">
        <v>84083900</v>
      </c>
      <c r="AC26" s="243">
        <v>216.52</v>
      </c>
      <c r="AD26" s="2">
        <f t="shared" si="0"/>
        <v>1.6500000000000057</v>
      </c>
      <c r="AE26" s="138">
        <f t="shared" si="1"/>
        <v>-1.0611303344867373E-3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42577</v>
      </c>
      <c r="X27" s="368">
        <v>216.53</v>
      </c>
      <c r="Y27" s="40">
        <v>217.17</v>
      </c>
      <c r="Z27" s="40">
        <v>215.76</v>
      </c>
      <c r="AA27" s="368">
        <v>216.75</v>
      </c>
      <c r="AB27" s="95">
        <v>70080500</v>
      </c>
      <c r="AC27" s="243">
        <v>216.75</v>
      </c>
      <c r="AD27" s="2">
        <f t="shared" si="0"/>
        <v>1.4099999999999966</v>
      </c>
      <c r="AE27" s="138">
        <f t="shared" si="1"/>
        <v>4.6157396722823485E-4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42576</v>
      </c>
      <c r="X28" s="368">
        <v>217</v>
      </c>
      <c r="Y28" s="40">
        <v>217.06</v>
      </c>
      <c r="Z28" s="40">
        <v>215.97</v>
      </c>
      <c r="AA28" s="368">
        <v>216.65</v>
      </c>
      <c r="AB28" s="95">
        <v>55873100</v>
      </c>
      <c r="AC28" s="243">
        <v>216.65</v>
      </c>
      <c r="AD28" s="2">
        <f t="shared" si="0"/>
        <v>1.0900000000000034</v>
      </c>
      <c r="AE28" s="138">
        <f t="shared" si="1"/>
        <v>-2.7158902596207124E-3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42573</v>
      </c>
      <c r="X29" s="368">
        <v>216.41</v>
      </c>
      <c r="Y29" s="40">
        <v>217.3</v>
      </c>
      <c r="Z29" s="40">
        <v>216.1</v>
      </c>
      <c r="AA29" s="368">
        <v>217.24</v>
      </c>
      <c r="AB29" s="95">
        <v>62787500</v>
      </c>
      <c r="AC29" s="243">
        <v>217.24</v>
      </c>
      <c r="AD29" s="2">
        <f t="shared" si="0"/>
        <v>1.2000000000000171</v>
      </c>
      <c r="AE29" s="138">
        <f t="shared" si="1"/>
        <v>4.4851343228371476E-3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42572</v>
      </c>
      <c r="X30" s="368">
        <v>216.96</v>
      </c>
      <c r="Y30" s="40">
        <v>217.22</v>
      </c>
      <c r="Z30" s="40">
        <v>215.75</v>
      </c>
      <c r="AA30" s="368">
        <v>216.27</v>
      </c>
      <c r="AB30" s="95">
        <v>67777300</v>
      </c>
      <c r="AC30" s="243">
        <v>216.27</v>
      </c>
      <c r="AD30" s="2">
        <f t="shared" si="0"/>
        <v>1.4699999999999989</v>
      </c>
      <c r="AE30" s="138">
        <f t="shared" si="1"/>
        <v>-3.7772352480537341E-3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42571</v>
      </c>
      <c r="X31" s="368">
        <v>216.19</v>
      </c>
      <c r="Y31" s="40">
        <v>217.37</v>
      </c>
      <c r="Z31" s="40">
        <v>216.19</v>
      </c>
      <c r="AA31" s="368">
        <v>217.09</v>
      </c>
      <c r="AB31" s="95">
        <v>58159500</v>
      </c>
      <c r="AC31" s="243">
        <v>217.09</v>
      </c>
      <c r="AD31" s="2">
        <f t="shared" si="0"/>
        <v>1.1800000000000068</v>
      </c>
      <c r="AE31" s="138">
        <f t="shared" si="1"/>
        <v>4.1630047643277379E-3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42570</v>
      </c>
      <c r="X32" s="368">
        <v>215.92</v>
      </c>
      <c r="Y32" s="40">
        <v>216.23</v>
      </c>
      <c r="Z32" s="40">
        <v>215.63</v>
      </c>
      <c r="AA32" s="368">
        <v>216.19</v>
      </c>
      <c r="AB32" s="95">
        <v>54345700</v>
      </c>
      <c r="AC32" s="243">
        <v>216.19</v>
      </c>
      <c r="AD32" s="2">
        <f t="shared" si="0"/>
        <v>0.59999999999999432</v>
      </c>
      <c r="AE32" s="138">
        <f t="shared" si="1"/>
        <v>-1.0165888822143421E-3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42569</v>
      </c>
      <c r="X33" s="368">
        <v>215.97</v>
      </c>
      <c r="Y33" s="40">
        <v>216.6</v>
      </c>
      <c r="Z33" s="40">
        <v>215.67</v>
      </c>
      <c r="AA33" s="368">
        <v>216.41</v>
      </c>
      <c r="AB33" s="95">
        <v>58725900</v>
      </c>
      <c r="AC33" s="243">
        <v>216.41</v>
      </c>
      <c r="AD33" s="2">
        <f t="shared" si="0"/>
        <v>0.93000000000000682</v>
      </c>
      <c r="AE33" s="138">
        <f t="shared" si="1"/>
        <v>2.6873001899643256E-3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42566</v>
      </c>
      <c r="X34" s="368">
        <v>216.78</v>
      </c>
      <c r="Y34" s="40">
        <v>217.01</v>
      </c>
      <c r="Z34" s="40">
        <v>215.31</v>
      </c>
      <c r="AA34" s="368">
        <v>215.83</v>
      </c>
      <c r="AB34" s="95">
        <v>107155400</v>
      </c>
      <c r="AC34" s="243">
        <v>215.83</v>
      </c>
      <c r="AD34" s="2">
        <f t="shared" si="0"/>
        <v>1.6999999999999886</v>
      </c>
      <c r="AE34" s="138">
        <f t="shared" si="1"/>
        <v>-1.3418471219692751E-3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42565</v>
      </c>
      <c r="X35" s="368">
        <v>216.4</v>
      </c>
      <c r="Y35" s="40">
        <v>216.67</v>
      </c>
      <c r="Z35" s="40">
        <v>215.66</v>
      </c>
      <c r="AA35" s="368">
        <v>216.12</v>
      </c>
      <c r="AB35" s="95">
        <v>91230900</v>
      </c>
      <c r="AC35" s="243">
        <v>216.12</v>
      </c>
      <c r="AD35" s="2">
        <f t="shared" si="0"/>
        <v>1.0099999999999909</v>
      </c>
      <c r="AE35" s="138">
        <f t="shared" si="1"/>
        <v>5.5834729201564848E-3</v>
      </c>
    </row>
    <row r="36" spans="1:31" x14ac:dyDescent="0.25">
      <c r="W36" s="94">
        <v>42564</v>
      </c>
      <c r="X36" s="368">
        <v>215.44</v>
      </c>
      <c r="Y36" s="40">
        <v>215.45</v>
      </c>
      <c r="Z36" s="40">
        <v>214.35</v>
      </c>
      <c r="AA36" s="368">
        <v>214.92</v>
      </c>
      <c r="AB36" s="95">
        <v>87324100</v>
      </c>
      <c r="AC36" s="243">
        <v>214.92</v>
      </c>
      <c r="AD36" s="2">
        <f t="shared" si="0"/>
        <v>1.0999999999999943</v>
      </c>
      <c r="AE36" s="138">
        <f t="shared" si="1"/>
        <v>-1.3956734124220826E-4</v>
      </c>
    </row>
    <row r="37" spans="1:31" x14ac:dyDescent="0.25">
      <c r="L37" t="s">
        <v>223</v>
      </c>
      <c r="M37" s="2">
        <f>M55+K55-F55</f>
        <v>160.82999999999993</v>
      </c>
      <c r="W37" s="94">
        <v>42563</v>
      </c>
      <c r="X37" s="368">
        <v>214.53</v>
      </c>
      <c r="Y37" s="40">
        <v>215.3</v>
      </c>
      <c r="Z37" s="40">
        <v>213.43</v>
      </c>
      <c r="AA37" s="368">
        <v>214.95</v>
      </c>
      <c r="AB37" s="95">
        <v>101275600</v>
      </c>
      <c r="AC37" s="243">
        <v>214.95</v>
      </c>
      <c r="AD37" s="2">
        <f t="shared" si="0"/>
        <v>1.8700000000000045</v>
      </c>
      <c r="AE37" s="138">
        <f t="shared" si="1"/>
        <v>7.2633552014993441E-3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42562</v>
      </c>
      <c r="X38" s="368">
        <v>213.19</v>
      </c>
      <c r="Y38" s="40">
        <v>214.07</v>
      </c>
      <c r="Z38" s="40">
        <v>212.95</v>
      </c>
      <c r="AA38" s="368">
        <v>213.4</v>
      </c>
      <c r="AB38" s="95">
        <v>73633900</v>
      </c>
      <c r="AC38" s="243">
        <v>213.4</v>
      </c>
      <c r="AD38" s="2">
        <f t="shared" si="0"/>
        <v>1.1200000000000045</v>
      </c>
      <c r="AE38" s="138">
        <f t="shared" si="1"/>
        <v>3.5269221725839905E-3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37" t="s">
        <v>78</v>
      </c>
      <c r="Q39" s="537"/>
      <c r="R39" s="34"/>
      <c r="T39" s="91" t="s">
        <v>113</v>
      </c>
      <c r="W39" s="94">
        <v>42559</v>
      </c>
      <c r="X39" s="368">
        <v>211.05</v>
      </c>
      <c r="Y39" s="40">
        <v>212.94</v>
      </c>
      <c r="Z39" s="40">
        <v>210.78</v>
      </c>
      <c r="AA39" s="368">
        <v>212.65</v>
      </c>
      <c r="AB39" s="95">
        <v>133971000</v>
      </c>
      <c r="AC39" s="243">
        <v>212.65</v>
      </c>
      <c r="AD39" s="2">
        <f t="shared" si="0"/>
        <v>2.1599999999999966</v>
      </c>
      <c r="AE39" s="138">
        <f t="shared" si="1"/>
        <v>1.4890469145229845E-2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239.8</v>
      </c>
      <c r="R40" s="34"/>
      <c r="T40" s="97" t="s">
        <v>98</v>
      </c>
      <c r="U40" s="129">
        <v>218.36</v>
      </c>
      <c r="W40" s="94">
        <v>42558</v>
      </c>
      <c r="X40" s="368">
        <v>209.87</v>
      </c>
      <c r="Y40" s="40">
        <v>210.65</v>
      </c>
      <c r="Z40" s="40">
        <v>208.63</v>
      </c>
      <c r="AA40" s="368">
        <v>209.53</v>
      </c>
      <c r="AB40" s="95">
        <v>85593800</v>
      </c>
      <c r="AC40" s="243">
        <v>209.53</v>
      </c>
      <c r="AD40" s="2">
        <f t="shared" si="0"/>
        <v>2.0200000000000102</v>
      </c>
      <c r="AE40" s="138">
        <f t="shared" si="1"/>
        <v>-6.2005151197175312E-4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237.62</v>
      </c>
      <c r="R41" s="34"/>
      <c r="T41" s="87" t="s">
        <v>99</v>
      </c>
      <c r="U41" s="130">
        <v>218.26</v>
      </c>
      <c r="W41" s="94">
        <v>42557</v>
      </c>
      <c r="X41" s="368">
        <v>207.83</v>
      </c>
      <c r="Y41" s="40">
        <v>209.8</v>
      </c>
      <c r="Z41" s="40">
        <v>207.06</v>
      </c>
      <c r="AA41" s="368">
        <v>209.66</v>
      </c>
      <c r="AB41" s="95">
        <v>96021500</v>
      </c>
      <c r="AC41" s="243">
        <v>209.66</v>
      </c>
      <c r="AD41" s="2">
        <f t="shared" si="0"/>
        <v>2.7400000000000091</v>
      </c>
      <c r="AE41" s="138">
        <f t="shared" si="1"/>
        <v>5.9977928122449953E-3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235.44000000000003</v>
      </c>
      <c r="R42" s="34"/>
      <c r="T42" s="87" t="s">
        <v>100</v>
      </c>
      <c r="U42" s="130" t="s">
        <v>130</v>
      </c>
      <c r="W42" s="94">
        <v>42556</v>
      </c>
      <c r="X42" s="368">
        <v>208.95</v>
      </c>
      <c r="Y42" s="40">
        <v>209.08</v>
      </c>
      <c r="Z42" s="40">
        <v>207.71</v>
      </c>
      <c r="AA42" s="368">
        <v>208.41</v>
      </c>
      <c r="AB42" s="95">
        <v>109803700</v>
      </c>
      <c r="AC42" s="243">
        <v>208.41</v>
      </c>
      <c r="AD42" s="2">
        <f t="shared" si="0"/>
        <v>1.3700000000000045</v>
      </c>
      <c r="AE42" s="138">
        <f t="shared" si="1"/>
        <v>-7.1932164634146423E-3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233.26000000000002</v>
      </c>
      <c r="R43" s="83"/>
      <c r="T43" s="87" t="s">
        <v>101</v>
      </c>
      <c r="U43" s="130" t="s">
        <v>130</v>
      </c>
      <c r="W43" s="94">
        <v>42552</v>
      </c>
      <c r="X43" s="368">
        <v>209.48</v>
      </c>
      <c r="Y43" s="40">
        <v>210.49</v>
      </c>
      <c r="Z43" s="40">
        <v>209.29</v>
      </c>
      <c r="AA43" s="368">
        <v>209.92</v>
      </c>
      <c r="AB43" s="95">
        <v>106055300</v>
      </c>
      <c r="AC43" s="243">
        <v>209.92</v>
      </c>
      <c r="AD43" s="2">
        <f t="shared" si="0"/>
        <v>1.2000000000000171</v>
      </c>
      <c r="AE43" s="138">
        <f t="shared" si="1"/>
        <v>2.1004391827381674E-3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231.08</v>
      </c>
      <c r="R44" s="83"/>
      <c r="T44" s="87" t="s">
        <v>238</v>
      </c>
      <c r="U44" s="130">
        <v>218.33</v>
      </c>
      <c r="W44" s="94">
        <v>42551</v>
      </c>
      <c r="X44" s="368">
        <v>207.21</v>
      </c>
      <c r="Y44" s="40">
        <v>209.54</v>
      </c>
      <c r="Z44" s="40">
        <v>206.56</v>
      </c>
      <c r="AA44" s="368">
        <v>209.48</v>
      </c>
      <c r="AB44" s="95">
        <v>165021900</v>
      </c>
      <c r="AC44" s="243">
        <v>209.48</v>
      </c>
      <c r="AD44" s="2">
        <f t="shared" si="0"/>
        <v>2.9799999999999898</v>
      </c>
      <c r="AE44" s="138">
        <f t="shared" si="1"/>
        <v>1.3645601471015123E-2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228.9</v>
      </c>
      <c r="R45" s="83"/>
      <c r="T45" s="87" t="s">
        <v>239</v>
      </c>
      <c r="U45" s="130" t="s">
        <v>339</v>
      </c>
      <c r="W45" s="94">
        <v>42550</v>
      </c>
      <c r="X45" s="368">
        <v>204.84</v>
      </c>
      <c r="Y45" s="40">
        <v>206.93</v>
      </c>
      <c r="Z45" s="40">
        <v>204.72</v>
      </c>
      <c r="AA45" s="368">
        <v>206.66</v>
      </c>
      <c r="AB45" s="95">
        <v>137328600</v>
      </c>
      <c r="AC45" s="243">
        <v>206.66</v>
      </c>
      <c r="AD45" s="2">
        <f t="shared" si="0"/>
        <v>2.210000000000008</v>
      </c>
      <c r="AE45" s="138">
        <f t="shared" si="1"/>
        <v>1.7027559055118102E-2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226.72</v>
      </c>
      <c r="R46" s="83"/>
      <c r="T46" s="87" t="s">
        <v>240</v>
      </c>
      <c r="U46" s="232">
        <v>7.6100000000000001E-2</v>
      </c>
      <c r="W46" s="94">
        <v>42549</v>
      </c>
      <c r="X46" s="368">
        <v>201.48</v>
      </c>
      <c r="Y46" s="40">
        <v>203.23</v>
      </c>
      <c r="Z46" s="40">
        <v>201.12</v>
      </c>
      <c r="AA46" s="368">
        <v>203.2</v>
      </c>
      <c r="AB46" s="95">
        <v>159382400</v>
      </c>
      <c r="AC46" s="243">
        <v>203.2</v>
      </c>
      <c r="AD46" s="2">
        <f t="shared" si="0"/>
        <v>2.1099999999999852</v>
      </c>
      <c r="AE46" s="138">
        <f t="shared" si="1"/>
        <v>1.8036072144288484E-2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224.54</v>
      </c>
      <c r="R47" s="83"/>
      <c r="T47" s="87"/>
      <c r="U47" s="130"/>
      <c r="W47" s="94">
        <v>42548</v>
      </c>
      <c r="X47" s="368">
        <v>201.59</v>
      </c>
      <c r="Y47" s="40">
        <v>201.6</v>
      </c>
      <c r="Z47" s="40">
        <v>198.65</v>
      </c>
      <c r="AA47" s="368">
        <v>199.6</v>
      </c>
      <c r="AB47" s="95">
        <v>230775800</v>
      </c>
      <c r="AC47" s="243">
        <v>199.6</v>
      </c>
      <c r="AD47" s="2">
        <f t="shared" si="0"/>
        <v>2.9499999999999886</v>
      </c>
      <c r="AE47" s="138">
        <f t="shared" si="1"/>
        <v>-1.790986026372765E-2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222.36</v>
      </c>
      <c r="R48" s="83"/>
      <c r="T48" s="87" t="s">
        <v>105</v>
      </c>
      <c r="U48" s="130" t="s">
        <v>510</v>
      </c>
      <c r="W48" s="94">
        <v>42545</v>
      </c>
      <c r="X48" s="368">
        <v>203.63</v>
      </c>
      <c r="Y48" s="40">
        <v>210.85</v>
      </c>
      <c r="Z48" s="40">
        <v>202.72</v>
      </c>
      <c r="AA48" s="368">
        <v>203.24</v>
      </c>
      <c r="AB48" s="95">
        <v>333444400</v>
      </c>
      <c r="AC48" s="243">
        <v>203.24</v>
      </c>
      <c r="AD48" s="2">
        <f t="shared" si="0"/>
        <v>8.1299999999999955</v>
      </c>
      <c r="AE48" s="138">
        <f t="shared" si="1"/>
        <v>-3.5909112470945415E-2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220.18</v>
      </c>
      <c r="R49" s="83"/>
      <c r="T49" s="87" t="s">
        <v>106</v>
      </c>
      <c r="U49" s="130" t="s">
        <v>373</v>
      </c>
      <c r="W49" s="94">
        <v>42544</v>
      </c>
      <c r="X49" s="368">
        <v>209.81</v>
      </c>
      <c r="Y49" s="40">
        <v>210.87</v>
      </c>
      <c r="Z49" s="40">
        <v>209.27</v>
      </c>
      <c r="AA49" s="368">
        <v>210.81</v>
      </c>
      <c r="AB49" s="95">
        <v>102731400</v>
      </c>
      <c r="AC49" s="243">
        <v>210.81</v>
      </c>
      <c r="AD49" s="2">
        <f t="shared" si="0"/>
        <v>1.5999999999999943</v>
      </c>
      <c r="AE49" s="138">
        <f t="shared" si="1"/>
        <v>1.302258529553102E-2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218</v>
      </c>
      <c r="R50" s="83"/>
      <c r="T50" s="87" t="s">
        <v>107</v>
      </c>
      <c r="U50" s="131">
        <v>58114543</v>
      </c>
      <c r="W50" s="94">
        <v>42543</v>
      </c>
      <c r="X50" s="368">
        <v>208.65</v>
      </c>
      <c r="Y50" s="40">
        <v>209.5</v>
      </c>
      <c r="Z50" s="40">
        <v>207.93</v>
      </c>
      <c r="AA50" s="368">
        <v>208.1</v>
      </c>
      <c r="AB50" s="95">
        <v>95560500</v>
      </c>
      <c r="AC50" s="243">
        <v>208.1</v>
      </c>
      <c r="AD50" s="2">
        <f t="shared" si="0"/>
        <v>1.5699999999999932</v>
      </c>
      <c r="AE50" s="138">
        <f t="shared" si="1"/>
        <v>-1.6311648436000414E-3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215.82</v>
      </c>
      <c r="R51" s="83"/>
      <c r="T51" s="87" t="s">
        <v>110</v>
      </c>
      <c r="U51" s="131">
        <v>89258600</v>
      </c>
      <c r="W51" s="94">
        <v>42542</v>
      </c>
      <c r="X51" s="368">
        <v>208.3</v>
      </c>
      <c r="Y51" s="40">
        <v>208.92</v>
      </c>
      <c r="Z51" s="40">
        <v>207.78</v>
      </c>
      <c r="AA51" s="368">
        <v>208.44</v>
      </c>
      <c r="AB51" s="95">
        <v>72461700</v>
      </c>
      <c r="AC51" s="243">
        <v>208.44</v>
      </c>
      <c r="AD51" s="2">
        <f t="shared" si="0"/>
        <v>1.1399999999999864</v>
      </c>
      <c r="AE51" s="138">
        <f t="shared" si="1"/>
        <v>2.8385855184027697E-3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213.64</v>
      </c>
      <c r="R52" s="83"/>
      <c r="T52" s="87" t="s">
        <v>241</v>
      </c>
      <c r="U52" s="130">
        <v>19</v>
      </c>
      <c r="W52" s="94">
        <v>42541</v>
      </c>
      <c r="X52" s="368">
        <v>208.82</v>
      </c>
      <c r="Y52" s="40">
        <v>209.61</v>
      </c>
      <c r="Z52" s="40">
        <v>207.75</v>
      </c>
      <c r="AA52" s="368">
        <v>207.85</v>
      </c>
      <c r="AB52" s="95">
        <v>82789600</v>
      </c>
      <c r="AC52" s="243">
        <v>207.85</v>
      </c>
      <c r="AD52" s="2">
        <f t="shared" si="0"/>
        <v>1.8600000000000136</v>
      </c>
      <c r="AE52" s="138">
        <f t="shared" si="1"/>
        <v>6.4400542320355303E-3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211.46</v>
      </c>
      <c r="R53" s="83"/>
      <c r="T53" s="87" t="s">
        <v>242</v>
      </c>
      <c r="U53" s="130">
        <v>2.0099999999999998</v>
      </c>
      <c r="W53" s="94">
        <v>42538</v>
      </c>
      <c r="X53" s="368">
        <v>207.17</v>
      </c>
      <c r="Y53" s="40">
        <v>207.2</v>
      </c>
      <c r="Z53" s="40">
        <v>205.75</v>
      </c>
      <c r="AA53" s="368">
        <v>206.52</v>
      </c>
      <c r="AB53" s="95">
        <v>117055700</v>
      </c>
      <c r="AC53" s="243">
        <v>206.52</v>
      </c>
      <c r="AD53" s="2">
        <f t="shared" si="0"/>
        <v>1.4499999999999886</v>
      </c>
      <c r="AE53" s="138" t="e">
        <f t="shared" si="1"/>
        <v>#DIV/0!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209.28</v>
      </c>
      <c r="R54" s="83"/>
      <c r="T54" s="87"/>
      <c r="U54" s="130"/>
      <c r="W54" s="94">
        <v>42538</v>
      </c>
      <c r="X54" s="368" t="s">
        <v>249</v>
      </c>
      <c r="Y54" s="40"/>
      <c r="Z54" s="40"/>
      <c r="AA54" s="368"/>
      <c r="AB54" s="95"/>
      <c r="AC54" s="243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207.1</v>
      </c>
      <c r="R55" s="83"/>
      <c r="T55" s="87"/>
      <c r="U55" s="130"/>
      <c r="W55" s="94">
        <v>42537</v>
      </c>
      <c r="X55" s="368">
        <v>207.75</v>
      </c>
      <c r="Y55" s="40">
        <v>208.57</v>
      </c>
      <c r="Z55" s="40">
        <v>205.59</v>
      </c>
      <c r="AA55" s="368">
        <v>208.37</v>
      </c>
      <c r="AB55" s="95">
        <v>149533100</v>
      </c>
      <c r="AC55" s="243">
        <v>207.29</v>
      </c>
      <c r="AD55" s="2">
        <f t="shared" si="0"/>
        <v>2.9799999999999898</v>
      </c>
      <c r="AE55" s="138">
        <f t="shared" si="1"/>
        <v>2.9514224888715912E-3</v>
      </c>
    </row>
    <row r="56" spans="1:31" x14ac:dyDescent="0.25">
      <c r="O56" s="2"/>
      <c r="P56" s="83">
        <v>0.94</v>
      </c>
      <c r="Q56" s="83">
        <f t="shared" si="5"/>
        <v>204.92</v>
      </c>
      <c r="R56" s="83"/>
      <c r="W56" s="94">
        <v>42536</v>
      </c>
      <c r="X56" s="368">
        <v>208.04</v>
      </c>
      <c r="Y56" s="40">
        <v>209.36</v>
      </c>
      <c r="Z56" s="40">
        <v>207.53</v>
      </c>
      <c r="AA56" s="368">
        <v>207.75</v>
      </c>
      <c r="AB56" s="95">
        <v>109124500</v>
      </c>
      <c r="AC56" s="243">
        <v>206.68</v>
      </c>
      <c r="AD56" s="2">
        <f t="shared" si="0"/>
        <v>1.8300000000000125</v>
      </c>
      <c r="AE56" s="138">
        <f t="shared" si="1"/>
        <v>-1.3529184383456183E-3</v>
      </c>
    </row>
    <row r="57" spans="1:31" x14ac:dyDescent="0.25">
      <c r="O57" s="2"/>
      <c r="P57" s="83">
        <v>0.93</v>
      </c>
      <c r="Q57" s="83">
        <f t="shared" si="5"/>
        <v>202.74</v>
      </c>
      <c r="R57" s="83"/>
      <c r="W57" s="94">
        <v>42535</v>
      </c>
      <c r="X57" s="368">
        <v>208</v>
      </c>
      <c r="Y57" s="40">
        <v>208.74</v>
      </c>
      <c r="Z57" s="40">
        <v>206.92</v>
      </c>
      <c r="AA57" s="368">
        <v>208.04</v>
      </c>
      <c r="AB57" s="95">
        <v>125059300</v>
      </c>
      <c r="AC57" s="243">
        <v>206.96</v>
      </c>
      <c r="AD57" s="2">
        <f t="shared" si="0"/>
        <v>1.8200000000000216</v>
      </c>
      <c r="AE57" s="138">
        <f t="shared" si="1"/>
        <v>-1.9771423060230831E-3</v>
      </c>
    </row>
    <row r="58" spans="1:31" x14ac:dyDescent="0.25">
      <c r="O58" s="2"/>
      <c r="P58" s="83">
        <v>0.92</v>
      </c>
      <c r="Q58" s="83">
        <f t="shared" si="5"/>
        <v>200.56</v>
      </c>
      <c r="R58" s="83"/>
      <c r="W58" s="94">
        <v>42534</v>
      </c>
      <c r="X58" s="368">
        <v>209.36</v>
      </c>
      <c r="Y58" s="40">
        <v>210.37</v>
      </c>
      <c r="Z58" s="40">
        <v>208.35</v>
      </c>
      <c r="AA58" s="368">
        <v>208.45</v>
      </c>
      <c r="AB58" s="95">
        <v>117751200</v>
      </c>
      <c r="AC58" s="243">
        <v>207.37</v>
      </c>
      <c r="AD58" s="2">
        <f t="shared" si="0"/>
        <v>2.0200000000000102</v>
      </c>
      <c r="AE58" s="138">
        <f t="shared" si="1"/>
        <v>-7.7040865154559546E-3</v>
      </c>
    </row>
    <row r="59" spans="1:31" x14ac:dyDescent="0.25">
      <c r="O59" s="2"/>
      <c r="P59" s="83">
        <v>0.91</v>
      </c>
      <c r="Q59" s="83">
        <f t="shared" si="5"/>
        <v>198.38</v>
      </c>
      <c r="R59" s="83"/>
      <c r="W59" s="94">
        <v>42531</v>
      </c>
      <c r="X59" s="368">
        <v>210.46</v>
      </c>
      <c r="Y59" s="40">
        <v>210.86</v>
      </c>
      <c r="Z59" s="40">
        <v>209.43</v>
      </c>
      <c r="AA59" s="368">
        <v>210.07</v>
      </c>
      <c r="AB59" s="95">
        <v>113829200</v>
      </c>
      <c r="AC59" s="243">
        <v>208.98</v>
      </c>
      <c r="AD59" s="2">
        <f t="shared" si="0"/>
        <v>1.4300000000000068</v>
      </c>
      <c r="AE59" s="138">
        <f t="shared" si="1"/>
        <v>-9.4795715233670919E-3</v>
      </c>
    </row>
    <row r="60" spans="1:31" x14ac:dyDescent="0.25">
      <c r="O60" s="2"/>
      <c r="P60" s="83">
        <v>0.9</v>
      </c>
      <c r="Q60" s="83">
        <f t="shared" si="5"/>
        <v>196.20000000000002</v>
      </c>
      <c r="R60" s="83"/>
      <c r="W60" s="94">
        <v>42530</v>
      </c>
      <c r="X60" s="368">
        <v>211.51</v>
      </c>
      <c r="Y60" s="40">
        <v>212.22</v>
      </c>
      <c r="Z60" s="40">
        <v>211.19</v>
      </c>
      <c r="AA60" s="368">
        <v>212.08</v>
      </c>
      <c r="AB60" s="95">
        <v>73786900</v>
      </c>
      <c r="AC60" s="243">
        <v>210.98</v>
      </c>
      <c r="AD60" s="2">
        <f t="shared" si="0"/>
        <v>1.0300000000000011</v>
      </c>
      <c r="AE60" s="138">
        <f t="shared" si="1"/>
        <v>-1.3726511099542149E-3</v>
      </c>
    </row>
    <row r="61" spans="1:31" x14ac:dyDescent="0.25">
      <c r="W61" s="94">
        <v>42529</v>
      </c>
      <c r="X61" s="368">
        <v>211.84</v>
      </c>
      <c r="Y61" s="40">
        <v>212.52</v>
      </c>
      <c r="Z61" s="40">
        <v>211.69</v>
      </c>
      <c r="AA61" s="368">
        <v>212.37</v>
      </c>
      <c r="AB61" s="95">
        <v>66170900</v>
      </c>
      <c r="AC61" s="243">
        <v>211.27</v>
      </c>
      <c r="AD61" s="2">
        <f t="shared" si="0"/>
        <v>0.83000000000001251</v>
      </c>
      <c r="AE61" s="138">
        <f t="shared" si="1"/>
        <v>3.2766644505650699E-3</v>
      </c>
    </row>
    <row r="62" spans="1:31" x14ac:dyDescent="0.25">
      <c r="W62" s="94">
        <v>42528</v>
      </c>
      <c r="X62" s="368">
        <v>211.53</v>
      </c>
      <c r="Y62" s="40">
        <v>212.34</v>
      </c>
      <c r="Z62" s="40">
        <v>211.5</v>
      </c>
      <c r="AA62" s="368">
        <v>211.68</v>
      </c>
      <c r="AB62" s="95">
        <v>60974800</v>
      </c>
      <c r="AC62" s="243">
        <v>210.58</v>
      </c>
      <c r="AD62" s="2">
        <f t="shared" si="0"/>
        <v>0.84000000000000341</v>
      </c>
      <c r="AE62" s="138">
        <f t="shared" si="1"/>
        <v>1.5219252354228274E-3</v>
      </c>
    </row>
    <row r="63" spans="1:31" x14ac:dyDescent="0.25">
      <c r="W63" s="94">
        <v>42527</v>
      </c>
      <c r="X63" s="368">
        <v>210.7</v>
      </c>
      <c r="Y63" s="40">
        <v>211.77</v>
      </c>
      <c r="Z63" s="40">
        <v>210.51</v>
      </c>
      <c r="AA63" s="368">
        <v>211.35</v>
      </c>
      <c r="AB63" s="95">
        <v>64887000</v>
      </c>
      <c r="AC63" s="243">
        <v>210.26</v>
      </c>
      <c r="AD63" s="2">
        <f t="shared" si="0"/>
        <v>1.2600000000000193</v>
      </c>
      <c r="AE63" s="138">
        <f t="shared" si="1"/>
        <v>5.1149672546488834E-3</v>
      </c>
    </row>
    <row r="64" spans="1:31" x14ac:dyDescent="0.25">
      <c r="W64" s="94">
        <v>42524</v>
      </c>
      <c r="X64" s="368">
        <v>210.25</v>
      </c>
      <c r="Y64" s="40">
        <v>210.69</v>
      </c>
      <c r="Z64" s="40">
        <v>208.86</v>
      </c>
      <c r="AA64" s="368">
        <v>210.28</v>
      </c>
      <c r="AB64" s="95">
        <v>101757100</v>
      </c>
      <c r="AC64" s="243">
        <v>209.19</v>
      </c>
      <c r="AD64" s="2">
        <f t="shared" si="0"/>
        <v>1.8299999999999841</v>
      </c>
      <c r="AE64" s="138">
        <f t="shared" si="1"/>
        <v>-3.0025736345439258E-3</v>
      </c>
    </row>
    <row r="65" spans="23:31" x14ac:dyDescent="0.25">
      <c r="W65" s="94">
        <v>42523</v>
      </c>
      <c r="X65" s="368">
        <v>209.8</v>
      </c>
      <c r="Y65" s="40">
        <v>210.93</v>
      </c>
      <c r="Z65" s="40">
        <v>209.24</v>
      </c>
      <c r="AA65" s="368">
        <v>210.91</v>
      </c>
      <c r="AB65" s="95">
        <v>63044700</v>
      </c>
      <c r="AC65" s="243">
        <v>209.82</v>
      </c>
      <c r="AD65" s="2">
        <f t="shared" si="0"/>
        <v>1.6899999999999977</v>
      </c>
      <c r="AE65" s="138">
        <f t="shared" si="1"/>
        <v>3.0595659240844064E-3</v>
      </c>
    </row>
    <row r="66" spans="23:31" x14ac:dyDescent="0.25">
      <c r="W66" s="94">
        <v>42522</v>
      </c>
      <c r="X66" s="368">
        <v>209.12</v>
      </c>
      <c r="Y66" s="40">
        <v>210.48</v>
      </c>
      <c r="Z66" s="40">
        <v>208.89</v>
      </c>
      <c r="AA66" s="368">
        <v>210.27</v>
      </c>
      <c r="AB66" s="95">
        <v>69936200</v>
      </c>
      <c r="AC66" s="243">
        <v>209.18</v>
      </c>
      <c r="AD66" s="2">
        <f t="shared" si="0"/>
        <v>1.5900000000000034</v>
      </c>
      <c r="AE66" s="138">
        <f t="shared" si="1"/>
        <v>2.0598802395210836E-3</v>
      </c>
    </row>
    <row r="67" spans="23:31" x14ac:dyDescent="0.25">
      <c r="W67" s="94">
        <v>42521</v>
      </c>
      <c r="X67" s="368">
        <v>210.56</v>
      </c>
      <c r="Y67" s="40">
        <v>210.69</v>
      </c>
      <c r="Z67" s="40">
        <v>209.18</v>
      </c>
      <c r="AA67" s="368">
        <v>209.84</v>
      </c>
      <c r="AB67" s="95">
        <v>109879400</v>
      </c>
      <c r="AC67" s="243">
        <v>208.75</v>
      </c>
      <c r="AD67" s="2">
        <f t="shared" si="0"/>
        <v>1.5099999999999909</v>
      </c>
      <c r="AE67" s="138">
        <f t="shared" si="1"/>
        <v>-1.9125029882859357E-3</v>
      </c>
    </row>
    <row r="68" spans="23:31" x14ac:dyDescent="0.25">
      <c r="W68" s="94">
        <v>42517</v>
      </c>
      <c r="X68" s="10">
        <v>209.53</v>
      </c>
      <c r="Y68" s="40">
        <v>210.25</v>
      </c>
      <c r="Z68" s="40">
        <v>209.47</v>
      </c>
      <c r="AA68" s="10">
        <v>210.24</v>
      </c>
      <c r="AB68" s="95">
        <v>64211200</v>
      </c>
      <c r="AC68" s="243">
        <v>209.15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41" activePane="bottomLeft" state="frozen"/>
      <selection activeCell="A2" sqref="A2"/>
      <selection pane="bottomLeft" activeCell="O65" sqref="O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42612</v>
      </c>
      <c r="X2" s="10">
        <v>74.400000000000006</v>
      </c>
      <c r="Y2" s="40">
        <v>75.790000000000006</v>
      </c>
      <c r="Z2" s="40">
        <v>73.84</v>
      </c>
      <c r="AA2" s="10">
        <v>74.2</v>
      </c>
      <c r="AB2" s="95">
        <v>3897900</v>
      </c>
      <c r="AC2" s="243">
        <v>74.2</v>
      </c>
      <c r="AD2" s="2">
        <f>Y2-Z2</f>
        <v>1.9500000000000028</v>
      </c>
      <c r="AE2" s="138">
        <f>AC2/AC3-1</f>
        <v>-1.3560223344855071E-2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74.2</v>
      </c>
      <c r="T3" s="121"/>
      <c r="W3" s="94">
        <v>42611</v>
      </c>
      <c r="X3" s="10">
        <v>74.790000000000006</v>
      </c>
      <c r="Y3" s="40">
        <v>75.650000000000006</v>
      </c>
      <c r="Z3" s="40">
        <v>74.5</v>
      </c>
      <c r="AA3" s="10">
        <v>75.22</v>
      </c>
      <c r="AB3" s="95">
        <v>2021900</v>
      </c>
      <c r="AC3" s="243">
        <v>75.22</v>
      </c>
      <c r="AD3" s="2">
        <f>Y3-Z3</f>
        <v>1.1500000000000057</v>
      </c>
      <c r="AE3" s="138">
        <f>AC3/AC4-1</f>
        <v>5.0774986638160158E-3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74.2</v>
      </c>
      <c r="T4" s="121"/>
      <c r="W4" s="94">
        <v>42608</v>
      </c>
      <c r="X4" s="10">
        <v>74.349999999999994</v>
      </c>
      <c r="Y4" s="40">
        <v>75</v>
      </c>
      <c r="Z4" s="40">
        <v>73.739999999999995</v>
      </c>
      <c r="AA4" s="10">
        <v>74.84</v>
      </c>
      <c r="AB4" s="95">
        <v>2630300</v>
      </c>
      <c r="AC4" s="243">
        <v>74.84</v>
      </c>
      <c r="AD4" s="2">
        <f t="shared" ref="AD4:AD67" si="0">Y4-Z4</f>
        <v>1.2600000000000051</v>
      </c>
      <c r="AE4" s="138">
        <f t="shared" ref="AE4:AE67" si="1">AC4/AC5-1</f>
        <v>6.8612942284407286E-3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42607</v>
      </c>
      <c r="X5" s="10">
        <v>73.16</v>
      </c>
      <c r="Y5" s="40">
        <v>74.75</v>
      </c>
      <c r="Z5" s="40">
        <v>73.11</v>
      </c>
      <c r="AA5" s="10">
        <v>74.33</v>
      </c>
      <c r="AB5" s="95">
        <v>2791300</v>
      </c>
      <c r="AC5" s="243">
        <v>74.33</v>
      </c>
      <c r="AD5" s="2">
        <f t="shared" si="0"/>
        <v>1.6400000000000006</v>
      </c>
      <c r="AE5" s="138">
        <f t="shared" si="1"/>
        <v>1.4190203301950977E-2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42606</v>
      </c>
      <c r="X6" s="10">
        <v>73.95</v>
      </c>
      <c r="Y6" s="40">
        <v>74.31</v>
      </c>
      <c r="Z6" s="40">
        <v>72.98</v>
      </c>
      <c r="AA6" s="10">
        <v>73.290000000000006</v>
      </c>
      <c r="AB6" s="95">
        <v>2138500</v>
      </c>
      <c r="AC6" s="243">
        <v>73.290000000000006</v>
      </c>
      <c r="AD6" s="2">
        <f t="shared" si="0"/>
        <v>1.3299999999999983</v>
      </c>
      <c r="AE6" s="138">
        <f t="shared" si="1"/>
        <v>-6.6413662239088733E-3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42605</v>
      </c>
      <c r="X7" s="10">
        <v>73.13</v>
      </c>
      <c r="Y7" s="40">
        <v>73.900000000000006</v>
      </c>
      <c r="Z7" s="40">
        <v>72.89</v>
      </c>
      <c r="AA7" s="10">
        <v>73.78</v>
      </c>
      <c r="AB7" s="95">
        <v>1771300</v>
      </c>
      <c r="AC7" s="243">
        <v>73.78</v>
      </c>
      <c r="AD7" s="2">
        <f t="shared" si="0"/>
        <v>1.0100000000000051</v>
      </c>
      <c r="AE7" s="138">
        <f t="shared" si="1"/>
        <v>1.5973561002478709E-2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42604</v>
      </c>
      <c r="X8" s="10">
        <v>72.34</v>
      </c>
      <c r="Y8" s="40">
        <v>72.89</v>
      </c>
      <c r="Z8" s="40">
        <v>71.94</v>
      </c>
      <c r="AA8" s="10">
        <v>72.62</v>
      </c>
      <c r="AB8" s="95">
        <v>1735700</v>
      </c>
      <c r="AC8" s="243">
        <v>72.62</v>
      </c>
      <c r="AD8" s="2">
        <f t="shared" si="0"/>
        <v>0.95000000000000284</v>
      </c>
      <c r="AE8" s="138">
        <f t="shared" si="1"/>
        <v>4.564946742287912E-3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42601</v>
      </c>
      <c r="X9" s="10">
        <v>71.56</v>
      </c>
      <c r="Y9" s="40">
        <v>73.400000000000006</v>
      </c>
      <c r="Z9" s="40">
        <v>71.56</v>
      </c>
      <c r="AA9" s="10">
        <v>72.290000000000006</v>
      </c>
      <c r="AB9" s="95">
        <v>3110000</v>
      </c>
      <c r="AC9" s="243">
        <v>72.290000000000006</v>
      </c>
      <c r="AD9" s="2">
        <f t="shared" si="0"/>
        <v>1.8400000000000034</v>
      </c>
      <c r="AE9" s="138">
        <f t="shared" si="1"/>
        <v>6.8245125348189717E-3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42600</v>
      </c>
      <c r="X10" s="10">
        <v>70.48</v>
      </c>
      <c r="Y10" s="40">
        <v>72.06</v>
      </c>
      <c r="Z10" s="40">
        <v>70.290000000000006</v>
      </c>
      <c r="AA10" s="10">
        <v>71.8</v>
      </c>
      <c r="AB10" s="95">
        <v>3745500</v>
      </c>
      <c r="AC10" s="243">
        <v>71.8</v>
      </c>
      <c r="AD10" s="2">
        <f t="shared" si="0"/>
        <v>1.769999999999996</v>
      </c>
      <c r="AE10" s="138">
        <f t="shared" si="1"/>
        <v>2.2937740418863095E-2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42599</v>
      </c>
      <c r="X11" s="10">
        <v>69.7</v>
      </c>
      <c r="Y11" s="40">
        <v>70.42</v>
      </c>
      <c r="Z11" s="40">
        <v>69.2</v>
      </c>
      <c r="AA11" s="10">
        <v>70.19</v>
      </c>
      <c r="AB11" s="95">
        <v>3107200</v>
      </c>
      <c r="AC11" s="243">
        <v>70.19</v>
      </c>
      <c r="AD11" s="2">
        <f t="shared" si="0"/>
        <v>1.2199999999999989</v>
      </c>
      <c r="AE11" s="138">
        <f t="shared" si="1"/>
        <v>8.4770114942529506E-3</v>
      </c>
      <c r="AK11" s="234"/>
      <c r="AN11" s="234"/>
    </row>
    <row r="12" spans="1:40" x14ac:dyDescent="0.25">
      <c r="H12" s="72"/>
      <c r="W12" s="94">
        <v>42598</v>
      </c>
      <c r="X12" s="10">
        <v>69.349999999999994</v>
      </c>
      <c r="Y12" s="40">
        <v>69.81</v>
      </c>
      <c r="Z12" s="40">
        <v>68.599999999999994</v>
      </c>
      <c r="AA12" s="10">
        <v>69.599999999999994</v>
      </c>
      <c r="AB12" s="95">
        <v>2404300</v>
      </c>
      <c r="AC12" s="243">
        <v>69.599999999999994</v>
      </c>
      <c r="AD12" s="2">
        <f t="shared" si="0"/>
        <v>1.210000000000008</v>
      </c>
      <c r="AE12" s="138">
        <f t="shared" si="1"/>
        <v>1.4388489208632116E-3</v>
      </c>
    </row>
    <row r="13" spans="1:40" x14ac:dyDescent="0.25">
      <c r="H13" s="72"/>
      <c r="W13" s="94">
        <v>42597</v>
      </c>
      <c r="X13" s="10">
        <v>67.61</v>
      </c>
      <c r="Y13" s="40">
        <v>69.59</v>
      </c>
      <c r="Z13" s="40">
        <v>67.55</v>
      </c>
      <c r="AA13" s="10">
        <v>69.5</v>
      </c>
      <c r="AB13" s="95">
        <v>2218300</v>
      </c>
      <c r="AC13" s="243">
        <v>69.5</v>
      </c>
      <c r="AD13" s="2">
        <f t="shared" si="0"/>
        <v>2.0400000000000063</v>
      </c>
      <c r="AE13" s="138">
        <f t="shared" si="1"/>
        <v>2.9172219754183271E-2</v>
      </c>
      <c r="AK13" s="234"/>
      <c r="AN13" s="234"/>
    </row>
    <row r="14" spans="1:40" x14ac:dyDescent="0.25">
      <c r="H14" s="72"/>
      <c r="T14" s="84"/>
      <c r="U14" s="11"/>
      <c r="W14" s="94">
        <v>42594</v>
      </c>
      <c r="X14" s="10">
        <v>67.45</v>
      </c>
      <c r="Y14" s="40">
        <v>67.849999999999994</v>
      </c>
      <c r="Z14" s="40">
        <v>67.010000000000005</v>
      </c>
      <c r="AA14" s="10">
        <v>67.53</v>
      </c>
      <c r="AB14" s="95">
        <v>1452200</v>
      </c>
      <c r="AC14" s="243">
        <v>67.53</v>
      </c>
      <c r="AD14" s="2">
        <f t="shared" si="0"/>
        <v>0.8399999999999892</v>
      </c>
      <c r="AE14" s="138">
        <f t="shared" si="1"/>
        <v>1.7801513128616886E-3</v>
      </c>
    </row>
    <row r="15" spans="1:40" x14ac:dyDescent="0.25">
      <c r="H15" s="72"/>
      <c r="W15" s="94">
        <v>42593</v>
      </c>
      <c r="X15" s="10">
        <v>66.38</v>
      </c>
      <c r="Y15" s="40">
        <v>67.58</v>
      </c>
      <c r="Z15" s="40">
        <v>66.22</v>
      </c>
      <c r="AA15" s="10">
        <v>67.41</v>
      </c>
      <c r="AB15" s="95">
        <v>1580000</v>
      </c>
      <c r="AC15" s="243">
        <v>67.41</v>
      </c>
      <c r="AD15" s="2">
        <f t="shared" si="0"/>
        <v>1.3599999999999994</v>
      </c>
      <c r="AE15" s="138">
        <f t="shared" si="1"/>
        <v>1.5057973196807684E-2</v>
      </c>
      <c r="AK15" s="234"/>
      <c r="AN15" s="234"/>
    </row>
    <row r="16" spans="1:40" x14ac:dyDescent="0.25">
      <c r="H16" s="72"/>
      <c r="W16" s="94">
        <v>42592</v>
      </c>
      <c r="X16" s="10">
        <v>67.03</v>
      </c>
      <c r="Y16" s="40">
        <v>67.040000000000006</v>
      </c>
      <c r="Z16" s="40">
        <v>65.7</v>
      </c>
      <c r="AA16" s="10">
        <v>66.41</v>
      </c>
      <c r="AB16" s="95">
        <v>1385400</v>
      </c>
      <c r="AC16" s="243">
        <v>66.41</v>
      </c>
      <c r="AD16" s="2">
        <f t="shared" si="0"/>
        <v>1.3400000000000034</v>
      </c>
      <c r="AE16" s="138">
        <f t="shared" si="1"/>
        <v>-8.8059701492537723E-3</v>
      </c>
    </row>
    <row r="17" spans="1:40" x14ac:dyDescent="0.25">
      <c r="H17" s="72"/>
      <c r="W17" s="94">
        <v>42591</v>
      </c>
      <c r="X17" s="10">
        <v>66.45</v>
      </c>
      <c r="Y17" s="40">
        <v>67.64</v>
      </c>
      <c r="Z17" s="40">
        <v>66.33</v>
      </c>
      <c r="AA17" s="10">
        <v>67</v>
      </c>
      <c r="AB17" s="95">
        <v>1724800</v>
      </c>
      <c r="AC17" s="243">
        <v>67</v>
      </c>
      <c r="AD17" s="2">
        <f t="shared" si="0"/>
        <v>1.3100000000000023</v>
      </c>
      <c r="AE17" s="138">
        <f t="shared" si="1"/>
        <v>1.6075219896875881E-2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42590</v>
      </c>
      <c r="X18" s="10">
        <v>66.569999999999993</v>
      </c>
      <c r="Y18" s="40">
        <v>67.22</v>
      </c>
      <c r="Z18" s="40">
        <v>65.72</v>
      </c>
      <c r="AA18" s="10">
        <v>65.94</v>
      </c>
      <c r="AB18" s="95">
        <v>1236300</v>
      </c>
      <c r="AC18" s="243">
        <v>65.94</v>
      </c>
      <c r="AD18" s="2">
        <f t="shared" si="0"/>
        <v>1.5</v>
      </c>
      <c r="AE18" s="138">
        <f t="shared" si="1"/>
        <v>-9.1660405709992343E-3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65.59</v>
      </c>
      <c r="Y19" s="40">
        <v>66.569999999999993</v>
      </c>
      <c r="Z19" s="40">
        <v>65.14</v>
      </c>
      <c r="AA19" s="10">
        <v>66.55</v>
      </c>
      <c r="AB19" s="95">
        <v>2178500</v>
      </c>
      <c r="AC19" s="243">
        <v>66.55</v>
      </c>
      <c r="AD19" s="2">
        <f t="shared" si="0"/>
        <v>1.4299999999999926</v>
      </c>
      <c r="AE19" s="138">
        <f t="shared" si="1"/>
        <v>2.1332105586249206E-2</v>
      </c>
      <c r="AK19" s="234"/>
      <c r="AN19" s="234"/>
    </row>
    <row r="20" spans="1:40" x14ac:dyDescent="0.25">
      <c r="W20" s="94">
        <v>42586</v>
      </c>
      <c r="X20" s="10">
        <v>64.45</v>
      </c>
      <c r="Y20" s="40">
        <v>65.260000000000005</v>
      </c>
      <c r="Z20" s="40">
        <v>64.02</v>
      </c>
      <c r="AA20" s="10">
        <v>65.16</v>
      </c>
      <c r="AB20" s="95">
        <v>3069800</v>
      </c>
      <c r="AC20" s="243">
        <v>65.16</v>
      </c>
      <c r="AD20" s="2">
        <f t="shared" si="0"/>
        <v>1.2400000000000091</v>
      </c>
      <c r="AE20" s="138">
        <f t="shared" si="1"/>
        <v>1.1958378630221977E-2</v>
      </c>
    </row>
    <row r="21" spans="1:40" x14ac:dyDescent="0.25">
      <c r="W21" s="94">
        <v>42585</v>
      </c>
      <c r="X21" s="10">
        <v>63.33</v>
      </c>
      <c r="Y21" s="40">
        <v>65.03</v>
      </c>
      <c r="Z21" s="40">
        <v>63.3</v>
      </c>
      <c r="AA21" s="10">
        <v>64.39</v>
      </c>
      <c r="AB21" s="95">
        <v>3477200</v>
      </c>
      <c r="AC21" s="243">
        <v>64.39</v>
      </c>
      <c r="AD21" s="2">
        <f t="shared" si="0"/>
        <v>1.730000000000004</v>
      </c>
      <c r="AE21" s="138">
        <f t="shared" si="1"/>
        <v>-9.9938499384994994E-3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42584</v>
      </c>
      <c r="X22" s="10">
        <v>65.569999999999993</v>
      </c>
      <c r="Y22" s="40">
        <v>65.959999999999994</v>
      </c>
      <c r="Z22" s="40">
        <v>64.430000000000007</v>
      </c>
      <c r="AA22" s="10">
        <v>65.040000000000006</v>
      </c>
      <c r="AB22" s="95">
        <v>2304100</v>
      </c>
      <c r="AC22" s="243">
        <v>65.040000000000006</v>
      </c>
      <c r="AD22" s="2">
        <f t="shared" si="0"/>
        <v>1.5299999999999869</v>
      </c>
      <c r="AE22" s="138" t="e">
        <f t="shared" si="1"/>
        <v>#DIV/0!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42584</v>
      </c>
      <c r="X23" s="10" t="s">
        <v>328</v>
      </c>
      <c r="Y23" s="40"/>
      <c r="Z23" s="40"/>
      <c r="AA23" s="10"/>
      <c r="AB23" s="95"/>
      <c r="AC23" s="243"/>
      <c r="AD23" s="2">
        <f t="shared" si="0"/>
        <v>0</v>
      </c>
      <c r="AE23" s="138">
        <f t="shared" si="1"/>
        <v>-1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42583</v>
      </c>
      <c r="X24" s="10">
        <v>65.92</v>
      </c>
      <c r="Y24" s="40">
        <v>66.87</v>
      </c>
      <c r="Z24" s="40">
        <v>65.8</v>
      </c>
      <c r="AA24" s="10">
        <v>66.14</v>
      </c>
      <c r="AB24" s="95">
        <v>2073400</v>
      </c>
      <c r="AC24" s="243">
        <v>65.86</v>
      </c>
      <c r="AD24" s="2">
        <f t="shared" si="0"/>
        <v>1.0700000000000074</v>
      </c>
      <c r="AE24" s="138">
        <f t="shared" si="1"/>
        <v>1.8253726802557324E-3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42580</v>
      </c>
      <c r="X25" s="10">
        <v>66.48</v>
      </c>
      <c r="Y25" s="40">
        <v>66.7</v>
      </c>
      <c r="Z25" s="40">
        <v>65.5</v>
      </c>
      <c r="AA25" s="10">
        <v>66.02</v>
      </c>
      <c r="AB25" s="95">
        <v>1577000</v>
      </c>
      <c r="AC25" s="243">
        <v>65.739999999999995</v>
      </c>
      <c r="AD25" s="2">
        <f t="shared" si="0"/>
        <v>1.2000000000000028</v>
      </c>
      <c r="AE25" s="138">
        <f t="shared" si="1"/>
        <v>-6.7986100619429335E-3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42579</v>
      </c>
      <c r="X26" s="10">
        <v>66.17</v>
      </c>
      <c r="Y26" s="40">
        <v>66.59</v>
      </c>
      <c r="Z26" s="40">
        <v>65.2</v>
      </c>
      <c r="AA26" s="10">
        <v>66.47</v>
      </c>
      <c r="AB26" s="95">
        <v>2332100</v>
      </c>
      <c r="AC26" s="243">
        <v>66.19</v>
      </c>
      <c r="AD26" s="2">
        <f t="shared" si="0"/>
        <v>1.3900000000000006</v>
      </c>
      <c r="AE26" s="138">
        <f t="shared" si="1"/>
        <v>0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42578</v>
      </c>
      <c r="X27" s="10">
        <v>68.14</v>
      </c>
      <c r="Y27" s="40">
        <v>68.19</v>
      </c>
      <c r="Z27" s="40">
        <v>66.22</v>
      </c>
      <c r="AA27" s="10">
        <v>66.47</v>
      </c>
      <c r="AB27" s="95">
        <v>4701500</v>
      </c>
      <c r="AC27" s="243">
        <v>66.19</v>
      </c>
      <c r="AD27" s="2">
        <f t="shared" si="0"/>
        <v>1.9699999999999989</v>
      </c>
      <c r="AE27" s="138">
        <f t="shared" si="1"/>
        <v>9.147735935356005E-3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42577</v>
      </c>
      <c r="X28" s="10">
        <v>65.36</v>
      </c>
      <c r="Y28" s="40">
        <v>66.38</v>
      </c>
      <c r="Z28" s="40">
        <v>64.05</v>
      </c>
      <c r="AA28" s="10">
        <v>65.87</v>
      </c>
      <c r="AB28" s="95">
        <v>4316900</v>
      </c>
      <c r="AC28" s="243">
        <v>65.59</v>
      </c>
      <c r="AD28" s="2">
        <f t="shared" si="0"/>
        <v>2.3299999999999983</v>
      </c>
      <c r="AE28" s="138">
        <f t="shared" si="1"/>
        <v>1.422607082109173E-2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42576</v>
      </c>
      <c r="X29" s="10">
        <v>64.989999999999995</v>
      </c>
      <c r="Y29" s="40">
        <v>65.52</v>
      </c>
      <c r="Z29" s="40">
        <v>64.680000000000007</v>
      </c>
      <c r="AA29" s="10">
        <v>64.94</v>
      </c>
      <c r="AB29" s="95">
        <v>4223700</v>
      </c>
      <c r="AC29" s="243">
        <v>64.67</v>
      </c>
      <c r="AD29" s="2">
        <f t="shared" si="0"/>
        <v>0.8399999999999892</v>
      </c>
      <c r="AE29" s="138">
        <f t="shared" si="1"/>
        <v>2.014254725751341E-3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42573</v>
      </c>
      <c r="X30" s="10">
        <v>66.739999999999995</v>
      </c>
      <c r="Y30" s="40">
        <v>67.150000000000006</v>
      </c>
      <c r="Z30" s="40">
        <v>62.4</v>
      </c>
      <c r="AA30" s="10">
        <v>64.81</v>
      </c>
      <c r="AB30" s="95">
        <v>12772200</v>
      </c>
      <c r="AC30" s="243">
        <v>64.540000000000006</v>
      </c>
      <c r="AD30" s="2">
        <f t="shared" si="0"/>
        <v>4.7500000000000071</v>
      </c>
      <c r="AE30" s="138">
        <f t="shared" si="1"/>
        <v>-8.6094590767487933E-2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42572</v>
      </c>
      <c r="X31" s="10">
        <v>70</v>
      </c>
      <c r="Y31" s="40">
        <v>71.33</v>
      </c>
      <c r="Z31" s="40">
        <v>69.760000000000005</v>
      </c>
      <c r="AA31" s="10">
        <v>70.92</v>
      </c>
      <c r="AB31" s="95">
        <v>5387400</v>
      </c>
      <c r="AC31" s="243">
        <v>70.62</v>
      </c>
      <c r="AD31" s="2">
        <f t="shared" si="0"/>
        <v>1.5699999999999932</v>
      </c>
      <c r="AE31" s="138">
        <f t="shared" si="1"/>
        <v>2.0520231213872808E-2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42571</v>
      </c>
      <c r="X32" s="10">
        <v>68.47</v>
      </c>
      <c r="Y32" s="40">
        <v>69.8</v>
      </c>
      <c r="Z32" s="40">
        <v>67.959999999999994</v>
      </c>
      <c r="AA32" s="10">
        <v>69.489999999999995</v>
      </c>
      <c r="AB32" s="95">
        <v>3220800</v>
      </c>
      <c r="AC32" s="243">
        <v>69.2</v>
      </c>
      <c r="AD32" s="2">
        <f t="shared" si="0"/>
        <v>1.8400000000000034</v>
      </c>
      <c r="AE32" s="138">
        <f t="shared" si="1"/>
        <v>1.7048794826572511E-2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42570</v>
      </c>
      <c r="X33" s="10">
        <v>68.33</v>
      </c>
      <c r="Y33" s="40">
        <v>68.55</v>
      </c>
      <c r="Z33" s="40">
        <v>67.81</v>
      </c>
      <c r="AA33" s="10">
        <v>68.33</v>
      </c>
      <c r="AB33" s="95">
        <v>1464400</v>
      </c>
      <c r="AC33" s="243">
        <v>68.040000000000006</v>
      </c>
      <c r="AD33" s="2">
        <f t="shared" si="0"/>
        <v>0.73999999999999488</v>
      </c>
      <c r="AE33" s="138">
        <f t="shared" si="1"/>
        <v>-5.4085659991227608E-3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42569</v>
      </c>
      <c r="X34" s="10">
        <v>68.180000000000007</v>
      </c>
      <c r="Y34" s="40">
        <v>68.95</v>
      </c>
      <c r="Z34" s="40">
        <v>67.709999999999994</v>
      </c>
      <c r="AA34" s="10">
        <v>68.7</v>
      </c>
      <c r="AB34" s="95">
        <v>1951400</v>
      </c>
      <c r="AC34" s="243">
        <v>68.41</v>
      </c>
      <c r="AD34" s="2">
        <f t="shared" si="0"/>
        <v>1.2400000000000091</v>
      </c>
      <c r="AE34" s="138">
        <f t="shared" si="1"/>
        <v>1.9523099850968784E-2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42566</v>
      </c>
      <c r="X35" s="10">
        <v>67.72</v>
      </c>
      <c r="Y35" s="40">
        <v>67.739999999999995</v>
      </c>
      <c r="Z35" s="40">
        <v>67.02</v>
      </c>
      <c r="AA35" s="10">
        <v>67.39</v>
      </c>
      <c r="AB35" s="95">
        <v>1791400</v>
      </c>
      <c r="AC35" s="243">
        <v>67.099999999999994</v>
      </c>
      <c r="AD35" s="2">
        <f t="shared" si="0"/>
        <v>0.71999999999999886</v>
      </c>
      <c r="AE35" s="138">
        <f t="shared" si="1"/>
        <v>0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304</v>
      </c>
      <c r="O36" s="11"/>
      <c r="P36" s="259" t="s">
        <v>78</v>
      </c>
      <c r="Q36" s="259"/>
      <c r="R36" s="34"/>
      <c r="W36" s="94">
        <v>42565</v>
      </c>
      <c r="X36" s="10">
        <v>66.31</v>
      </c>
      <c r="Y36" s="40">
        <v>67.599999999999994</v>
      </c>
      <c r="Z36" s="40">
        <v>65.48</v>
      </c>
      <c r="AA36" s="10">
        <v>67.39</v>
      </c>
      <c r="AB36" s="95">
        <v>2088400</v>
      </c>
      <c r="AC36" s="243">
        <v>67.099999999999994</v>
      </c>
      <c r="AD36" s="2">
        <f t="shared" si="0"/>
        <v>2.1199999999999903</v>
      </c>
      <c r="AE36" s="138">
        <f t="shared" si="1"/>
        <v>3.1197172276010487E-2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81.62</v>
      </c>
      <c r="R37" s="34"/>
      <c r="W37" s="94">
        <v>42564</v>
      </c>
      <c r="X37" s="10">
        <v>66.44</v>
      </c>
      <c r="Y37" s="40">
        <v>66.48</v>
      </c>
      <c r="Z37" s="40">
        <v>65.08</v>
      </c>
      <c r="AA37" s="10">
        <v>65.349999999999994</v>
      </c>
      <c r="AB37" s="95">
        <v>1940300</v>
      </c>
      <c r="AC37" s="243">
        <v>65.069999999999993</v>
      </c>
      <c r="AD37" s="2">
        <f t="shared" si="0"/>
        <v>1.4000000000000057</v>
      </c>
      <c r="AE37" s="138">
        <f t="shared" si="1"/>
        <v>-6.8681318681319548E-3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312</v>
      </c>
      <c r="O38" s="2"/>
      <c r="P38" s="83">
        <v>1.0900000000000001</v>
      </c>
      <c r="Q38" s="83">
        <f t="shared" ref="Q38:Q57" si="48">P38*$Q$4</f>
        <v>80.878000000000014</v>
      </c>
      <c r="R38" s="34"/>
      <c r="W38" s="94">
        <v>42563</v>
      </c>
      <c r="X38" s="10">
        <v>65.489999999999995</v>
      </c>
      <c r="Y38" s="40">
        <v>66.42</v>
      </c>
      <c r="Z38" s="40">
        <v>65.209999999999994</v>
      </c>
      <c r="AA38" s="10">
        <v>65.8</v>
      </c>
      <c r="AB38" s="95">
        <v>2073700</v>
      </c>
      <c r="AC38" s="243">
        <v>65.52</v>
      </c>
      <c r="AD38" s="2">
        <f t="shared" si="0"/>
        <v>1.210000000000008</v>
      </c>
      <c r="AE38" s="138">
        <f t="shared" si="1"/>
        <v>1.7865465278856574E-2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80.13600000000001</v>
      </c>
      <c r="R39" s="34"/>
      <c r="T39" s="91" t="s">
        <v>113</v>
      </c>
      <c r="W39" s="94">
        <v>42562</v>
      </c>
      <c r="X39" s="10">
        <v>63.6</v>
      </c>
      <c r="Y39" s="40">
        <v>65.2</v>
      </c>
      <c r="Z39" s="40">
        <v>63.57</v>
      </c>
      <c r="AA39" s="10">
        <v>64.64</v>
      </c>
      <c r="AB39" s="95">
        <v>2179200</v>
      </c>
      <c r="AC39" s="243">
        <v>64.37</v>
      </c>
      <c r="AD39" s="2">
        <f t="shared" si="0"/>
        <v>1.6300000000000026</v>
      </c>
      <c r="AE39" s="138">
        <f t="shared" si="1"/>
        <v>2.761813537675617E-2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79.394000000000005</v>
      </c>
      <c r="R40" s="83"/>
      <c r="T40" s="97" t="s">
        <v>98</v>
      </c>
      <c r="U40" s="129">
        <v>75.22</v>
      </c>
      <c r="W40" s="94">
        <v>42559</v>
      </c>
      <c r="X40" s="10">
        <v>61.67</v>
      </c>
      <c r="Y40" s="40">
        <v>63.15</v>
      </c>
      <c r="Z40" s="40">
        <v>61.52</v>
      </c>
      <c r="AA40" s="10">
        <v>62.91</v>
      </c>
      <c r="AB40" s="95">
        <v>2299100</v>
      </c>
      <c r="AC40" s="243">
        <v>62.64</v>
      </c>
      <c r="AD40" s="2">
        <f t="shared" si="0"/>
        <v>1.6299999999999955</v>
      </c>
      <c r="AE40" s="138">
        <f t="shared" si="1"/>
        <v>3.3151904997525961E-2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78.652000000000001</v>
      </c>
      <c r="R41" s="83"/>
      <c r="T41" s="87" t="s">
        <v>99</v>
      </c>
      <c r="U41" s="130">
        <v>74.400000000000006</v>
      </c>
      <c r="W41" s="94">
        <v>42558</v>
      </c>
      <c r="X41" s="10">
        <v>59.39</v>
      </c>
      <c r="Y41" s="40">
        <v>61.2</v>
      </c>
      <c r="Z41" s="40">
        <v>59.34</v>
      </c>
      <c r="AA41" s="10">
        <v>60.89</v>
      </c>
      <c r="AB41" s="95">
        <v>2860000</v>
      </c>
      <c r="AC41" s="243">
        <v>60.63</v>
      </c>
      <c r="AD41" s="2">
        <f t="shared" si="0"/>
        <v>1.8599999999999994</v>
      </c>
      <c r="AE41" s="138">
        <f t="shared" si="1"/>
        <v>2.9197080291970989E-2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77.910000000000011</v>
      </c>
      <c r="R42" s="83"/>
      <c r="T42" s="87" t="s">
        <v>100</v>
      </c>
      <c r="U42" s="130" t="s">
        <v>436</v>
      </c>
      <c r="W42" s="94">
        <v>42557</v>
      </c>
      <c r="X42" s="10">
        <v>58.25</v>
      </c>
      <c r="Y42" s="40">
        <v>59.26</v>
      </c>
      <c r="Z42" s="40">
        <v>57.19</v>
      </c>
      <c r="AA42" s="10">
        <v>59.16</v>
      </c>
      <c r="AB42" s="95">
        <v>3848000</v>
      </c>
      <c r="AC42" s="243">
        <v>58.91</v>
      </c>
      <c r="AD42" s="2">
        <f t="shared" si="0"/>
        <v>2.0700000000000003</v>
      </c>
      <c r="AE42" s="138">
        <f t="shared" si="1"/>
        <v>5.8050196346250971E-3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77.168000000000006</v>
      </c>
      <c r="R43" s="83"/>
      <c r="T43" s="87" t="s">
        <v>101</v>
      </c>
      <c r="U43" s="130" t="s">
        <v>437</v>
      </c>
      <c r="W43" s="94">
        <v>42556</v>
      </c>
      <c r="X43" s="10">
        <v>60.67</v>
      </c>
      <c r="Y43" s="40">
        <v>60.74</v>
      </c>
      <c r="Z43" s="40">
        <v>58.08</v>
      </c>
      <c r="AA43" s="10">
        <v>58.82</v>
      </c>
      <c r="AB43" s="95">
        <v>3668100</v>
      </c>
      <c r="AC43" s="243">
        <v>58.57</v>
      </c>
      <c r="AD43" s="2">
        <f t="shared" si="0"/>
        <v>2.6600000000000037</v>
      </c>
      <c r="AE43" s="138">
        <f t="shared" si="1"/>
        <v>-6.0324081501684557E-2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76.426000000000002</v>
      </c>
      <c r="R44" s="83"/>
      <c r="T44" s="87" t="s">
        <v>102</v>
      </c>
      <c r="U44" s="130">
        <v>83.17</v>
      </c>
      <c r="W44" s="94">
        <v>42552</v>
      </c>
      <c r="X44" s="10">
        <v>62.48</v>
      </c>
      <c r="Y44" s="40">
        <v>63.22</v>
      </c>
      <c r="Z44" s="40">
        <v>61.87</v>
      </c>
      <c r="AA44" s="10">
        <v>62.6</v>
      </c>
      <c r="AB44" s="95">
        <v>2110200</v>
      </c>
      <c r="AC44" s="243">
        <v>62.33</v>
      </c>
      <c r="AD44" s="2">
        <f t="shared" si="0"/>
        <v>1.3500000000000014</v>
      </c>
      <c r="AE44" s="138">
        <f t="shared" si="1"/>
        <v>-1.079193778765275E-2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75.683999999999997</v>
      </c>
      <c r="R45" s="83"/>
      <c r="T45" s="87" t="s">
        <v>103</v>
      </c>
      <c r="U45" s="130">
        <v>0.69600899999999999</v>
      </c>
      <c r="W45" s="94">
        <v>42551</v>
      </c>
      <c r="X45" s="10">
        <v>62.03</v>
      </c>
      <c r="Y45" s="40">
        <v>63.31</v>
      </c>
      <c r="Z45" s="40">
        <v>61.68</v>
      </c>
      <c r="AA45" s="10">
        <v>63.28</v>
      </c>
      <c r="AB45" s="95">
        <v>3375700</v>
      </c>
      <c r="AC45" s="243">
        <v>63.01</v>
      </c>
      <c r="AD45" s="2">
        <f t="shared" si="0"/>
        <v>1.6300000000000026</v>
      </c>
      <c r="AE45" s="138">
        <f t="shared" si="1"/>
        <v>2.5052871319342751E-2</v>
      </c>
    </row>
    <row r="46" spans="1:31" x14ac:dyDescent="0.25">
      <c r="O46" s="2"/>
      <c r="P46" s="83">
        <v>1.01</v>
      </c>
      <c r="Q46" s="83">
        <f t="shared" si="48"/>
        <v>74.942000000000007</v>
      </c>
      <c r="R46" s="83"/>
      <c r="T46" s="87" t="s">
        <v>123</v>
      </c>
      <c r="U46" s="94" t="s">
        <v>332</v>
      </c>
      <c r="W46" s="94">
        <v>42550</v>
      </c>
      <c r="X46" s="10">
        <v>61.08</v>
      </c>
      <c r="Y46" s="40">
        <v>62.23</v>
      </c>
      <c r="Z46" s="40">
        <v>60.75</v>
      </c>
      <c r="AA46" s="10">
        <v>61.73</v>
      </c>
      <c r="AB46" s="95">
        <v>2155700</v>
      </c>
      <c r="AC46" s="243">
        <v>61.47</v>
      </c>
      <c r="AD46" s="2">
        <f t="shared" si="0"/>
        <v>1.4799999999999969</v>
      </c>
      <c r="AE46" s="138">
        <f t="shared" si="1"/>
        <v>2.4499999999999966E-2</v>
      </c>
    </row>
    <row r="47" spans="1:31" x14ac:dyDescent="0.25">
      <c r="O47" s="2"/>
      <c r="P47" s="83">
        <v>1</v>
      </c>
      <c r="Q47" s="83">
        <f t="shared" si="48"/>
        <v>74.2</v>
      </c>
      <c r="R47" s="83"/>
      <c r="T47" s="87"/>
      <c r="U47" s="130"/>
      <c r="W47" s="94">
        <v>42549</v>
      </c>
      <c r="X47" s="10">
        <v>59.29</v>
      </c>
      <c r="Y47" s="40">
        <v>60.77</v>
      </c>
      <c r="Z47" s="40">
        <v>59.13</v>
      </c>
      <c r="AA47" s="10">
        <v>60.26</v>
      </c>
      <c r="AB47" s="95">
        <v>3095500</v>
      </c>
      <c r="AC47" s="243">
        <v>60</v>
      </c>
      <c r="AD47" s="2">
        <f t="shared" si="0"/>
        <v>1.6400000000000006</v>
      </c>
      <c r="AE47" s="138">
        <f t="shared" si="1"/>
        <v>3.8781163434903121E-2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73.457999999999998</v>
      </c>
      <c r="R48" s="83"/>
      <c r="T48" s="87" t="s">
        <v>105</v>
      </c>
      <c r="U48" s="130" t="s">
        <v>438</v>
      </c>
      <c r="W48" s="94">
        <v>42548</v>
      </c>
      <c r="X48" s="10">
        <v>60.16</v>
      </c>
      <c r="Y48" s="40">
        <v>60.8</v>
      </c>
      <c r="Z48" s="40">
        <v>57.11</v>
      </c>
      <c r="AA48" s="10">
        <v>58.01</v>
      </c>
      <c r="AB48" s="95">
        <v>5188700</v>
      </c>
      <c r="AC48" s="243">
        <v>57.76</v>
      </c>
      <c r="AD48" s="2">
        <f t="shared" si="0"/>
        <v>3.6899999999999977</v>
      </c>
      <c r="AE48" s="138">
        <f t="shared" si="1"/>
        <v>-5.8516707416462976E-2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72.716000000000008</v>
      </c>
      <c r="R49" s="83"/>
      <c r="T49" s="87" t="s">
        <v>106</v>
      </c>
      <c r="U49" s="130" t="s">
        <v>324</v>
      </c>
      <c r="W49" s="94">
        <v>42545</v>
      </c>
      <c r="X49" s="10">
        <v>64</v>
      </c>
      <c r="Y49" s="40">
        <v>65.09</v>
      </c>
      <c r="Z49" s="40">
        <v>61.37</v>
      </c>
      <c r="AA49" s="10">
        <v>61.61</v>
      </c>
      <c r="AB49" s="95">
        <v>3913500</v>
      </c>
      <c r="AC49" s="243">
        <v>61.35</v>
      </c>
      <c r="AD49" s="2">
        <f t="shared" si="0"/>
        <v>3.720000000000006</v>
      </c>
      <c r="AE49" s="138">
        <f t="shared" si="1"/>
        <v>-8.3370685791125165E-2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71.974000000000004</v>
      </c>
      <c r="R50" s="83"/>
      <c r="T50" s="87" t="s">
        <v>107</v>
      </c>
      <c r="U50" s="131">
        <v>3899207</v>
      </c>
      <c r="W50" s="94">
        <v>42544</v>
      </c>
      <c r="X50" s="10">
        <v>66.23</v>
      </c>
      <c r="Y50" s="40">
        <v>67.23</v>
      </c>
      <c r="Z50" s="40">
        <v>65.83</v>
      </c>
      <c r="AA50" s="10">
        <v>67.209999999999994</v>
      </c>
      <c r="AB50" s="95">
        <v>1462900</v>
      </c>
      <c r="AC50" s="243">
        <v>66.930000000000007</v>
      </c>
      <c r="AD50" s="2">
        <f t="shared" si="0"/>
        <v>1.4000000000000057</v>
      </c>
      <c r="AE50" s="138">
        <f t="shared" si="1"/>
        <v>2.8584601198709203E-2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71.231999999999999</v>
      </c>
      <c r="R51" s="83"/>
      <c r="T51" s="87" t="s">
        <v>110</v>
      </c>
      <c r="U51" s="131">
        <v>2697540</v>
      </c>
      <c r="W51" s="94">
        <v>42543</v>
      </c>
      <c r="X51" s="10">
        <v>65.41</v>
      </c>
      <c r="Y51" s="40">
        <v>66.77</v>
      </c>
      <c r="Z51" s="40">
        <v>65.290000000000006</v>
      </c>
      <c r="AA51" s="10">
        <v>65.349999999999994</v>
      </c>
      <c r="AB51" s="95">
        <v>1833700</v>
      </c>
      <c r="AC51" s="243">
        <v>65.069999999999993</v>
      </c>
      <c r="AD51" s="2">
        <f t="shared" si="0"/>
        <v>1.4799999999999898</v>
      </c>
      <c r="AE51" s="138">
        <f t="shared" si="1"/>
        <v>-1.6876342436332736E-3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70.489999999999995</v>
      </c>
      <c r="R52" s="83"/>
      <c r="T52" s="87" t="s">
        <v>108</v>
      </c>
      <c r="U52" s="130" t="s">
        <v>439</v>
      </c>
      <c r="W52" s="94">
        <v>42542</v>
      </c>
      <c r="X52" s="10">
        <v>66.14</v>
      </c>
      <c r="Y52" s="40">
        <v>67.099999999999994</v>
      </c>
      <c r="Z52" s="40">
        <v>65.34</v>
      </c>
      <c r="AA52" s="10">
        <v>65.459999999999994</v>
      </c>
      <c r="AB52" s="95">
        <v>1638400</v>
      </c>
      <c r="AC52" s="243">
        <v>65.180000000000007</v>
      </c>
      <c r="AD52" s="2">
        <f t="shared" si="0"/>
        <v>1.7599999999999909</v>
      </c>
      <c r="AE52" s="138">
        <f t="shared" si="1"/>
        <v>-7.4615501751179591E-3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69.748000000000005</v>
      </c>
      <c r="R53" s="83"/>
      <c r="T53" s="87" t="s">
        <v>111</v>
      </c>
      <c r="U53" s="130">
        <v>14.7</v>
      </c>
      <c r="W53" s="94">
        <v>42541</v>
      </c>
      <c r="X53" s="10">
        <v>64.95</v>
      </c>
      <c r="Y53" s="40">
        <v>66.62</v>
      </c>
      <c r="Z53" s="40">
        <v>64.739999999999995</v>
      </c>
      <c r="AA53" s="10">
        <v>65.95</v>
      </c>
      <c r="AB53" s="95">
        <v>3590100</v>
      </c>
      <c r="AC53" s="243">
        <v>65.67</v>
      </c>
      <c r="AD53" s="2">
        <f t="shared" si="0"/>
        <v>1.8800000000000097</v>
      </c>
      <c r="AE53" s="138">
        <f t="shared" si="1"/>
        <v>3.0926216640502435E-2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69.006</v>
      </c>
      <c r="R54" s="83"/>
      <c r="T54" s="87" t="s">
        <v>112</v>
      </c>
      <c r="U54" s="130">
        <v>5.05</v>
      </c>
      <c r="W54" s="94">
        <v>42538</v>
      </c>
      <c r="X54" s="10">
        <v>64.739999999999995</v>
      </c>
      <c r="Y54" s="40">
        <v>64.739999999999995</v>
      </c>
      <c r="Z54" s="40">
        <v>63.31</v>
      </c>
      <c r="AA54" s="10">
        <v>63.97</v>
      </c>
      <c r="AB54" s="95">
        <v>2401400</v>
      </c>
      <c r="AC54" s="243">
        <v>63.7</v>
      </c>
      <c r="AD54" s="2">
        <f t="shared" si="0"/>
        <v>1.4299999999999926</v>
      </c>
      <c r="AE54" s="138">
        <f t="shared" si="1"/>
        <v>-1.2556192838319657E-2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68.26400000000001</v>
      </c>
      <c r="R55" s="83"/>
      <c r="T55" s="87" t="s">
        <v>109</v>
      </c>
      <c r="U55" s="130" t="s">
        <v>392</v>
      </c>
      <c r="W55" s="94">
        <v>42537</v>
      </c>
      <c r="X55" s="10">
        <v>64.25</v>
      </c>
      <c r="Y55" s="40">
        <v>64.94</v>
      </c>
      <c r="Z55" s="40">
        <v>63.36</v>
      </c>
      <c r="AA55" s="10">
        <v>64.78</v>
      </c>
      <c r="AB55" s="95">
        <v>1733800</v>
      </c>
      <c r="AC55" s="243">
        <v>64.510000000000005</v>
      </c>
      <c r="AD55" s="2">
        <f t="shared" si="0"/>
        <v>1.5799999999999983</v>
      </c>
      <c r="AE55" s="138">
        <f t="shared" si="1"/>
        <v>-3.0907124092101057E-3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67.522000000000006</v>
      </c>
      <c r="R56" s="83"/>
      <c r="W56" s="94">
        <v>42536</v>
      </c>
      <c r="X56" s="10">
        <v>65.19</v>
      </c>
      <c r="Y56" s="40">
        <v>65.510000000000005</v>
      </c>
      <c r="Z56" s="40">
        <v>64.760000000000005</v>
      </c>
      <c r="AA56" s="10">
        <v>64.989999999999995</v>
      </c>
      <c r="AB56" s="95">
        <v>1597100</v>
      </c>
      <c r="AC56" s="243">
        <v>64.709999999999994</v>
      </c>
      <c r="AD56" s="2">
        <f t="shared" si="0"/>
        <v>0.75</v>
      </c>
      <c r="AE56" s="138">
        <f t="shared" si="1"/>
        <v>-3.0897574540411643E-4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66.78</v>
      </c>
      <c r="R57" s="83"/>
      <c r="W57" s="94">
        <v>42535</v>
      </c>
      <c r="X57" s="10">
        <v>64.75</v>
      </c>
      <c r="Y57" s="40">
        <v>65.19</v>
      </c>
      <c r="Z57" s="40">
        <v>64.010000000000005</v>
      </c>
      <c r="AA57" s="10">
        <v>65.010000000000005</v>
      </c>
      <c r="AB57" s="95">
        <v>1570200</v>
      </c>
      <c r="AC57" s="243">
        <v>64.73</v>
      </c>
      <c r="AD57" s="2">
        <f t="shared" si="0"/>
        <v>1.1799999999999926</v>
      </c>
      <c r="AE57" s="138">
        <f t="shared" si="1"/>
        <v>7.7303648732218733E-4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42534</v>
      </c>
      <c r="X58" s="10">
        <v>65.02</v>
      </c>
      <c r="Y58" s="40">
        <v>66.13</v>
      </c>
      <c r="Z58" s="40">
        <v>64.819999999999993</v>
      </c>
      <c r="AA58" s="10">
        <v>64.959999999999994</v>
      </c>
      <c r="AB58" s="95">
        <v>1253000</v>
      </c>
      <c r="AC58" s="243">
        <v>64.680000000000007</v>
      </c>
      <c r="AD58" s="2">
        <f t="shared" si="0"/>
        <v>1.3100000000000023</v>
      </c>
      <c r="AE58" s="138">
        <f t="shared" si="1"/>
        <v>-9.0393749042437799E-3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42531</v>
      </c>
      <c r="X59" s="10">
        <v>66.91</v>
      </c>
      <c r="Y59" s="40">
        <v>67.08</v>
      </c>
      <c r="Z59" s="40">
        <v>65.42</v>
      </c>
      <c r="AA59" s="10">
        <v>65.55</v>
      </c>
      <c r="AB59" s="95">
        <v>2417000</v>
      </c>
      <c r="AC59" s="243">
        <v>65.27</v>
      </c>
      <c r="AD59" s="2">
        <f t="shared" si="0"/>
        <v>1.6599999999999966</v>
      </c>
      <c r="AE59" s="138">
        <f t="shared" si="1"/>
        <v>-3.5608747044917455E-2</v>
      </c>
    </row>
    <row r="60" spans="1:31" x14ac:dyDescent="0.25">
      <c r="W60" s="94">
        <v>42530</v>
      </c>
      <c r="X60" s="10">
        <v>66.5</v>
      </c>
      <c r="Y60" s="40">
        <v>68.09</v>
      </c>
      <c r="Z60" s="40">
        <v>66.349999999999994</v>
      </c>
      <c r="AA60" s="10">
        <v>67.97</v>
      </c>
      <c r="AB60" s="95">
        <v>2504900</v>
      </c>
      <c r="AC60" s="243">
        <v>67.680000000000007</v>
      </c>
      <c r="AD60" s="2">
        <f t="shared" si="0"/>
        <v>1.7400000000000091</v>
      </c>
      <c r="AE60" s="138">
        <f t="shared" si="1"/>
        <v>-6.0214422088411546E-3</v>
      </c>
    </row>
    <row r="61" spans="1:31" x14ac:dyDescent="0.25">
      <c r="L61" t="s">
        <v>65</v>
      </c>
      <c r="M61" s="469">
        <f>K79+M79-F79</f>
        <v>954.30999999999767</v>
      </c>
      <c r="W61" s="94">
        <v>42529</v>
      </c>
      <c r="X61" s="10">
        <v>68.53</v>
      </c>
      <c r="Y61" s="40">
        <v>68.98</v>
      </c>
      <c r="Z61" s="40">
        <v>67.709999999999994</v>
      </c>
      <c r="AA61" s="10">
        <v>68.38</v>
      </c>
      <c r="AB61" s="95">
        <v>2093000</v>
      </c>
      <c r="AC61" s="243">
        <v>68.09</v>
      </c>
      <c r="AD61" s="2">
        <f t="shared" si="0"/>
        <v>1.2700000000000102</v>
      </c>
      <c r="AE61" s="138">
        <f t="shared" si="1"/>
        <v>-4.2410061421467304E-3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42528</v>
      </c>
      <c r="X62" s="10">
        <v>66.39</v>
      </c>
      <c r="Y62" s="40">
        <v>68.959999999999994</v>
      </c>
      <c r="Z62" s="40">
        <v>66.17</v>
      </c>
      <c r="AA62" s="10">
        <v>68.67</v>
      </c>
      <c r="AB62" s="95">
        <v>3066200</v>
      </c>
      <c r="AC62" s="243">
        <v>68.38</v>
      </c>
      <c r="AD62" s="2">
        <f t="shared" si="0"/>
        <v>2.789999999999992</v>
      </c>
      <c r="AE62" s="138">
        <f t="shared" si="1"/>
        <v>3.8736138538660203E-2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42527</v>
      </c>
      <c r="X63" s="10">
        <v>66.94</v>
      </c>
      <c r="Y63" s="40">
        <v>67.260000000000005</v>
      </c>
      <c r="Z63" s="40">
        <v>66.06</v>
      </c>
      <c r="AA63" s="10">
        <v>66.11</v>
      </c>
      <c r="AB63" s="95">
        <v>1938300</v>
      </c>
      <c r="AC63" s="243">
        <v>65.83</v>
      </c>
      <c r="AD63" s="2">
        <f t="shared" si="0"/>
        <v>1.2000000000000028</v>
      </c>
      <c r="AE63" s="138">
        <f t="shared" si="1"/>
        <v>-1.2451245124512456E-2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42524</v>
      </c>
      <c r="X64" s="10">
        <v>67.739999999999995</v>
      </c>
      <c r="Y64" s="40">
        <v>68.5</v>
      </c>
      <c r="Z64" s="40">
        <v>66.27</v>
      </c>
      <c r="AA64" s="10">
        <v>66.94</v>
      </c>
      <c r="AB64" s="95">
        <v>3682600</v>
      </c>
      <c r="AC64" s="243">
        <v>66.66</v>
      </c>
      <c r="AD64" s="2">
        <f t="shared" si="0"/>
        <v>2.230000000000004</v>
      </c>
      <c r="AE64" s="138">
        <f t="shared" si="1"/>
        <v>5.4298642533936459E-3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42523</v>
      </c>
      <c r="X65" s="10">
        <v>67.03</v>
      </c>
      <c r="Y65" s="40">
        <v>67.56</v>
      </c>
      <c r="Z65" s="40">
        <v>66.260000000000005</v>
      </c>
      <c r="AA65" s="10">
        <v>66.58</v>
      </c>
      <c r="AB65" s="95">
        <v>2172300</v>
      </c>
      <c r="AC65" s="243">
        <v>66.3</v>
      </c>
      <c r="AD65" s="2">
        <f t="shared" si="0"/>
        <v>1.2999999999999972</v>
      </c>
      <c r="AE65" s="138">
        <f t="shared" si="1"/>
        <v>-1.030004478280333E-2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42522</v>
      </c>
      <c r="X66" s="10">
        <v>66.37</v>
      </c>
      <c r="Y66" s="40">
        <v>67.64</v>
      </c>
      <c r="Z66" s="40">
        <v>66.37</v>
      </c>
      <c r="AA66" s="10">
        <v>67.27</v>
      </c>
      <c r="AB66" s="95">
        <v>2039800</v>
      </c>
      <c r="AC66" s="243">
        <v>66.989999999999995</v>
      </c>
      <c r="AD66" s="2">
        <f t="shared" si="0"/>
        <v>1.269999999999996</v>
      </c>
      <c r="AE66" s="138">
        <f t="shared" si="1"/>
        <v>7.6714801444042191E-3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42521</v>
      </c>
      <c r="X67" s="10">
        <v>66.319999999999993</v>
      </c>
      <c r="Y67" s="40">
        <v>67.099999999999994</v>
      </c>
      <c r="Z67" s="40">
        <v>66.3</v>
      </c>
      <c r="AA67" s="10">
        <v>66.760000000000005</v>
      </c>
      <c r="AB67" s="95">
        <v>1756800</v>
      </c>
      <c r="AC67" s="243">
        <v>66.48</v>
      </c>
      <c r="AD67" s="2">
        <f t="shared" si="0"/>
        <v>0.79999999999999716</v>
      </c>
      <c r="AE67" s="138">
        <f t="shared" si="1"/>
        <v>3.9263062518877234E-3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42517</v>
      </c>
      <c r="X68" s="10">
        <v>65.930000000000007</v>
      </c>
      <c r="Y68" s="40">
        <v>66.55</v>
      </c>
      <c r="Z68" s="40">
        <v>65.81</v>
      </c>
      <c r="AA68" s="10">
        <v>66.5</v>
      </c>
      <c r="AB68" s="95">
        <v>1128000</v>
      </c>
      <c r="AC68" s="243">
        <v>66.22</v>
      </c>
      <c r="AD68" s="2">
        <f>Y68-Z68</f>
        <v>0.73999999999999488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42612</v>
      </c>
      <c r="X2" s="41">
        <v>65.150000000000006</v>
      </c>
      <c r="Y2" s="41">
        <v>65.53</v>
      </c>
      <c r="Z2" s="41">
        <v>64.790000000000006</v>
      </c>
      <c r="AA2" s="41">
        <v>64.930000000000007</v>
      </c>
      <c r="AB2" s="104">
        <v>479700</v>
      </c>
      <c r="AC2" s="9">
        <v>64.930000000000007</v>
      </c>
      <c r="AD2" s="2">
        <f>Y2-Z2</f>
        <v>0.73999999999999488</v>
      </c>
      <c r="AE2" s="138">
        <f>AC2/AC3-1</f>
        <v>-6.8828387886201714E-3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64.930000000000007</v>
      </c>
      <c r="W3" s="123">
        <v>42611</v>
      </c>
      <c r="X3" s="41">
        <v>64.98</v>
      </c>
      <c r="Y3" s="41">
        <v>65.73</v>
      </c>
      <c r="Z3" s="41">
        <v>64.86</v>
      </c>
      <c r="AA3" s="41">
        <v>65.38</v>
      </c>
      <c r="AB3" s="104">
        <v>798800</v>
      </c>
      <c r="AC3" s="9">
        <v>65.38</v>
      </c>
      <c r="AD3" s="2">
        <f t="shared" ref="AD3:AD66" si="0">Y3-Z3</f>
        <v>0.87000000000000455</v>
      </c>
      <c r="AE3" s="138">
        <f t="shared" ref="AE3:AE66" si="1">AC3/AC4-1</f>
        <v>4.3010752688172893E-3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64.930000000000007</v>
      </c>
      <c r="T4" s="1"/>
      <c r="W4" s="123">
        <v>42608</v>
      </c>
      <c r="X4" s="41">
        <v>65.2</v>
      </c>
      <c r="Y4" s="41">
        <v>65.8</v>
      </c>
      <c r="Z4" s="41">
        <v>64.63</v>
      </c>
      <c r="AA4" s="41">
        <v>65.099999999999994</v>
      </c>
      <c r="AB4" s="104">
        <v>804500</v>
      </c>
      <c r="AC4" s="9">
        <v>65.099999999999994</v>
      </c>
      <c r="AD4" s="2">
        <f t="shared" si="0"/>
        <v>1.1700000000000017</v>
      </c>
      <c r="AE4" s="138">
        <f t="shared" si="1"/>
        <v>2.1551724137931494E-3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42607</v>
      </c>
      <c r="X5" s="41">
        <v>64.760000000000005</v>
      </c>
      <c r="Y5" s="41">
        <v>65.16</v>
      </c>
      <c r="Z5" s="41">
        <v>64.510000000000005</v>
      </c>
      <c r="AA5" s="41">
        <v>64.959999999999994</v>
      </c>
      <c r="AB5" s="104">
        <v>528300</v>
      </c>
      <c r="AC5" s="9">
        <v>64.959999999999994</v>
      </c>
      <c r="AD5" s="2">
        <f t="shared" si="0"/>
        <v>0.64999999999999147</v>
      </c>
      <c r="AE5" s="138">
        <f t="shared" si="1"/>
        <v>0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42606</v>
      </c>
      <c r="X6" s="41">
        <v>64.95</v>
      </c>
      <c r="Y6" s="41">
        <v>65.489999999999995</v>
      </c>
      <c r="Z6" s="41">
        <v>64.88</v>
      </c>
      <c r="AA6" s="41">
        <v>64.959999999999994</v>
      </c>
      <c r="AB6" s="104">
        <v>501800</v>
      </c>
      <c r="AC6" s="9">
        <v>64.959999999999994</v>
      </c>
      <c r="AD6" s="2">
        <f t="shared" si="0"/>
        <v>0.60999999999999943</v>
      </c>
      <c r="AE6" s="138">
        <f t="shared" si="1"/>
        <v>-3.0693677102516803E-3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42605</v>
      </c>
      <c r="X7" s="41">
        <v>65.27</v>
      </c>
      <c r="Y7" s="41">
        <v>65.400000000000006</v>
      </c>
      <c r="Z7" s="41">
        <v>64.739999999999995</v>
      </c>
      <c r="AA7" s="41">
        <v>65.16</v>
      </c>
      <c r="AB7" s="104">
        <v>510500</v>
      </c>
      <c r="AC7" s="9">
        <v>65.16</v>
      </c>
      <c r="AD7" s="2">
        <f t="shared" si="0"/>
        <v>0.6600000000000108</v>
      </c>
      <c r="AE7" s="138">
        <f t="shared" si="1"/>
        <v>3.696857670979492E-3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42604</v>
      </c>
      <c r="X8" s="41">
        <v>64.36</v>
      </c>
      <c r="Y8" s="41">
        <v>65.11</v>
      </c>
      <c r="Z8" s="41">
        <v>64.33</v>
      </c>
      <c r="AA8" s="41">
        <v>64.92</v>
      </c>
      <c r="AB8" s="104">
        <v>506900</v>
      </c>
      <c r="AC8" s="9">
        <v>64.92</v>
      </c>
      <c r="AD8" s="2">
        <f t="shared" si="0"/>
        <v>0.78000000000000114</v>
      </c>
      <c r="AE8" s="138">
        <f t="shared" si="1"/>
        <v>1.6972689399783469E-3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42601</v>
      </c>
      <c r="X9" s="41">
        <v>64.41</v>
      </c>
      <c r="Y9" s="41">
        <v>64.98</v>
      </c>
      <c r="Z9" s="41">
        <v>64.239999999999995</v>
      </c>
      <c r="AA9" s="41">
        <v>64.81</v>
      </c>
      <c r="AB9" s="104">
        <v>723800</v>
      </c>
      <c r="AC9" s="9">
        <v>64.81</v>
      </c>
      <c r="AD9" s="2">
        <f t="shared" si="0"/>
        <v>0.74000000000000909</v>
      </c>
      <c r="AE9" s="138">
        <f t="shared" si="1"/>
        <v>1.0812480691999582E-3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42600</v>
      </c>
      <c r="X10" s="41">
        <v>64.290000000000006</v>
      </c>
      <c r="Y10" s="41">
        <v>64.98</v>
      </c>
      <c r="Z10" s="41">
        <v>64.260000000000005</v>
      </c>
      <c r="AA10" s="41">
        <v>64.739999999999995</v>
      </c>
      <c r="AB10" s="104">
        <v>586000</v>
      </c>
      <c r="AC10" s="9">
        <v>64.739999999999995</v>
      </c>
      <c r="AD10" s="2">
        <f t="shared" si="0"/>
        <v>0.71999999999999886</v>
      </c>
      <c r="AE10" s="138">
        <f t="shared" si="1"/>
        <v>7.7833125778330459E-3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T11" s="11"/>
      <c r="W11" s="123">
        <v>42599</v>
      </c>
      <c r="X11" s="41">
        <v>63.36</v>
      </c>
      <c r="Y11" s="41">
        <v>64.430000000000007</v>
      </c>
      <c r="Z11" s="41">
        <v>63.2</v>
      </c>
      <c r="AA11" s="41">
        <v>64.239999999999995</v>
      </c>
      <c r="AB11" s="104">
        <v>644400</v>
      </c>
      <c r="AC11" s="9">
        <v>64.239999999999995</v>
      </c>
      <c r="AD11" s="2">
        <f t="shared" si="0"/>
        <v>1.230000000000004</v>
      </c>
      <c r="AE11" s="138">
        <f t="shared" si="1"/>
        <v>1.261034047919285E-2</v>
      </c>
      <c r="AL11" s="234"/>
      <c r="AO11" s="234"/>
    </row>
    <row r="12" spans="1:42" x14ac:dyDescent="0.25">
      <c r="W12" s="123">
        <v>42598</v>
      </c>
      <c r="X12" s="41">
        <v>63.4</v>
      </c>
      <c r="Y12" s="41">
        <v>63.71</v>
      </c>
      <c r="Z12" s="41">
        <v>63.22</v>
      </c>
      <c r="AA12" s="41">
        <v>63.44</v>
      </c>
      <c r="AB12" s="104">
        <v>601800</v>
      </c>
      <c r="AC12" s="9">
        <v>63.44</v>
      </c>
      <c r="AD12" s="2">
        <f t="shared" si="0"/>
        <v>0.49000000000000199</v>
      </c>
      <c r="AE12" s="138">
        <f t="shared" si="1"/>
        <v>1.2626262626262985E-3</v>
      </c>
      <c r="AL12" s="234"/>
      <c r="AO12" s="234"/>
    </row>
    <row r="13" spans="1:42" x14ac:dyDescent="0.25">
      <c r="W13" s="123">
        <v>42597</v>
      </c>
      <c r="X13" s="41">
        <v>63.18</v>
      </c>
      <c r="Y13" s="41">
        <v>63.82</v>
      </c>
      <c r="Z13" s="41">
        <v>63.14</v>
      </c>
      <c r="AA13" s="41">
        <v>63.36</v>
      </c>
      <c r="AB13" s="104">
        <v>519300</v>
      </c>
      <c r="AC13" s="9">
        <v>63.36</v>
      </c>
      <c r="AD13" s="2">
        <f t="shared" si="0"/>
        <v>0.67999999999999972</v>
      </c>
      <c r="AE13" s="138">
        <f t="shared" si="1"/>
        <v>4.2796005706133844E-3</v>
      </c>
    </row>
    <row r="14" spans="1:42" x14ac:dyDescent="0.25">
      <c r="W14" s="123">
        <v>42594</v>
      </c>
      <c r="X14" s="41">
        <v>63.38</v>
      </c>
      <c r="Y14" s="41">
        <v>63.53</v>
      </c>
      <c r="Z14" s="41">
        <v>62.81</v>
      </c>
      <c r="AA14" s="41">
        <v>63.09</v>
      </c>
      <c r="AB14" s="104">
        <v>620700</v>
      </c>
      <c r="AC14" s="9">
        <v>63.09</v>
      </c>
      <c r="AD14" s="2">
        <f t="shared" si="0"/>
        <v>0.71999999999999886</v>
      </c>
      <c r="AE14" s="138">
        <f t="shared" si="1"/>
        <v>-6.9258617975759273E-3</v>
      </c>
    </row>
    <row r="15" spans="1:42" x14ac:dyDescent="0.25">
      <c r="V15" s="2"/>
      <c r="W15" s="123">
        <v>42593</v>
      </c>
      <c r="X15" s="41">
        <v>63.45</v>
      </c>
      <c r="Y15" s="41">
        <v>63.8</v>
      </c>
      <c r="Z15" s="41">
        <v>62.91</v>
      </c>
      <c r="AA15" s="41">
        <v>63.53</v>
      </c>
      <c r="AB15" s="104">
        <v>614300</v>
      </c>
      <c r="AC15" s="9">
        <v>63.53</v>
      </c>
      <c r="AD15" s="2">
        <f t="shared" si="0"/>
        <v>0.89000000000000057</v>
      </c>
      <c r="AE15" s="138">
        <f t="shared" si="1"/>
        <v>1.3237639553429048E-2</v>
      </c>
      <c r="AL15" s="234"/>
      <c r="AO15" s="234"/>
      <c r="AP15" s="234"/>
    </row>
    <row r="16" spans="1:42" x14ac:dyDescent="0.25">
      <c r="V16" s="2"/>
      <c r="W16" s="123">
        <v>42592</v>
      </c>
      <c r="X16" s="41">
        <v>63.11</v>
      </c>
      <c r="Y16" s="41">
        <v>63.36</v>
      </c>
      <c r="Z16" s="41">
        <v>62.45</v>
      </c>
      <c r="AA16" s="41">
        <v>62.7</v>
      </c>
      <c r="AB16" s="104">
        <v>856200</v>
      </c>
      <c r="AC16" s="9">
        <v>62.7</v>
      </c>
      <c r="AD16" s="2">
        <f t="shared" si="0"/>
        <v>0.90999999999999659</v>
      </c>
      <c r="AE16" s="138">
        <f t="shared" si="1"/>
        <v>-6.3755180108382437E-4</v>
      </c>
    </row>
    <row r="17" spans="1:42" x14ac:dyDescent="0.25">
      <c r="V17" s="2"/>
      <c r="W17" s="123">
        <v>42591</v>
      </c>
      <c r="X17" s="41">
        <v>62.47</v>
      </c>
      <c r="Y17" s="41">
        <v>63.32</v>
      </c>
      <c r="Z17" s="41">
        <v>62.47</v>
      </c>
      <c r="AA17" s="41">
        <v>62.74</v>
      </c>
      <c r="AB17" s="104">
        <v>894600</v>
      </c>
      <c r="AC17" s="9">
        <v>62.74</v>
      </c>
      <c r="AD17" s="2">
        <f t="shared" si="0"/>
        <v>0.85000000000000142</v>
      </c>
      <c r="AE17" s="138">
        <f t="shared" si="1"/>
        <v>7.2242735591587781E-3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42590</v>
      </c>
      <c r="X18" s="41">
        <v>62.1</v>
      </c>
      <c r="Y18" s="41">
        <v>62.45</v>
      </c>
      <c r="Z18" s="41">
        <v>61.95</v>
      </c>
      <c r="AA18" s="41">
        <v>62.29</v>
      </c>
      <c r="AB18" s="104">
        <v>770200</v>
      </c>
      <c r="AC18" s="9">
        <v>62.29</v>
      </c>
      <c r="AD18" s="2">
        <f t="shared" si="0"/>
        <v>0.5</v>
      </c>
      <c r="AE18" s="138">
        <f t="shared" si="1"/>
        <v>5.4882970137206666E-3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42587</v>
      </c>
      <c r="X19" s="41">
        <v>61.63</v>
      </c>
      <c r="Y19" s="41">
        <v>62.21</v>
      </c>
      <c r="Z19" s="41">
        <v>61.54</v>
      </c>
      <c r="AA19" s="41">
        <v>61.95</v>
      </c>
      <c r="AB19" s="104">
        <v>903700</v>
      </c>
      <c r="AC19" s="9">
        <v>61.95</v>
      </c>
      <c r="AD19" s="2">
        <f t="shared" si="0"/>
        <v>0.67000000000000171</v>
      </c>
      <c r="AE19" s="138">
        <f t="shared" si="1"/>
        <v>2.4271844660195274E-3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42586</v>
      </c>
      <c r="X20" s="41">
        <v>62.05</v>
      </c>
      <c r="Y20" s="41">
        <v>62.16</v>
      </c>
      <c r="Z20" s="41">
        <v>61.4</v>
      </c>
      <c r="AA20" s="41">
        <v>61.8</v>
      </c>
      <c r="AB20" s="104">
        <v>762200</v>
      </c>
      <c r="AC20" s="9">
        <v>61.8</v>
      </c>
      <c r="AD20" s="2">
        <f t="shared" si="0"/>
        <v>0.75999999999999801</v>
      </c>
      <c r="AE20" s="138">
        <f t="shared" si="1"/>
        <v>-7.3883713459684808E-3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42585</v>
      </c>
      <c r="X21" s="41">
        <v>61.88</v>
      </c>
      <c r="Y21" s="41">
        <v>62.66</v>
      </c>
      <c r="Z21" s="41">
        <v>61.71</v>
      </c>
      <c r="AA21" s="41">
        <v>62.26</v>
      </c>
      <c r="AB21" s="104">
        <v>982400</v>
      </c>
      <c r="AC21" s="9">
        <v>62.26</v>
      </c>
      <c r="AD21" s="2">
        <f t="shared" si="0"/>
        <v>0.94999999999999574</v>
      </c>
      <c r="AE21" s="138">
        <f t="shared" si="1"/>
        <v>7.1174377224199059E-3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42584</v>
      </c>
      <c r="X22" s="41">
        <v>63.77</v>
      </c>
      <c r="Y22" s="41">
        <v>64.27</v>
      </c>
      <c r="Z22" s="41">
        <v>61.71</v>
      </c>
      <c r="AA22" s="41">
        <v>61.82</v>
      </c>
      <c r="AB22" s="104">
        <v>1317800</v>
      </c>
      <c r="AC22" s="9">
        <v>61.82</v>
      </c>
      <c r="AD22" s="2">
        <f t="shared" si="0"/>
        <v>2.5599999999999952</v>
      </c>
      <c r="AE22" s="138">
        <f t="shared" si="1"/>
        <v>-1.4192313825546199E-2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42583</v>
      </c>
      <c r="X23" s="41">
        <v>62.8</v>
      </c>
      <c r="Y23" s="41">
        <v>63.14</v>
      </c>
      <c r="Z23" s="41">
        <v>61.9</v>
      </c>
      <c r="AA23" s="41">
        <v>62.71</v>
      </c>
      <c r="AB23" s="104">
        <v>878200</v>
      </c>
      <c r="AC23" s="9">
        <v>62.71</v>
      </c>
      <c r="AD23" s="2">
        <f t="shared" si="0"/>
        <v>1.240000000000002</v>
      </c>
      <c r="AE23" s="138">
        <f t="shared" si="1"/>
        <v>-7.9101408005062268E-3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42580</v>
      </c>
      <c r="X24" s="41">
        <v>63.7</v>
      </c>
      <c r="Y24" s="41">
        <v>63.89</v>
      </c>
      <c r="Z24" s="41">
        <v>63.18</v>
      </c>
      <c r="AA24" s="41">
        <v>63.21</v>
      </c>
      <c r="AB24" s="104">
        <v>981800</v>
      </c>
      <c r="AC24" s="9">
        <v>63.21</v>
      </c>
      <c r="AD24" s="2">
        <f t="shared" si="0"/>
        <v>0.71000000000000085</v>
      </c>
      <c r="AE24" s="138">
        <f t="shared" si="1"/>
        <v>-5.5066079295154058E-3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42579</v>
      </c>
      <c r="X25" s="41">
        <v>63.74</v>
      </c>
      <c r="Y25" s="41">
        <v>64.22</v>
      </c>
      <c r="Z25" s="41">
        <v>63.48</v>
      </c>
      <c r="AA25" s="41">
        <v>63.56</v>
      </c>
      <c r="AB25" s="104">
        <v>792100</v>
      </c>
      <c r="AC25" s="9">
        <v>63.56</v>
      </c>
      <c r="AD25" s="2">
        <f t="shared" si="0"/>
        <v>0.74000000000000199</v>
      </c>
      <c r="AE25" s="138">
        <f t="shared" si="1"/>
        <v>-1.4139827179889819E-3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42578</v>
      </c>
      <c r="X26" s="41">
        <v>63.41</v>
      </c>
      <c r="Y26" s="41">
        <v>64.099999999999994</v>
      </c>
      <c r="Z26" s="41">
        <v>63.29</v>
      </c>
      <c r="AA26" s="41">
        <v>63.65</v>
      </c>
      <c r="AB26" s="104">
        <v>1232100</v>
      </c>
      <c r="AC26" s="9">
        <v>63.65</v>
      </c>
      <c r="AD26" s="2">
        <f t="shared" si="0"/>
        <v>0.80999999999999517</v>
      </c>
      <c r="AE26" s="138">
        <f t="shared" si="1"/>
        <v>5.0528975209220839E-3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42577</v>
      </c>
      <c r="X27" s="41">
        <v>64.400000000000006</v>
      </c>
      <c r="Y27" s="41">
        <v>64.73</v>
      </c>
      <c r="Z27" s="41">
        <v>62.67</v>
      </c>
      <c r="AA27" s="41">
        <v>63.33</v>
      </c>
      <c r="AB27" s="104">
        <v>1708100</v>
      </c>
      <c r="AC27" s="9">
        <v>63.33</v>
      </c>
      <c r="AD27" s="2">
        <f t="shared" si="0"/>
        <v>2.0600000000000023</v>
      </c>
      <c r="AE27" s="138">
        <f t="shared" si="1"/>
        <v>-2.2057665038600627E-3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42576</v>
      </c>
      <c r="X28" s="41">
        <v>63.02</v>
      </c>
      <c r="Y28" s="41">
        <v>63.54</v>
      </c>
      <c r="Z28" s="41">
        <v>62.7</v>
      </c>
      <c r="AA28" s="41">
        <v>63.47</v>
      </c>
      <c r="AB28" s="104">
        <v>2205500</v>
      </c>
      <c r="AC28" s="9">
        <v>63.47</v>
      </c>
      <c r="AD28" s="2">
        <f t="shared" si="0"/>
        <v>0.83999999999999631</v>
      </c>
      <c r="AE28" s="138">
        <f t="shared" si="1"/>
        <v>2.2106426654033839E-3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42573</v>
      </c>
      <c r="X29" s="41">
        <v>63.17</v>
      </c>
      <c r="Y29" s="41">
        <v>63.38</v>
      </c>
      <c r="Z29" s="41">
        <v>62.77</v>
      </c>
      <c r="AA29" s="41">
        <v>63.33</v>
      </c>
      <c r="AB29" s="104">
        <v>736700</v>
      </c>
      <c r="AC29" s="9">
        <v>63.33</v>
      </c>
      <c r="AD29" s="2">
        <f t="shared" si="0"/>
        <v>0.60999999999999943</v>
      </c>
      <c r="AE29" s="138">
        <f t="shared" si="1"/>
        <v>5.8767471410419159E-3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42572</v>
      </c>
      <c r="X30" s="41">
        <v>63.31</v>
      </c>
      <c r="Y30" s="41">
        <v>63.57</v>
      </c>
      <c r="Z30" s="41">
        <v>62.53</v>
      </c>
      <c r="AA30" s="41">
        <v>62.96</v>
      </c>
      <c r="AB30" s="104">
        <v>810400</v>
      </c>
      <c r="AC30" s="9">
        <v>62.96</v>
      </c>
      <c r="AD30" s="2">
        <f t="shared" si="0"/>
        <v>1.0399999999999991</v>
      </c>
      <c r="AE30" s="138">
        <f t="shared" si="1"/>
        <v>-1.0529624391010572E-2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42571</v>
      </c>
      <c r="X31" s="41">
        <v>62.43</v>
      </c>
      <c r="Y31" s="41">
        <v>63.77</v>
      </c>
      <c r="Z31" s="41">
        <v>62.35</v>
      </c>
      <c r="AA31" s="41">
        <v>63.63</v>
      </c>
      <c r="AB31" s="104">
        <v>1184700</v>
      </c>
      <c r="AC31" s="9">
        <v>63.63</v>
      </c>
      <c r="AD31" s="2">
        <f t="shared" si="0"/>
        <v>1.4200000000000017</v>
      </c>
      <c r="AE31" s="138">
        <f t="shared" si="1"/>
        <v>1.6778523489932917E-2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42570</v>
      </c>
      <c r="X32" s="41">
        <v>62.3</v>
      </c>
      <c r="Y32" s="41">
        <v>62.7</v>
      </c>
      <c r="Z32" s="41">
        <v>62.14</v>
      </c>
      <c r="AA32" s="41">
        <v>62.58</v>
      </c>
      <c r="AB32" s="104">
        <v>1092300</v>
      </c>
      <c r="AC32" s="9">
        <v>62.58</v>
      </c>
      <c r="AD32" s="2">
        <f t="shared" si="0"/>
        <v>0.56000000000000227</v>
      </c>
      <c r="AE32" s="138">
        <f t="shared" si="1"/>
        <v>-2.2321428571429047E-3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42569</v>
      </c>
      <c r="X33" s="41">
        <v>62.08</v>
      </c>
      <c r="Y33" s="41">
        <v>62.88</v>
      </c>
      <c r="Z33" s="41">
        <v>62.04</v>
      </c>
      <c r="AA33" s="41">
        <v>62.72</v>
      </c>
      <c r="AB33" s="104">
        <v>782300</v>
      </c>
      <c r="AC33" s="9">
        <v>62.72</v>
      </c>
      <c r="AD33" s="2">
        <f t="shared" si="0"/>
        <v>0.84000000000000341</v>
      </c>
      <c r="AE33" s="138">
        <f t="shared" si="1"/>
        <v>6.9031947343072275E-3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42566</v>
      </c>
      <c r="X34" s="41">
        <v>62.52</v>
      </c>
      <c r="Y34" s="41">
        <v>62.85</v>
      </c>
      <c r="Z34" s="41">
        <v>62.01</v>
      </c>
      <c r="AA34" s="41">
        <v>62.29</v>
      </c>
      <c r="AB34" s="104">
        <v>633400</v>
      </c>
      <c r="AC34" s="9">
        <v>62.29</v>
      </c>
      <c r="AD34" s="2">
        <f t="shared" si="0"/>
        <v>0.84000000000000341</v>
      </c>
      <c r="AE34" s="138">
        <f t="shared" si="1"/>
        <v>-2.2425116130065925E-3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42565</v>
      </c>
      <c r="X35" s="41">
        <v>62.26</v>
      </c>
      <c r="Y35" s="41">
        <v>62.89</v>
      </c>
      <c r="Z35" s="41">
        <v>62.1</v>
      </c>
      <c r="AA35" s="41">
        <v>62.43</v>
      </c>
      <c r="AB35" s="104">
        <v>985900</v>
      </c>
      <c r="AC35" s="9">
        <v>62.43</v>
      </c>
      <c r="AD35" s="2">
        <f t="shared" si="0"/>
        <v>0.78999999999999915</v>
      </c>
      <c r="AE35" s="138">
        <f t="shared" si="1"/>
        <v>1.1339705167665581E-2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42564</v>
      </c>
      <c r="X36" s="41">
        <v>61.29</v>
      </c>
      <c r="Y36" s="41">
        <v>62.03</v>
      </c>
      <c r="Z36" s="41">
        <v>60.88</v>
      </c>
      <c r="AA36" s="41">
        <v>61.73</v>
      </c>
      <c r="AB36" s="104">
        <v>963500</v>
      </c>
      <c r="AC36" s="9">
        <v>61.73</v>
      </c>
      <c r="AD36" s="2">
        <f t="shared" si="0"/>
        <v>1.1499999999999986</v>
      </c>
      <c r="AE36" s="138">
        <f t="shared" si="1"/>
        <v>8.8249714005557145E-3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42563</v>
      </c>
      <c r="X37" s="41">
        <v>60.71</v>
      </c>
      <c r="Y37" s="41">
        <v>61.39</v>
      </c>
      <c r="Z37" s="41">
        <v>60</v>
      </c>
      <c r="AA37" s="41">
        <v>61.19</v>
      </c>
      <c r="AB37" s="104">
        <v>1162500</v>
      </c>
      <c r="AC37" s="9">
        <v>61.19</v>
      </c>
      <c r="AD37" s="2">
        <f t="shared" si="0"/>
        <v>1.3900000000000006</v>
      </c>
      <c r="AE37" s="138">
        <f t="shared" si="1"/>
        <v>2.7885099949605197E-2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42562</v>
      </c>
      <c r="X38" s="41">
        <v>59.91</v>
      </c>
      <c r="Y38" s="41">
        <v>60.2</v>
      </c>
      <c r="Z38" s="41">
        <v>59.51</v>
      </c>
      <c r="AA38" s="41">
        <v>59.53</v>
      </c>
      <c r="AB38" s="104">
        <v>1145200</v>
      </c>
      <c r="AC38" s="9">
        <v>59.53</v>
      </c>
      <c r="AD38" s="2">
        <f t="shared" si="0"/>
        <v>0.69000000000000483</v>
      </c>
      <c r="AE38" s="138">
        <f t="shared" si="1"/>
        <v>-6.3428476047403537E-3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42559</v>
      </c>
      <c r="X39" s="41">
        <v>59.35</v>
      </c>
      <c r="Y39" s="41">
        <v>60.44</v>
      </c>
      <c r="Z39" s="41">
        <v>59.32</v>
      </c>
      <c r="AA39" s="41">
        <v>59.91</v>
      </c>
      <c r="AB39" s="104">
        <v>910700</v>
      </c>
      <c r="AC39" s="9">
        <v>59.91</v>
      </c>
      <c r="AD39" s="2">
        <f t="shared" si="0"/>
        <v>1.1199999999999974</v>
      </c>
      <c r="AE39" s="138">
        <f t="shared" si="1"/>
        <v>1.5423728813559245E-2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42558</v>
      </c>
      <c r="X40" s="41">
        <v>59.91</v>
      </c>
      <c r="Y40" s="41">
        <v>60</v>
      </c>
      <c r="Z40" s="41">
        <v>58.65</v>
      </c>
      <c r="AA40" s="41">
        <v>59</v>
      </c>
      <c r="AB40" s="104">
        <v>683500</v>
      </c>
      <c r="AC40" s="9">
        <v>59</v>
      </c>
      <c r="AD40" s="2">
        <f t="shared" si="0"/>
        <v>1.3500000000000014</v>
      </c>
      <c r="AE40" s="138">
        <f t="shared" si="1"/>
        <v>-6.3994610980128153E-3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42557</v>
      </c>
      <c r="X41" s="41">
        <v>58.78</v>
      </c>
      <c r="Y41" s="41">
        <v>59.49</v>
      </c>
      <c r="Z41" s="41">
        <v>58.21</v>
      </c>
      <c r="AA41" s="41">
        <v>59.38</v>
      </c>
      <c r="AB41" s="104">
        <v>495000</v>
      </c>
      <c r="AC41" s="9">
        <v>59.38</v>
      </c>
      <c r="AD41" s="2">
        <f t="shared" si="0"/>
        <v>1.2800000000000011</v>
      </c>
      <c r="AE41" s="138">
        <f t="shared" si="1"/>
        <v>3.0405405405404817E-3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42556</v>
      </c>
      <c r="X42" s="41">
        <v>59.46</v>
      </c>
      <c r="Y42" s="41">
        <v>60.23</v>
      </c>
      <c r="Z42" s="41">
        <v>59.04</v>
      </c>
      <c r="AA42" s="41">
        <v>59.2</v>
      </c>
      <c r="AB42" s="104">
        <v>962300</v>
      </c>
      <c r="AC42" s="9">
        <v>59.2</v>
      </c>
      <c r="AD42" s="2">
        <f t="shared" si="0"/>
        <v>1.1899999999999977</v>
      </c>
      <c r="AE42" s="138">
        <f t="shared" si="1"/>
        <v>-6.7521944631998565E-4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71.423000000000016</v>
      </c>
      <c r="T43" s="139" t="s">
        <v>98</v>
      </c>
      <c r="U43" s="140">
        <v>65.38</v>
      </c>
      <c r="W43" s="123">
        <v>42552</v>
      </c>
      <c r="X43" s="41">
        <v>59.29</v>
      </c>
      <c r="Y43" s="41">
        <v>59.56</v>
      </c>
      <c r="Z43" s="41">
        <v>58.99</v>
      </c>
      <c r="AA43" s="41">
        <v>59.24</v>
      </c>
      <c r="AB43" s="104">
        <v>345900</v>
      </c>
      <c r="AC43" s="9">
        <v>59.24</v>
      </c>
      <c r="AD43" s="2">
        <f t="shared" si="0"/>
        <v>0.57000000000000028</v>
      </c>
      <c r="AE43" s="138">
        <f t="shared" si="1"/>
        <v>3.0477480528277034E-3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70.773700000000019</v>
      </c>
      <c r="T44" s="108" t="s">
        <v>99</v>
      </c>
      <c r="U44" s="106">
        <v>65.150000000000006</v>
      </c>
      <c r="W44" s="123">
        <v>42551</v>
      </c>
      <c r="X44" s="41">
        <v>58.73</v>
      </c>
      <c r="Y44" s="41">
        <v>59.21</v>
      </c>
      <c r="Z44" s="41">
        <v>58.01</v>
      </c>
      <c r="AA44" s="41">
        <v>59.06</v>
      </c>
      <c r="AB44" s="104">
        <v>928600</v>
      </c>
      <c r="AC44" s="9">
        <v>59.06</v>
      </c>
      <c r="AD44" s="2">
        <f t="shared" si="0"/>
        <v>1.2000000000000028</v>
      </c>
      <c r="AE44" s="138">
        <f t="shared" si="1"/>
        <v>9.2276144907723623E-3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70.124400000000009</v>
      </c>
      <c r="Q45" s="2"/>
      <c r="T45" s="108" t="s">
        <v>100</v>
      </c>
      <c r="U45" s="106" t="s">
        <v>130</v>
      </c>
      <c r="W45" s="123">
        <v>42550</v>
      </c>
      <c r="X45" s="41">
        <v>57.86</v>
      </c>
      <c r="Y45" s="41">
        <v>58.64</v>
      </c>
      <c r="Z45" s="41">
        <v>57.46</v>
      </c>
      <c r="AA45" s="41">
        <v>58.52</v>
      </c>
      <c r="AB45" s="104">
        <v>1097100</v>
      </c>
      <c r="AC45" s="9">
        <v>58.52</v>
      </c>
      <c r="AD45" s="2">
        <f t="shared" si="0"/>
        <v>1.1799999999999997</v>
      </c>
      <c r="AE45" s="138">
        <f t="shared" si="1"/>
        <v>1.7562163102069261E-2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69.475100000000012</v>
      </c>
      <c r="Q46" s="2"/>
      <c r="T46" s="108" t="s">
        <v>101</v>
      </c>
      <c r="U46" s="106" t="s">
        <v>130</v>
      </c>
      <c r="W46" s="123">
        <v>42549</v>
      </c>
      <c r="X46" s="41">
        <v>56.99</v>
      </c>
      <c r="Y46" s="41">
        <v>57.69</v>
      </c>
      <c r="Z46" s="41">
        <v>56.51</v>
      </c>
      <c r="AA46" s="41">
        <v>57.51</v>
      </c>
      <c r="AB46" s="104">
        <v>988100</v>
      </c>
      <c r="AC46" s="9">
        <v>57.51</v>
      </c>
      <c r="AD46" s="2">
        <f t="shared" si="0"/>
        <v>1.1799999999999997</v>
      </c>
      <c r="AE46" s="138">
        <f t="shared" si="1"/>
        <v>1.9680851063829774E-2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68.825800000000015</v>
      </c>
      <c r="Q47" s="2"/>
      <c r="T47" s="108" t="s">
        <v>102</v>
      </c>
      <c r="U47" s="106">
        <v>63.1</v>
      </c>
      <c r="W47" s="123">
        <v>42548</v>
      </c>
      <c r="X47" s="41">
        <v>56.4</v>
      </c>
      <c r="Y47" s="41">
        <v>56.78</v>
      </c>
      <c r="Z47" s="41">
        <v>55.73</v>
      </c>
      <c r="AA47" s="41">
        <v>56.4</v>
      </c>
      <c r="AB47" s="104">
        <v>1199600</v>
      </c>
      <c r="AC47" s="9">
        <v>56.4</v>
      </c>
      <c r="AD47" s="2">
        <f t="shared" si="0"/>
        <v>1.0500000000000043</v>
      </c>
      <c r="AE47" s="138">
        <f t="shared" si="1"/>
        <v>-1.0699877214523812E-2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68.176500000000004</v>
      </c>
      <c r="Q48" s="2"/>
      <c r="T48" s="108" t="s">
        <v>103</v>
      </c>
      <c r="U48" s="106">
        <v>1.2538</v>
      </c>
      <c r="W48" s="123">
        <v>42545</v>
      </c>
      <c r="X48" s="41">
        <v>57.19</v>
      </c>
      <c r="Y48" s="41">
        <v>58.11</v>
      </c>
      <c r="Z48" s="41">
        <v>56.85</v>
      </c>
      <c r="AA48" s="41">
        <v>57.01</v>
      </c>
      <c r="AB48" s="104">
        <v>1140600</v>
      </c>
      <c r="AC48" s="9">
        <v>57.01</v>
      </c>
      <c r="AD48" s="2">
        <f t="shared" si="0"/>
        <v>1.259999999999998</v>
      </c>
      <c r="AE48" s="138">
        <f t="shared" si="1"/>
        <v>-4.3135280295401146E-2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67.527200000000008</v>
      </c>
      <c r="Q49" s="2"/>
      <c r="T49" s="108" t="s">
        <v>104</v>
      </c>
      <c r="U49" s="106" t="s">
        <v>130</v>
      </c>
      <c r="W49" s="123">
        <v>42544</v>
      </c>
      <c r="X49" s="41">
        <v>59.7</v>
      </c>
      <c r="Y49" s="41">
        <v>60.07</v>
      </c>
      <c r="Z49" s="41">
        <v>59.42</v>
      </c>
      <c r="AA49" s="41">
        <v>59.58</v>
      </c>
      <c r="AB49" s="104">
        <v>580600</v>
      </c>
      <c r="AC49" s="9">
        <v>59.58</v>
      </c>
      <c r="AD49" s="2">
        <f t="shared" si="0"/>
        <v>0.64999999999999858</v>
      </c>
      <c r="AE49" s="138">
        <f t="shared" si="1"/>
        <v>9.4883090477804188E-3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66.877900000000011</v>
      </c>
      <c r="Q50" s="2"/>
      <c r="T50" s="108"/>
      <c r="U50" s="106"/>
      <c r="W50" s="123">
        <v>42543</v>
      </c>
      <c r="X50" s="41">
        <v>58.11</v>
      </c>
      <c r="Y50" s="41">
        <v>59.1</v>
      </c>
      <c r="Z50" s="41">
        <v>58.11</v>
      </c>
      <c r="AA50" s="41">
        <v>59.02</v>
      </c>
      <c r="AB50" s="104">
        <v>695400</v>
      </c>
      <c r="AC50" s="9">
        <v>59.02</v>
      </c>
      <c r="AD50" s="2">
        <f t="shared" si="0"/>
        <v>0.99000000000000199</v>
      </c>
      <c r="AE50" s="138">
        <f t="shared" si="1"/>
        <v>1.0616438356164437E-2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66.228600000000014</v>
      </c>
      <c r="Q51" s="2"/>
      <c r="T51" s="108" t="s">
        <v>105</v>
      </c>
      <c r="U51" s="106" t="s">
        <v>440</v>
      </c>
      <c r="W51" s="123">
        <v>42542</v>
      </c>
      <c r="X51" s="41">
        <v>57.92</v>
      </c>
      <c r="Y51" s="41">
        <v>58.9</v>
      </c>
      <c r="Z51" s="41">
        <v>57.54</v>
      </c>
      <c r="AA51" s="41">
        <v>58.4</v>
      </c>
      <c r="AB51" s="104">
        <v>1250600</v>
      </c>
      <c r="AC51" s="9">
        <v>58.4</v>
      </c>
      <c r="AD51" s="2">
        <f t="shared" si="0"/>
        <v>1.3599999999999994</v>
      </c>
      <c r="AE51" s="138">
        <f>AC51/AC52-1</f>
        <v>-8.6572738075029187E-3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65.579300000000003</v>
      </c>
      <c r="Q52" s="2"/>
      <c r="T52" s="108" t="s">
        <v>106</v>
      </c>
      <c r="U52" s="106" t="s">
        <v>215</v>
      </c>
      <c r="W52" s="123">
        <v>42541</v>
      </c>
      <c r="X52" s="41">
        <v>59.26</v>
      </c>
      <c r="Y52" s="41">
        <v>59.49</v>
      </c>
      <c r="Z52" s="41">
        <v>58.79</v>
      </c>
      <c r="AA52" s="41">
        <v>58.91</v>
      </c>
      <c r="AB52" s="104">
        <v>986900</v>
      </c>
      <c r="AC52" s="9">
        <v>58.91</v>
      </c>
      <c r="AD52" s="2">
        <f t="shared" si="0"/>
        <v>0.70000000000000284</v>
      </c>
      <c r="AE52" s="138">
        <f t="shared" si="1"/>
        <v>8.9056345264599823E-3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64.930000000000007</v>
      </c>
      <c r="Q53" s="2"/>
      <c r="T53" s="108" t="s">
        <v>107</v>
      </c>
      <c r="U53" s="107">
        <v>480291</v>
      </c>
      <c r="W53" s="123">
        <v>42538</v>
      </c>
      <c r="X53" s="41">
        <v>58.15</v>
      </c>
      <c r="Y53" s="41">
        <v>58.94</v>
      </c>
      <c r="Z53" s="41">
        <v>58.03</v>
      </c>
      <c r="AA53" s="41">
        <v>58.39</v>
      </c>
      <c r="AB53" s="104">
        <v>973500</v>
      </c>
      <c r="AC53" s="9">
        <v>58.39</v>
      </c>
      <c r="AD53" s="2">
        <f t="shared" si="0"/>
        <v>0.90999999999999659</v>
      </c>
      <c r="AE53" s="138">
        <f t="shared" si="1"/>
        <v>6.8977409898258735E-3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64.28070000000001</v>
      </c>
      <c r="Q54" s="2"/>
      <c r="T54" s="108" t="s">
        <v>110</v>
      </c>
      <c r="U54" s="107">
        <v>881369</v>
      </c>
      <c r="W54" s="123">
        <v>42537</v>
      </c>
      <c r="X54" s="41">
        <v>57.32</v>
      </c>
      <c r="Y54" s="41">
        <v>58.07</v>
      </c>
      <c r="Z54" s="41">
        <v>56.29</v>
      </c>
      <c r="AA54" s="41">
        <v>57.99</v>
      </c>
      <c r="AB54" s="104">
        <v>1628600</v>
      </c>
      <c r="AC54" s="9">
        <v>57.99</v>
      </c>
      <c r="AD54" s="2">
        <f t="shared" si="0"/>
        <v>1.7800000000000011</v>
      </c>
      <c r="AE54" s="138">
        <f t="shared" si="1"/>
        <v>-1.7214666896195885E-3</v>
      </c>
    </row>
    <row r="55" spans="1:42" x14ac:dyDescent="0.25">
      <c r="O55" s="83">
        <v>0.98</v>
      </c>
      <c r="P55" s="83">
        <f t="shared" si="2"/>
        <v>63.631400000000006</v>
      </c>
      <c r="T55" s="108" t="s">
        <v>108</v>
      </c>
      <c r="U55" s="106" t="s">
        <v>441</v>
      </c>
      <c r="W55" s="123">
        <v>42536</v>
      </c>
      <c r="X55" s="41">
        <v>58.05</v>
      </c>
      <c r="Y55" s="41">
        <v>58.73</v>
      </c>
      <c r="Z55" s="41">
        <v>57.97</v>
      </c>
      <c r="AA55" s="41">
        <v>58.09</v>
      </c>
      <c r="AB55" s="104">
        <v>1086400</v>
      </c>
      <c r="AC55" s="9">
        <v>58.09</v>
      </c>
      <c r="AD55" s="2">
        <f t="shared" si="0"/>
        <v>0.75999999999999801</v>
      </c>
      <c r="AE55" s="138">
        <f t="shared" si="1"/>
        <v>-4.7969847524411691E-3</v>
      </c>
    </row>
    <row r="56" spans="1:42" x14ac:dyDescent="0.25">
      <c r="O56" s="83">
        <v>0.97</v>
      </c>
      <c r="P56" s="83">
        <f t="shared" si="2"/>
        <v>62.982100000000003</v>
      </c>
      <c r="T56" s="108" t="s">
        <v>111</v>
      </c>
      <c r="U56" s="106">
        <v>18.309999999999999</v>
      </c>
      <c r="W56" s="123">
        <v>42535</v>
      </c>
      <c r="X56" s="41">
        <v>58.31</v>
      </c>
      <c r="Y56" s="41">
        <v>58.75</v>
      </c>
      <c r="Z56" s="41">
        <v>58.11</v>
      </c>
      <c r="AA56" s="41">
        <v>58.37</v>
      </c>
      <c r="AB56" s="104">
        <v>728300</v>
      </c>
      <c r="AC56" s="9">
        <v>58.37</v>
      </c>
      <c r="AD56" s="2">
        <f t="shared" si="0"/>
        <v>0.64000000000000057</v>
      </c>
      <c r="AE56" s="138">
        <f t="shared" si="1"/>
        <v>-2.5632262474368783E-3</v>
      </c>
    </row>
    <row r="57" spans="1:42" x14ac:dyDescent="0.25">
      <c r="O57" s="83">
        <v>0.96</v>
      </c>
      <c r="P57" s="83">
        <f t="shared" si="2"/>
        <v>62.332800000000006</v>
      </c>
      <c r="T57" s="108" t="s">
        <v>112</v>
      </c>
      <c r="U57" s="106">
        <v>3.55</v>
      </c>
      <c r="W57" s="123">
        <v>42534</v>
      </c>
      <c r="X57" s="41">
        <v>58.86</v>
      </c>
      <c r="Y57" s="41">
        <v>59.02</v>
      </c>
      <c r="Z57" s="41">
        <v>58.41</v>
      </c>
      <c r="AA57" s="41">
        <v>58.52</v>
      </c>
      <c r="AB57" s="104">
        <v>1012900</v>
      </c>
      <c r="AC57" s="9">
        <v>58.52</v>
      </c>
      <c r="AD57" s="2">
        <f t="shared" si="0"/>
        <v>0.61000000000000654</v>
      </c>
      <c r="AE57" s="138">
        <f t="shared" si="1"/>
        <v>-1.1319479641831331E-2</v>
      </c>
      <c r="AL57" s="234"/>
      <c r="AO57" s="234"/>
    </row>
    <row r="58" spans="1:42" x14ac:dyDescent="0.25">
      <c r="O58" s="83">
        <v>0.95</v>
      </c>
      <c r="P58" s="83">
        <f t="shared" si="2"/>
        <v>61.683500000000002</v>
      </c>
      <c r="T58" s="108" t="s">
        <v>109</v>
      </c>
      <c r="U58" s="106" t="s">
        <v>375</v>
      </c>
      <c r="W58" s="123">
        <v>42531</v>
      </c>
      <c r="X58" s="41">
        <v>59.7</v>
      </c>
      <c r="Y58" s="41">
        <v>59.94</v>
      </c>
      <c r="Z58" s="41">
        <v>58.93</v>
      </c>
      <c r="AA58" s="41">
        <v>59.19</v>
      </c>
      <c r="AB58" s="104">
        <v>753800</v>
      </c>
      <c r="AC58" s="9">
        <v>59.19</v>
      </c>
      <c r="AD58" s="2">
        <f t="shared" si="0"/>
        <v>1.009999999999998</v>
      </c>
      <c r="AE58" s="138">
        <f t="shared" si="1"/>
        <v>-1.6940707523667164E-2</v>
      </c>
    </row>
    <row r="59" spans="1:42" x14ac:dyDescent="0.25">
      <c r="O59" s="83">
        <v>0.94</v>
      </c>
      <c r="P59" s="83">
        <f t="shared" si="2"/>
        <v>61.034200000000006</v>
      </c>
      <c r="W59" s="123">
        <v>42530</v>
      </c>
      <c r="X59" s="41">
        <v>60.33</v>
      </c>
      <c r="Y59" s="41">
        <v>60.39</v>
      </c>
      <c r="Z59" s="41">
        <v>59.8</v>
      </c>
      <c r="AA59" s="41">
        <v>60.21</v>
      </c>
      <c r="AB59" s="104">
        <v>561900</v>
      </c>
      <c r="AC59" s="9">
        <v>60.21</v>
      </c>
      <c r="AD59" s="2">
        <f t="shared" si="0"/>
        <v>0.59000000000000341</v>
      </c>
      <c r="AE59" s="138">
        <f t="shared" si="1"/>
        <v>-8.3992094861660149E-3</v>
      </c>
      <c r="AL59" s="234"/>
    </row>
    <row r="60" spans="1:42" x14ac:dyDescent="0.25">
      <c r="O60" s="83">
        <v>0.93</v>
      </c>
      <c r="P60" s="83">
        <f t="shared" si="2"/>
        <v>60.384900000000009</v>
      </c>
      <c r="W60" s="123">
        <v>42529</v>
      </c>
      <c r="X60" s="41">
        <v>61.13</v>
      </c>
      <c r="Y60" s="41">
        <v>61.4</v>
      </c>
      <c r="Z60" s="41">
        <v>60.62</v>
      </c>
      <c r="AA60" s="41">
        <v>60.72</v>
      </c>
      <c r="AB60" s="104">
        <v>973700</v>
      </c>
      <c r="AC60" s="9">
        <v>60.72</v>
      </c>
      <c r="AD60" s="2">
        <f t="shared" si="0"/>
        <v>0.78000000000000114</v>
      </c>
      <c r="AE60" s="138">
        <f t="shared" si="1"/>
        <v>1.980198019801982E-3</v>
      </c>
    </row>
    <row r="61" spans="1:42" x14ac:dyDescent="0.25">
      <c r="O61" s="83">
        <v>0.92</v>
      </c>
      <c r="P61" s="83">
        <f t="shared" si="2"/>
        <v>59.735600000000012</v>
      </c>
      <c r="W61" s="123">
        <v>42528</v>
      </c>
      <c r="X61" s="41">
        <v>60.43</v>
      </c>
      <c r="Y61" s="41">
        <v>60.7</v>
      </c>
      <c r="Z61" s="41">
        <v>60.21</v>
      </c>
      <c r="AA61" s="41">
        <v>60.6</v>
      </c>
      <c r="AB61" s="104">
        <v>836200</v>
      </c>
      <c r="AC61" s="9">
        <v>60.6</v>
      </c>
      <c r="AD61" s="2">
        <f t="shared" si="0"/>
        <v>0.49000000000000199</v>
      </c>
      <c r="AE61" s="138" t="e">
        <f t="shared" si="1"/>
        <v>#DIV/0!</v>
      </c>
      <c r="AL61" s="234"/>
      <c r="AO61" s="234"/>
    </row>
    <row r="62" spans="1:42" x14ac:dyDescent="0.25">
      <c r="O62" s="83">
        <v>0.91</v>
      </c>
      <c r="P62" s="83">
        <f t="shared" si="2"/>
        <v>59.086300000000008</v>
      </c>
      <c r="W62" s="123">
        <v>42528</v>
      </c>
      <c r="X62" s="41" t="s">
        <v>243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58.437000000000005</v>
      </c>
      <c r="W63" s="123">
        <v>42527</v>
      </c>
      <c r="X63" s="41">
        <v>60.11</v>
      </c>
      <c r="Y63" s="41">
        <v>60.6</v>
      </c>
      <c r="Z63" s="41">
        <v>59.93</v>
      </c>
      <c r="AA63" s="41">
        <v>60.42</v>
      </c>
      <c r="AB63" s="104">
        <v>613000</v>
      </c>
      <c r="AC63" s="9">
        <v>60.13</v>
      </c>
      <c r="AD63" s="2">
        <f t="shared" si="0"/>
        <v>0.67000000000000171</v>
      </c>
      <c r="AE63" s="138">
        <f t="shared" si="1"/>
        <v>7.5402144772118707E-3</v>
      </c>
      <c r="AL63" s="234"/>
      <c r="AO63" s="234"/>
      <c r="AP63" s="234"/>
    </row>
    <row r="64" spans="1:42" x14ac:dyDescent="0.25">
      <c r="W64" s="123">
        <v>42524</v>
      </c>
      <c r="X64" s="41">
        <v>59.3</v>
      </c>
      <c r="Y64" s="41">
        <v>60.18</v>
      </c>
      <c r="Z64" s="41">
        <v>58.89</v>
      </c>
      <c r="AA64" s="41">
        <v>59.97</v>
      </c>
      <c r="AB64" s="104">
        <v>902400</v>
      </c>
      <c r="AC64" s="9">
        <v>59.68</v>
      </c>
      <c r="AD64" s="2">
        <f t="shared" si="0"/>
        <v>1.2899999999999991</v>
      </c>
      <c r="AE64" s="138">
        <f t="shared" si="1"/>
        <v>1.9299743808710579E-2</v>
      </c>
    </row>
    <row r="65" spans="23:41" x14ac:dyDescent="0.25">
      <c r="W65" s="123">
        <v>42523</v>
      </c>
      <c r="X65" s="41">
        <v>58.69</v>
      </c>
      <c r="Y65" s="41">
        <v>59.12</v>
      </c>
      <c r="Z65" s="41">
        <v>58.63</v>
      </c>
      <c r="AA65" s="41">
        <v>58.84</v>
      </c>
      <c r="AB65" s="104">
        <v>648400</v>
      </c>
      <c r="AC65" s="9">
        <v>58.55</v>
      </c>
      <c r="AD65" s="2">
        <f t="shared" si="0"/>
        <v>0.48999999999999488</v>
      </c>
      <c r="AE65" s="138">
        <f t="shared" si="1"/>
        <v>-4.0823269263480233E-3</v>
      </c>
      <c r="AL65" s="234"/>
      <c r="AO65" s="234"/>
    </row>
    <row r="66" spans="23:41" x14ac:dyDescent="0.25">
      <c r="W66" s="123">
        <v>42522</v>
      </c>
      <c r="X66" s="41">
        <v>59.18</v>
      </c>
      <c r="Y66" s="41">
        <v>59.22</v>
      </c>
      <c r="Z66" s="41">
        <v>58.56</v>
      </c>
      <c r="AA66" s="41">
        <v>59.08</v>
      </c>
      <c r="AB66" s="104">
        <v>1018500</v>
      </c>
      <c r="AC66" s="9">
        <v>58.79</v>
      </c>
      <c r="AD66" s="2">
        <f t="shared" si="0"/>
        <v>0.65999999999999659</v>
      </c>
      <c r="AE66" s="138">
        <f t="shared" si="1"/>
        <v>-3.5593220338983045E-3</v>
      </c>
    </row>
    <row r="67" spans="23:41" x14ac:dyDescent="0.25">
      <c r="W67" s="123">
        <v>42521</v>
      </c>
      <c r="X67" s="41">
        <v>60.06</v>
      </c>
      <c r="Y67" s="41">
        <v>60.26</v>
      </c>
      <c r="Z67" s="41">
        <v>59.09</v>
      </c>
      <c r="AA67" s="41">
        <v>59.29</v>
      </c>
      <c r="AB67" s="104">
        <v>1063900</v>
      </c>
      <c r="AC67" s="9">
        <v>59</v>
      </c>
      <c r="AD67" s="2">
        <f>Y67-Z67</f>
        <v>1.1699999999999946</v>
      </c>
      <c r="AE67" s="138">
        <f>AC67/AC68-1</f>
        <v>-1.2056262558606812E-2</v>
      </c>
      <c r="AL67" s="234"/>
    </row>
    <row r="68" spans="23:41" x14ac:dyDescent="0.25">
      <c r="W68" s="123">
        <v>42517</v>
      </c>
      <c r="X68" s="41">
        <v>59.84</v>
      </c>
      <c r="Y68" s="41">
        <v>60.19</v>
      </c>
      <c r="Z68" s="41">
        <v>59.72</v>
      </c>
      <c r="AA68" s="41">
        <v>60.01</v>
      </c>
      <c r="AB68" s="104">
        <v>854900</v>
      </c>
      <c r="AC68" s="9">
        <v>59.72</v>
      </c>
      <c r="AD68" s="2">
        <f>Y68-Z68</f>
        <v>0.46999999999999886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283</v>
      </c>
      <c r="W2" s="94">
        <v>42612</v>
      </c>
      <c r="X2" s="10">
        <v>49.73</v>
      </c>
      <c r="Y2" s="10">
        <v>50.64</v>
      </c>
      <c r="Z2" s="10">
        <v>49.68</v>
      </c>
      <c r="AA2" s="10">
        <v>50.62</v>
      </c>
      <c r="AB2" s="95">
        <v>24453700</v>
      </c>
      <c r="AC2" s="10">
        <v>50.62</v>
      </c>
      <c r="AD2" s="2">
        <f>Y2-Z2</f>
        <v>0.96000000000000085</v>
      </c>
      <c r="AE2" s="138">
        <f>AC2/AC3-1</f>
        <v>2.1388216303470431E-2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50.62</v>
      </c>
      <c r="T3" s="121"/>
      <c r="W3" s="94">
        <v>42611</v>
      </c>
      <c r="X3" s="10">
        <v>48.75</v>
      </c>
      <c r="Y3" s="10">
        <v>49.75</v>
      </c>
      <c r="Z3" s="10">
        <v>48.69</v>
      </c>
      <c r="AA3" s="10">
        <v>49.56</v>
      </c>
      <c r="AB3" s="95">
        <v>21201400</v>
      </c>
      <c r="AC3" s="10">
        <v>49.56</v>
      </c>
      <c r="AD3" s="2">
        <f>Y3-Z3</f>
        <v>1.0600000000000023</v>
      </c>
      <c r="AE3" s="138">
        <f>AC3/AC4-1</f>
        <v>2.1645021645021689E-2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50.62</v>
      </c>
      <c r="T4" s="121"/>
      <c r="W4" s="94">
        <v>42608</v>
      </c>
      <c r="X4" s="10">
        <v>48.58</v>
      </c>
      <c r="Y4" s="10">
        <v>48.84</v>
      </c>
      <c r="Z4" s="10">
        <v>48.28</v>
      </c>
      <c r="AA4" s="10">
        <v>48.51</v>
      </c>
      <c r="AB4" s="95">
        <v>15527300</v>
      </c>
      <c r="AC4" s="10">
        <v>48.51</v>
      </c>
      <c r="AD4" s="2">
        <f t="shared" ref="AD4:AD67" si="0">Y4-Z4</f>
        <v>0.56000000000000227</v>
      </c>
      <c r="AE4" s="138">
        <f t="shared" ref="AE4:AE67" si="1">AC4/AC5-1</f>
        <v>2.6870607689126746E-3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42607</v>
      </c>
      <c r="X5" s="10">
        <v>48.62</v>
      </c>
      <c r="Y5" s="10">
        <v>48.69</v>
      </c>
      <c r="Z5" s="10">
        <v>48.3</v>
      </c>
      <c r="AA5" s="10">
        <v>48.38</v>
      </c>
      <c r="AB5" s="95">
        <v>13643200</v>
      </c>
      <c r="AC5" s="10">
        <v>48.38</v>
      </c>
      <c r="AD5" s="2">
        <f t="shared" si="0"/>
        <v>0.39000000000000057</v>
      </c>
      <c r="AE5" s="138">
        <f t="shared" si="1"/>
        <v>-5.1408595517170586E-3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42606</v>
      </c>
      <c r="X6" s="10">
        <v>48.5</v>
      </c>
      <c r="Y6" s="10">
        <v>48.77</v>
      </c>
      <c r="Z6" s="10">
        <v>48.35</v>
      </c>
      <c r="AA6" s="10">
        <v>48.63</v>
      </c>
      <c r="AB6" s="95">
        <v>16315800</v>
      </c>
      <c r="AC6" s="10">
        <v>48.63</v>
      </c>
      <c r="AD6" s="2">
        <f t="shared" si="0"/>
        <v>0.42000000000000171</v>
      </c>
      <c r="AE6" s="138">
        <f t="shared" si="1"/>
        <v>4.5445155959513706E-3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294.61000000000422</v>
      </c>
      <c r="R7">
        <v>0</v>
      </c>
      <c r="T7" s="85"/>
      <c r="W7" s="94">
        <v>42605</v>
      </c>
      <c r="X7" s="10">
        <v>48.64</v>
      </c>
      <c r="Y7" s="10">
        <v>48.75</v>
      </c>
      <c r="Z7" s="10">
        <v>48.39</v>
      </c>
      <c r="AA7" s="10">
        <v>48.41</v>
      </c>
      <c r="AB7" s="95">
        <v>15430200</v>
      </c>
      <c r="AC7" s="10">
        <v>48.41</v>
      </c>
      <c r="AD7" s="2">
        <f t="shared" si="0"/>
        <v>0.35999999999999943</v>
      </c>
      <c r="AE7" s="138">
        <f t="shared" si="1"/>
        <v>-4.5239564055111758E-3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42604</v>
      </c>
      <c r="X8" s="10">
        <v>48.64</v>
      </c>
      <c r="Y8" s="10">
        <v>48.74</v>
      </c>
      <c r="Z8" s="10">
        <v>48.5</v>
      </c>
      <c r="AA8" s="10">
        <v>48.63</v>
      </c>
      <c r="AB8" s="95">
        <v>9212600</v>
      </c>
      <c r="AC8" s="10">
        <v>48.63</v>
      </c>
      <c r="AD8" s="2">
        <f t="shared" si="0"/>
        <v>0.24000000000000199</v>
      </c>
      <c r="AE8" s="138">
        <f t="shared" si="1"/>
        <v>-4.1109969167518745E-4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42601</v>
      </c>
      <c r="X9" s="10">
        <v>48.44</v>
      </c>
      <c r="Y9" s="10">
        <v>48.73</v>
      </c>
      <c r="Z9" s="10">
        <v>48.2</v>
      </c>
      <c r="AA9" s="10">
        <v>48.65</v>
      </c>
      <c r="AB9" s="95">
        <v>12557700</v>
      </c>
      <c r="AC9" s="10">
        <v>48.65</v>
      </c>
      <c r="AD9" s="2">
        <f t="shared" si="0"/>
        <v>0.52999999999999403</v>
      </c>
      <c r="AE9" s="138">
        <f t="shared" si="1"/>
        <v>2.4726973006388153E-3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294.61000000000422</v>
      </c>
      <c r="W10" s="94">
        <v>42600</v>
      </c>
      <c r="X10" s="10">
        <v>48.5</v>
      </c>
      <c r="Y10" s="10">
        <v>48.66</v>
      </c>
      <c r="Z10" s="10">
        <v>48.33</v>
      </c>
      <c r="AA10" s="10">
        <v>48.53</v>
      </c>
      <c r="AB10" s="95">
        <v>12189200</v>
      </c>
      <c r="AC10" s="10">
        <v>48.53</v>
      </c>
      <c r="AD10" s="2">
        <f t="shared" si="0"/>
        <v>0.32999999999999829</v>
      </c>
      <c r="AE10" s="138">
        <f t="shared" si="1"/>
        <v>-1.6457519029006162E-3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3.1300000000000001E-2</v>
      </c>
      <c r="W11" s="94">
        <v>42599</v>
      </c>
      <c r="X11" s="10">
        <v>48.37</v>
      </c>
      <c r="Y11" s="10">
        <v>48.66</v>
      </c>
      <c r="Z11" s="10">
        <v>48.31</v>
      </c>
      <c r="AA11" s="10">
        <v>48.61</v>
      </c>
      <c r="AB11" s="95">
        <v>13062900</v>
      </c>
      <c r="AC11" s="10">
        <v>48.61</v>
      </c>
      <c r="AD11" s="2">
        <f t="shared" si="0"/>
        <v>0.34999999999999432</v>
      </c>
      <c r="AE11" s="138">
        <f t="shared" si="1"/>
        <v>3.5094962840627186E-3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42598</v>
      </c>
      <c r="X12" s="10">
        <v>48.16</v>
      </c>
      <c r="Y12" s="10">
        <v>48.6</v>
      </c>
      <c r="Z12" s="10">
        <v>48.06</v>
      </c>
      <c r="AA12" s="10">
        <v>48.44</v>
      </c>
      <c r="AB12" s="95">
        <v>13957600</v>
      </c>
      <c r="AC12" s="10">
        <v>48.44</v>
      </c>
      <c r="AD12" s="2">
        <f t="shared" si="0"/>
        <v>0.53999999999999915</v>
      </c>
      <c r="AE12" s="138">
        <f t="shared" si="1"/>
        <v>3.5218562253986896E-3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42597</v>
      </c>
      <c r="X13" s="10">
        <v>48.05</v>
      </c>
      <c r="Y13" s="10">
        <v>48.34</v>
      </c>
      <c r="Z13" s="10">
        <v>48.03</v>
      </c>
      <c r="AA13" s="10">
        <v>48.27</v>
      </c>
      <c r="AB13" s="95">
        <v>11758900</v>
      </c>
      <c r="AC13" s="10">
        <v>48.27</v>
      </c>
      <c r="AD13" s="2">
        <f t="shared" si="0"/>
        <v>0.31000000000000227</v>
      </c>
      <c r="AE13" s="138">
        <f t="shared" si="1"/>
        <v>7.724425887265296E-3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42594</v>
      </c>
      <c r="X14" s="10">
        <v>48.05</v>
      </c>
      <c r="Y14" s="10">
        <v>48.08</v>
      </c>
      <c r="Z14" s="10">
        <v>47.83</v>
      </c>
      <c r="AA14" s="10">
        <v>47.9</v>
      </c>
      <c r="AB14" s="95">
        <v>13227500</v>
      </c>
      <c r="AC14" s="10">
        <v>47.9</v>
      </c>
      <c r="AD14" s="2">
        <f t="shared" si="0"/>
        <v>0.25</v>
      </c>
      <c r="AE14" s="138">
        <f t="shared" si="1"/>
        <v>-7.0480928689884426E-3</v>
      </c>
    </row>
    <row r="15" spans="1:40" x14ac:dyDescent="0.25">
      <c r="W15" s="94">
        <v>42593</v>
      </c>
      <c r="X15" s="10">
        <v>48.23</v>
      </c>
      <c r="Y15" s="10">
        <v>48.5</v>
      </c>
      <c r="Z15" s="10">
        <v>47.92</v>
      </c>
      <c r="AA15" s="10">
        <v>48.24</v>
      </c>
      <c r="AB15" s="95">
        <v>14614100</v>
      </c>
      <c r="AC15" s="10">
        <v>48.24</v>
      </c>
      <c r="AD15" s="2">
        <f t="shared" si="0"/>
        <v>0.57999999999999829</v>
      </c>
      <c r="AE15" s="138">
        <f t="shared" si="1"/>
        <v>1.2453300124533051E-3</v>
      </c>
      <c r="AK15" s="234"/>
      <c r="AN15" s="234"/>
    </row>
    <row r="16" spans="1:40" x14ac:dyDescent="0.25">
      <c r="W16" s="94">
        <v>42592</v>
      </c>
      <c r="X16" s="10">
        <v>48.82</v>
      </c>
      <c r="Y16" s="10">
        <v>48.93</v>
      </c>
      <c r="Z16" s="10">
        <v>48.08</v>
      </c>
      <c r="AA16" s="10">
        <v>48.18</v>
      </c>
      <c r="AB16" s="95">
        <v>16782700</v>
      </c>
      <c r="AC16" s="10">
        <v>48.18</v>
      </c>
      <c r="AD16" s="2">
        <f t="shared" si="0"/>
        <v>0.85000000000000142</v>
      </c>
      <c r="AE16" s="138">
        <f t="shared" si="1"/>
        <v>-1.5328019619865074E-2</v>
      </c>
    </row>
    <row r="17" spans="1:40" x14ac:dyDescent="0.25">
      <c r="H17" s="72"/>
      <c r="W17" s="94">
        <v>42591</v>
      </c>
      <c r="X17" s="10">
        <v>49.02</v>
      </c>
      <c r="Y17" s="10">
        <v>49.15</v>
      </c>
      <c r="Z17" s="10">
        <v>48.81</v>
      </c>
      <c r="AA17" s="10">
        <v>48.93</v>
      </c>
      <c r="AB17" s="95">
        <v>10449800</v>
      </c>
      <c r="AC17" s="10">
        <v>48.93</v>
      </c>
      <c r="AD17" s="2">
        <f t="shared" si="0"/>
        <v>0.33999999999999631</v>
      </c>
      <c r="AE17" s="138">
        <f t="shared" si="1"/>
        <v>4.0891433244749642E-4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42590</v>
      </c>
      <c r="X18" s="10">
        <v>48.78</v>
      </c>
      <c r="Y18" s="10">
        <v>49.05</v>
      </c>
      <c r="Z18" s="10">
        <v>48.74</v>
      </c>
      <c r="AA18" s="10">
        <v>48.91</v>
      </c>
      <c r="AB18" s="95">
        <v>14871600</v>
      </c>
      <c r="AC18" s="10">
        <v>48.91</v>
      </c>
      <c r="AD18" s="2">
        <f t="shared" si="0"/>
        <v>0.30999999999999517</v>
      </c>
      <c r="AE18" s="138">
        <f t="shared" si="1"/>
        <v>4.7247329498767421E-3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48.39</v>
      </c>
      <c r="Y19" s="10">
        <v>48.7</v>
      </c>
      <c r="Z19" s="10">
        <v>48.13</v>
      </c>
      <c r="AA19" s="10">
        <v>48.68</v>
      </c>
      <c r="AB19" s="95">
        <v>19064700</v>
      </c>
      <c r="AC19" s="10">
        <v>48.68</v>
      </c>
      <c r="AD19" s="2">
        <f t="shared" si="0"/>
        <v>0.57000000000000028</v>
      </c>
      <c r="AE19" s="138">
        <f t="shared" si="1"/>
        <v>1.7558528428093467E-2</v>
      </c>
      <c r="AK19" s="234"/>
      <c r="AN19" s="234"/>
    </row>
    <row r="20" spans="1:40" x14ac:dyDescent="0.25">
      <c r="W20" s="94">
        <v>42586</v>
      </c>
      <c r="X20" s="10">
        <v>47.6</v>
      </c>
      <c r="Y20" s="10">
        <v>48</v>
      </c>
      <c r="Z20" s="10">
        <v>47.57</v>
      </c>
      <c r="AA20" s="10">
        <v>47.84</v>
      </c>
      <c r="AB20" s="95">
        <v>14662600</v>
      </c>
      <c r="AC20" s="10">
        <v>47.84</v>
      </c>
      <c r="AD20" s="2">
        <f t="shared" si="0"/>
        <v>0.42999999999999972</v>
      </c>
      <c r="AE20" s="138">
        <f t="shared" si="1"/>
        <v>5.6758461215051792E-3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47.33</v>
      </c>
      <c r="Y21" s="10">
        <v>47.64</v>
      </c>
      <c r="Z21" s="10">
        <v>47.33</v>
      </c>
      <c r="AA21" s="10">
        <v>47.57</v>
      </c>
      <c r="AB21" s="95">
        <v>14913500</v>
      </c>
      <c r="AC21" s="10">
        <v>47.57</v>
      </c>
      <c r="AD21" s="2">
        <f t="shared" si="0"/>
        <v>0.31000000000000227</v>
      </c>
      <c r="AE21" s="138" t="e">
        <f t="shared" si="1"/>
        <v>#DIV/0!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42585</v>
      </c>
      <c r="X22" s="10" t="s">
        <v>194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42584</v>
      </c>
      <c r="X23" s="10">
        <v>47.66</v>
      </c>
      <c r="Y23" s="10">
        <v>47.83</v>
      </c>
      <c r="Z23" s="10">
        <v>47.39</v>
      </c>
      <c r="AA23" s="10">
        <v>47.7</v>
      </c>
      <c r="AB23" s="95">
        <v>17033100</v>
      </c>
      <c r="AC23" s="10">
        <v>47.32</v>
      </c>
      <c r="AD23" s="2">
        <f t="shared" si="0"/>
        <v>0.43999999999999773</v>
      </c>
      <c r="AE23" s="138">
        <f t="shared" si="1"/>
        <v>-2.3192072527935537E-3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42583</v>
      </c>
      <c r="X24" s="10">
        <v>47.98</v>
      </c>
      <c r="Y24" s="10">
        <v>48.05</v>
      </c>
      <c r="Z24" s="10">
        <v>47.63</v>
      </c>
      <c r="AA24" s="10">
        <v>47.81</v>
      </c>
      <c r="AB24" s="95">
        <v>16026600</v>
      </c>
      <c r="AC24" s="10">
        <v>47.43</v>
      </c>
      <c r="AD24" s="2">
        <f t="shared" si="0"/>
        <v>0.4199999999999946</v>
      </c>
      <c r="AE24" s="138">
        <f t="shared" si="1"/>
        <v>-3.3620508510191494E-3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42580</v>
      </c>
      <c r="X25" s="10">
        <v>47.95</v>
      </c>
      <c r="Y25" s="10">
        <v>48.17</v>
      </c>
      <c r="Z25" s="10">
        <v>47.95</v>
      </c>
      <c r="AA25" s="10">
        <v>47.97</v>
      </c>
      <c r="AB25" s="95">
        <v>13111700</v>
      </c>
      <c r="AC25" s="10">
        <v>47.59</v>
      </c>
      <c r="AD25" s="2">
        <f t="shared" si="0"/>
        <v>0.21999999999999886</v>
      </c>
      <c r="AE25" s="138">
        <f t="shared" si="1"/>
        <v>-3.3507853403140775E-3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42579</v>
      </c>
      <c r="X26" s="10">
        <v>47.94</v>
      </c>
      <c r="Y26" s="10">
        <v>48.22</v>
      </c>
      <c r="Z26" s="10">
        <v>47.68</v>
      </c>
      <c r="AA26" s="10">
        <v>48.13</v>
      </c>
      <c r="AB26" s="95">
        <v>12562600</v>
      </c>
      <c r="AC26" s="10">
        <v>47.75</v>
      </c>
      <c r="AD26" s="2">
        <f t="shared" si="0"/>
        <v>0.53999999999999915</v>
      </c>
      <c r="AE26" s="138">
        <f t="shared" si="1"/>
        <v>2.7299454010920599E-3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42578</v>
      </c>
      <c r="X27" s="10">
        <v>47.95</v>
      </c>
      <c r="Y27" s="10">
        <v>48.22</v>
      </c>
      <c r="Z27" s="10">
        <v>47.78</v>
      </c>
      <c r="AA27" s="10">
        <v>48</v>
      </c>
      <c r="AB27" s="95">
        <v>17886800</v>
      </c>
      <c r="AC27" s="10">
        <v>47.62</v>
      </c>
      <c r="AD27" s="2">
        <f t="shared" si="0"/>
        <v>0.43999999999999773</v>
      </c>
      <c r="AE27" s="138">
        <f t="shared" si="1"/>
        <v>6.303845345658754E-4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42577</v>
      </c>
      <c r="X28" s="10">
        <v>48.03</v>
      </c>
      <c r="Y28" s="10">
        <v>48.17</v>
      </c>
      <c r="Z28" s="10">
        <v>47.8</v>
      </c>
      <c r="AA28" s="10">
        <v>47.97</v>
      </c>
      <c r="AB28" s="95">
        <v>16130100</v>
      </c>
      <c r="AC28" s="10">
        <v>47.59</v>
      </c>
      <c r="AD28" s="2">
        <f t="shared" si="0"/>
        <v>0.37000000000000455</v>
      </c>
      <c r="AE28" s="138">
        <f t="shared" si="1"/>
        <v>-3.1420192710515105E-3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42576</v>
      </c>
      <c r="X29" s="10">
        <v>48.24</v>
      </c>
      <c r="Y29" s="10">
        <v>48.26</v>
      </c>
      <c r="Z29" s="10">
        <v>47.85</v>
      </c>
      <c r="AA29" s="10">
        <v>48.12</v>
      </c>
      <c r="AB29" s="95">
        <v>12122200</v>
      </c>
      <c r="AC29" s="10">
        <v>47.74</v>
      </c>
      <c r="AD29" s="2">
        <f t="shared" si="0"/>
        <v>0.40999999999999659</v>
      </c>
      <c r="AE29" s="138">
        <f t="shared" si="1"/>
        <v>-4.1718815185647351E-3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42573</v>
      </c>
      <c r="X30" s="10">
        <v>48.32</v>
      </c>
      <c r="Y30" s="10">
        <v>48.36</v>
      </c>
      <c r="Z30" s="10">
        <v>48.1</v>
      </c>
      <c r="AA30" s="10">
        <v>48.32</v>
      </c>
      <c r="AB30" s="95">
        <v>13588500</v>
      </c>
      <c r="AC30" s="10">
        <v>47.94</v>
      </c>
      <c r="AD30" s="2">
        <f t="shared" si="0"/>
        <v>0.25999999999999801</v>
      </c>
      <c r="AE30" s="138">
        <f t="shared" si="1"/>
        <v>4.1736227045063856E-4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42572</v>
      </c>
      <c r="X31" s="10">
        <v>48.65</v>
      </c>
      <c r="Y31" s="10">
        <v>48.81</v>
      </c>
      <c r="Z31" s="10">
        <v>48.29</v>
      </c>
      <c r="AA31" s="10">
        <v>48.3</v>
      </c>
      <c r="AB31" s="95">
        <v>15532000</v>
      </c>
      <c r="AC31" s="10">
        <v>47.92</v>
      </c>
      <c r="AD31" s="2">
        <f t="shared" si="0"/>
        <v>0.52000000000000313</v>
      </c>
      <c r="AE31" s="138">
        <f t="shared" si="1"/>
        <v>-6.2214848610534501E-3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42571</v>
      </c>
      <c r="X32" s="10">
        <v>48.59</v>
      </c>
      <c r="Y32" s="10">
        <v>48.69</v>
      </c>
      <c r="Z32" s="10">
        <v>48.4</v>
      </c>
      <c r="AA32" s="10">
        <v>48.61</v>
      </c>
      <c r="AB32" s="95">
        <v>16569900</v>
      </c>
      <c r="AC32" s="10">
        <v>48.22</v>
      </c>
      <c r="AD32" s="2">
        <f t="shared" si="0"/>
        <v>0.28999999999999915</v>
      </c>
      <c r="AE32" s="138">
        <f t="shared" si="1"/>
        <v>5.002084201750856E-3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42570</v>
      </c>
      <c r="X33" s="10">
        <v>48.08</v>
      </c>
      <c r="Y33" s="10">
        <v>48.55</v>
      </c>
      <c r="Z33" s="10">
        <v>48.05</v>
      </c>
      <c r="AA33" s="10">
        <v>48.37</v>
      </c>
      <c r="AB33" s="95">
        <v>15982900</v>
      </c>
      <c r="AC33" s="10">
        <v>47.98</v>
      </c>
      <c r="AD33" s="2">
        <f t="shared" si="0"/>
        <v>0.5</v>
      </c>
      <c r="AE33" s="138">
        <f t="shared" si="1"/>
        <v>1.670146137787043E-3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42569</v>
      </c>
      <c r="X34" s="10">
        <v>47.81</v>
      </c>
      <c r="Y34" s="10">
        <v>48.33</v>
      </c>
      <c r="Z34" s="10">
        <v>47.78</v>
      </c>
      <c r="AA34" s="10">
        <v>48.28</v>
      </c>
      <c r="AB34" s="95">
        <v>24139200</v>
      </c>
      <c r="AC34" s="10">
        <v>47.9</v>
      </c>
      <c r="AD34" s="2">
        <f t="shared" si="0"/>
        <v>0.54999999999999716</v>
      </c>
      <c r="AE34" s="138">
        <f t="shared" si="1"/>
        <v>1.2043101626875163E-2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42566</v>
      </c>
      <c r="X35" s="10">
        <v>48.85</v>
      </c>
      <c r="Y35" s="10">
        <v>48.88</v>
      </c>
      <c r="Z35" s="10">
        <v>47.41</v>
      </c>
      <c r="AA35" s="10">
        <v>47.71</v>
      </c>
      <c r="AB35" s="95">
        <v>35121000</v>
      </c>
      <c r="AC35" s="10">
        <v>47.33</v>
      </c>
      <c r="AD35" s="2">
        <f t="shared" si="0"/>
        <v>1.470000000000006</v>
      </c>
      <c r="AE35" s="138">
        <f t="shared" si="1"/>
        <v>-2.5128733264675573E-2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42565</v>
      </c>
      <c r="X36" s="10">
        <v>49.05</v>
      </c>
      <c r="Y36" s="10">
        <v>49.15</v>
      </c>
      <c r="Z36" s="10">
        <v>48.67</v>
      </c>
      <c r="AA36" s="10">
        <v>48.94</v>
      </c>
      <c r="AB36" s="95">
        <v>17578400</v>
      </c>
      <c r="AC36" s="10">
        <v>48.55</v>
      </c>
      <c r="AD36" s="2">
        <f t="shared" si="0"/>
        <v>0.47999999999999687</v>
      </c>
      <c r="AE36" s="138">
        <f t="shared" si="1"/>
        <v>1.3781582793902514E-2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42564</v>
      </c>
      <c r="X37" s="10">
        <v>48.31</v>
      </c>
      <c r="Y37" s="10">
        <v>48.47</v>
      </c>
      <c r="Z37" s="10">
        <v>47.98</v>
      </c>
      <c r="AA37" s="10">
        <v>48.27</v>
      </c>
      <c r="AB37" s="95">
        <v>14389600</v>
      </c>
      <c r="AC37" s="10">
        <v>47.89</v>
      </c>
      <c r="AD37" s="2">
        <f t="shared" si="0"/>
        <v>0.49000000000000199</v>
      </c>
      <c r="AE37" s="138">
        <f t="shared" si="1"/>
        <v>-1.4595496246871953E-3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42563</v>
      </c>
      <c r="X38" s="10">
        <v>48.42</v>
      </c>
      <c r="Y38" s="10">
        <v>48.63</v>
      </c>
      <c r="Z38" s="10">
        <v>48.22</v>
      </c>
      <c r="AA38" s="10">
        <v>48.35</v>
      </c>
      <c r="AB38" s="95">
        <v>15067900</v>
      </c>
      <c r="AC38" s="10">
        <v>47.96</v>
      </c>
      <c r="AD38" s="2">
        <f t="shared" si="0"/>
        <v>0.41000000000000369</v>
      </c>
      <c r="AE38" s="138">
        <f t="shared" si="1"/>
        <v>5.4507337526203958E-3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37" t="s">
        <v>78</v>
      </c>
      <c r="Q39" s="537"/>
      <c r="R39" s="34"/>
      <c r="W39" s="94">
        <v>42562</v>
      </c>
      <c r="X39" s="10">
        <v>48.1</v>
      </c>
      <c r="Y39" s="10">
        <v>48.45</v>
      </c>
      <c r="Z39" s="10">
        <v>47.94</v>
      </c>
      <c r="AA39" s="10">
        <v>48.08</v>
      </c>
      <c r="AB39" s="95">
        <v>16008700</v>
      </c>
      <c r="AC39" s="10">
        <v>47.7</v>
      </c>
      <c r="AD39" s="2">
        <f t="shared" si="0"/>
        <v>0.51000000000000512</v>
      </c>
      <c r="AE39" s="138">
        <f t="shared" si="1"/>
        <v>6.1168529846025166E-3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55.682000000000002</v>
      </c>
      <c r="R40" s="34"/>
      <c r="W40" s="94">
        <v>42559</v>
      </c>
      <c r="X40" s="10">
        <v>47.45</v>
      </c>
      <c r="Y40" s="10">
        <v>47.92</v>
      </c>
      <c r="Z40" s="10">
        <v>47.45</v>
      </c>
      <c r="AA40" s="10">
        <v>47.79</v>
      </c>
      <c r="AB40" s="95">
        <v>19775700</v>
      </c>
      <c r="AC40" s="10">
        <v>47.41</v>
      </c>
      <c r="AD40" s="2">
        <f t="shared" si="0"/>
        <v>0.46999999999999886</v>
      </c>
      <c r="AE40" s="138">
        <f t="shared" si="1"/>
        <v>2.1107042860219583E-2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55.175800000000002</v>
      </c>
      <c r="R41" s="34"/>
      <c r="W41" s="94">
        <v>42558</v>
      </c>
      <c r="X41" s="10">
        <v>46.58</v>
      </c>
      <c r="Y41" s="10">
        <v>47.22</v>
      </c>
      <c r="Z41" s="10">
        <v>46.44</v>
      </c>
      <c r="AA41" s="10">
        <v>46.8</v>
      </c>
      <c r="AB41" s="95">
        <v>17946200</v>
      </c>
      <c r="AC41" s="10">
        <v>46.43</v>
      </c>
      <c r="AD41" s="2">
        <f t="shared" si="0"/>
        <v>0.78000000000000114</v>
      </c>
      <c r="AE41" s="138">
        <f t="shared" si="1"/>
        <v>3.241140881590221E-3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54.669600000000003</v>
      </c>
      <c r="R42" s="34"/>
      <c r="T42" s="91" t="s">
        <v>113</v>
      </c>
      <c r="W42" s="94">
        <v>42557</v>
      </c>
      <c r="X42" s="10">
        <v>45.89</v>
      </c>
      <c r="Y42" s="10">
        <v>46.66</v>
      </c>
      <c r="Z42" s="10">
        <v>45.7</v>
      </c>
      <c r="AA42" s="10">
        <v>46.65</v>
      </c>
      <c r="AB42" s="95">
        <v>19024100</v>
      </c>
      <c r="AC42" s="10">
        <v>46.28</v>
      </c>
      <c r="AD42" s="2">
        <f t="shared" si="0"/>
        <v>0.95999999999999375</v>
      </c>
      <c r="AE42" s="138">
        <f t="shared" si="1"/>
        <v>9.5986038394415552E-3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54.163400000000003</v>
      </c>
      <c r="R43" s="83"/>
      <c r="T43" s="97" t="s">
        <v>98</v>
      </c>
      <c r="U43" s="98">
        <v>49.56</v>
      </c>
      <c r="W43" s="94">
        <v>42556</v>
      </c>
      <c r="X43" s="10">
        <v>46.7</v>
      </c>
      <c r="Y43" s="10">
        <v>46.76</v>
      </c>
      <c r="Z43" s="10">
        <v>45.81</v>
      </c>
      <c r="AA43" s="10">
        <v>46.21</v>
      </c>
      <c r="AB43" s="95">
        <v>22213000</v>
      </c>
      <c r="AC43" s="10">
        <v>45.84</v>
      </c>
      <c r="AD43" s="2">
        <f t="shared" si="0"/>
        <v>0.94999999999999574</v>
      </c>
      <c r="AE43" s="138">
        <f t="shared" si="1"/>
        <v>-1.7573939134161831E-2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53.657200000000003</v>
      </c>
      <c r="R44" s="83"/>
      <c r="T44" s="87" t="s">
        <v>99</v>
      </c>
      <c r="U44" s="88">
        <v>49.73</v>
      </c>
      <c r="W44" s="94">
        <v>42552</v>
      </c>
      <c r="X44" s="10">
        <v>47.08</v>
      </c>
      <c r="Y44" s="10">
        <v>47.28</v>
      </c>
      <c r="Z44" s="10">
        <v>46.86</v>
      </c>
      <c r="AA44" s="10">
        <v>47.03</v>
      </c>
      <c r="AB44" s="95">
        <v>19013600</v>
      </c>
      <c r="AC44" s="10">
        <v>46.66</v>
      </c>
      <c r="AD44" s="2">
        <f t="shared" si="0"/>
        <v>0.42000000000000171</v>
      </c>
      <c r="AE44" s="138">
        <f t="shared" si="1"/>
        <v>-6.1767838125666996E-3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53.150999999999996</v>
      </c>
      <c r="R45" s="83"/>
      <c r="T45" s="87" t="s">
        <v>100</v>
      </c>
      <c r="U45" s="88" t="s">
        <v>130</v>
      </c>
      <c r="W45" s="94">
        <v>42551</v>
      </c>
      <c r="X45" s="10">
        <v>47.24</v>
      </c>
      <c r="Y45" s="10">
        <v>47.36</v>
      </c>
      <c r="Z45" s="10">
        <v>46.53</v>
      </c>
      <c r="AA45" s="10">
        <v>47.33</v>
      </c>
      <c r="AB45" s="95">
        <v>22538800</v>
      </c>
      <c r="AC45" s="10">
        <v>46.95</v>
      </c>
      <c r="AD45" s="2">
        <f t="shared" si="0"/>
        <v>0.82999999999999829</v>
      </c>
      <c r="AE45" s="138">
        <f t="shared" si="1"/>
        <v>7.5107296137340018E-3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52.644799999999996</v>
      </c>
      <c r="R46" s="83"/>
      <c r="T46" s="87" t="s">
        <v>101</v>
      </c>
      <c r="U46" s="88" t="s">
        <v>130</v>
      </c>
      <c r="W46" s="94">
        <v>42550</v>
      </c>
      <c r="X46" s="10">
        <v>46.63</v>
      </c>
      <c r="Y46" s="10">
        <v>46.99</v>
      </c>
      <c r="Z46" s="10">
        <v>46.15</v>
      </c>
      <c r="AA46" s="10">
        <v>46.97</v>
      </c>
      <c r="AB46" s="95">
        <v>20856400</v>
      </c>
      <c r="AC46" s="10">
        <v>46.6</v>
      </c>
      <c r="AD46" s="2">
        <f t="shared" si="0"/>
        <v>0.84000000000000341</v>
      </c>
      <c r="AE46" s="138">
        <f t="shared" si="1"/>
        <v>1.902471025584962E-2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52.138599999999997</v>
      </c>
      <c r="R47" s="83"/>
      <c r="T47" s="87" t="s">
        <v>102</v>
      </c>
      <c r="U47" s="88">
        <v>53</v>
      </c>
      <c r="W47" s="94">
        <v>42549</v>
      </c>
      <c r="X47" s="10">
        <v>45.89</v>
      </c>
      <c r="Y47" s="10">
        <v>46.11</v>
      </c>
      <c r="Z47" s="10">
        <v>45.34</v>
      </c>
      <c r="AA47" s="10">
        <v>46.1</v>
      </c>
      <c r="AB47" s="95">
        <v>27525700</v>
      </c>
      <c r="AC47" s="10">
        <v>45.73</v>
      </c>
      <c r="AD47" s="2">
        <f t="shared" si="0"/>
        <v>0.76999999999999602</v>
      </c>
      <c r="AE47" s="138">
        <f t="shared" si="1"/>
        <v>2.4188129899216149E-2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51.632399999999997</v>
      </c>
      <c r="R48" s="83"/>
      <c r="T48" s="87" t="s">
        <v>103</v>
      </c>
      <c r="U48" s="88">
        <v>0.89766800000000002</v>
      </c>
      <c r="W48" s="94">
        <v>42548</v>
      </c>
      <c r="X48" s="10">
        <v>45.2</v>
      </c>
      <c r="Y48" s="10">
        <v>45.33</v>
      </c>
      <c r="Z48" s="10">
        <v>44.5</v>
      </c>
      <c r="AA48" s="10">
        <v>45.01</v>
      </c>
      <c r="AB48" s="95">
        <v>35030100</v>
      </c>
      <c r="AC48" s="10">
        <v>44.65</v>
      </c>
      <c r="AD48" s="2">
        <f t="shared" si="0"/>
        <v>0.82999999999999829</v>
      </c>
      <c r="AE48" s="138">
        <f t="shared" si="1"/>
        <v>-1.5435501653803807E-2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51.126199999999997</v>
      </c>
      <c r="R49" s="83"/>
      <c r="T49" s="87" t="s">
        <v>104</v>
      </c>
      <c r="U49" s="89" t="s">
        <v>289</v>
      </c>
      <c r="W49" s="94">
        <v>42545</v>
      </c>
      <c r="X49" s="10">
        <v>45.76</v>
      </c>
      <c r="Y49" s="10">
        <v>46.97</v>
      </c>
      <c r="Z49" s="10">
        <v>45.28</v>
      </c>
      <c r="AA49" s="10">
        <v>45.71</v>
      </c>
      <c r="AB49" s="95">
        <v>46744100</v>
      </c>
      <c r="AC49" s="10">
        <v>45.35</v>
      </c>
      <c r="AD49" s="2">
        <f t="shared" si="0"/>
        <v>1.6899999999999977</v>
      </c>
      <c r="AE49" s="138">
        <f t="shared" si="1"/>
        <v>-4.5865768988007538E-2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284</v>
      </c>
      <c r="O50" s="2"/>
      <c r="P50" s="83">
        <v>1</v>
      </c>
      <c r="Q50" s="83">
        <f t="shared" si="6"/>
        <v>50.62</v>
      </c>
      <c r="R50" s="83"/>
      <c r="T50" s="87"/>
      <c r="U50" s="88"/>
      <c r="W50" s="94">
        <v>42544</v>
      </c>
      <c r="X50" s="10">
        <v>47.64</v>
      </c>
      <c r="Y50" s="10">
        <v>47.91</v>
      </c>
      <c r="Z50" s="10">
        <v>47.39</v>
      </c>
      <c r="AA50" s="10">
        <v>47.91</v>
      </c>
      <c r="AB50" s="95">
        <v>16270000</v>
      </c>
      <c r="AC50" s="10">
        <v>47.53</v>
      </c>
      <c r="AD50" s="2">
        <f t="shared" si="0"/>
        <v>0.51999999999999602</v>
      </c>
      <c r="AE50" s="138">
        <f t="shared" si="1"/>
        <v>1.9957081545064481E-2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50.113799999999998</v>
      </c>
      <c r="R51" s="83"/>
      <c r="T51" s="87" t="s">
        <v>105</v>
      </c>
      <c r="U51" s="88" t="s">
        <v>511</v>
      </c>
      <c r="W51" s="94">
        <v>42543</v>
      </c>
      <c r="X51" s="10">
        <v>47.15</v>
      </c>
      <c r="Y51" s="10">
        <v>47.58</v>
      </c>
      <c r="Z51" s="10">
        <v>46.93</v>
      </c>
      <c r="AA51" s="10">
        <v>46.97</v>
      </c>
      <c r="AB51" s="95">
        <v>17072100</v>
      </c>
      <c r="AC51" s="10">
        <v>46.6</v>
      </c>
      <c r="AD51" s="2">
        <f t="shared" si="0"/>
        <v>0.64999999999999858</v>
      </c>
      <c r="AE51" s="138">
        <f t="shared" si="1"/>
        <v>-5.3361792956243548E-3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49.607599999999998</v>
      </c>
      <c r="R52" s="83"/>
      <c r="T52" s="87" t="s">
        <v>106</v>
      </c>
      <c r="U52" s="88" t="s">
        <v>358</v>
      </c>
      <c r="W52" s="94">
        <v>42542</v>
      </c>
      <c r="X52" s="10">
        <v>47.29</v>
      </c>
      <c r="Y52" s="10">
        <v>47.34</v>
      </c>
      <c r="Z52" s="10">
        <v>46.77</v>
      </c>
      <c r="AA52" s="10">
        <v>47.23</v>
      </c>
      <c r="AB52" s="95">
        <v>11731600</v>
      </c>
      <c r="AC52" s="10">
        <v>46.85</v>
      </c>
      <c r="AD52" s="2">
        <f t="shared" si="0"/>
        <v>0.57000000000000028</v>
      </c>
      <c r="AE52" s="138">
        <f t="shared" si="1"/>
        <v>6.2285223367697373E-3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49.101399999999998</v>
      </c>
      <c r="R53" s="83"/>
      <c r="T53" s="87" t="s">
        <v>107</v>
      </c>
      <c r="U53" s="90">
        <v>25055769</v>
      </c>
      <c r="W53" s="94">
        <v>42541</v>
      </c>
      <c r="X53" s="10">
        <v>47.49</v>
      </c>
      <c r="Y53" s="10">
        <v>47.9</v>
      </c>
      <c r="Z53" s="10">
        <v>46.92</v>
      </c>
      <c r="AA53" s="10">
        <v>46.93</v>
      </c>
      <c r="AB53" s="95">
        <v>19490100</v>
      </c>
      <c r="AC53" s="10">
        <v>46.56</v>
      </c>
      <c r="AD53" s="2">
        <f t="shared" si="0"/>
        <v>0.97999999999999687</v>
      </c>
      <c r="AE53" s="138">
        <f t="shared" si="1"/>
        <v>7.1382219338094188E-3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48.595199999999998</v>
      </c>
      <c r="R54" s="83"/>
      <c r="T54" s="87" t="s">
        <v>110</v>
      </c>
      <c r="U54" s="90">
        <v>17927800</v>
      </c>
      <c r="W54" s="94">
        <v>42538</v>
      </c>
      <c r="X54" s="10">
        <v>46.85</v>
      </c>
      <c r="Y54" s="10">
        <v>47</v>
      </c>
      <c r="Z54" s="10">
        <v>46.52</v>
      </c>
      <c r="AA54" s="10">
        <v>46.6</v>
      </c>
      <c r="AB54" s="95">
        <v>25661300</v>
      </c>
      <c r="AC54" s="10">
        <v>46.23</v>
      </c>
      <c r="AD54" s="2">
        <f t="shared" si="0"/>
        <v>0.47999999999999687</v>
      </c>
      <c r="AE54" s="138">
        <f t="shared" si="1"/>
        <v>-5.3786574870912096E-3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48.088999999999999</v>
      </c>
      <c r="R55" s="83"/>
      <c r="T55" s="87" t="s">
        <v>108</v>
      </c>
      <c r="U55" s="88" t="s">
        <v>512</v>
      </c>
      <c r="W55" s="94">
        <v>42537</v>
      </c>
      <c r="X55" s="10">
        <v>46.47</v>
      </c>
      <c r="Y55" s="10">
        <v>46.86</v>
      </c>
      <c r="Z55" s="10">
        <v>45.96</v>
      </c>
      <c r="AA55" s="10">
        <v>46.85</v>
      </c>
      <c r="AB55" s="95">
        <v>15619300</v>
      </c>
      <c r="AC55" s="10">
        <v>46.48</v>
      </c>
      <c r="AD55" s="2">
        <f t="shared" si="0"/>
        <v>0.89999999999999858</v>
      </c>
      <c r="AE55" s="138">
        <f>AC55/AC56-1</f>
        <v>1.5082956259426794E-3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47.582799999999992</v>
      </c>
      <c r="R56" s="83"/>
      <c r="T56" s="87" t="s">
        <v>111</v>
      </c>
      <c r="U56" s="88">
        <v>12.5</v>
      </c>
      <c r="W56" s="94">
        <v>42536</v>
      </c>
      <c r="X56" s="10">
        <v>47.27</v>
      </c>
      <c r="Y56" s="10">
        <v>47.56</v>
      </c>
      <c r="Z56" s="10">
        <v>46.74</v>
      </c>
      <c r="AA56" s="10">
        <v>46.78</v>
      </c>
      <c r="AB56" s="95">
        <v>20142000</v>
      </c>
      <c r="AC56" s="10">
        <v>46.41</v>
      </c>
      <c r="AD56" s="2">
        <f t="shared" si="0"/>
        <v>0.82000000000000028</v>
      </c>
      <c r="AE56" s="138">
        <f t="shared" si="1"/>
        <v>-2.1500752526338873E-3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47.076599999999999</v>
      </c>
      <c r="R57" s="83"/>
      <c r="T57" s="87" t="s">
        <v>112</v>
      </c>
      <c r="U57" s="88">
        <v>4.05</v>
      </c>
      <c r="W57" s="94">
        <v>42535</v>
      </c>
      <c r="X57" s="10">
        <v>47.86</v>
      </c>
      <c r="Y57" s="10">
        <v>48.12</v>
      </c>
      <c r="Z57" s="10">
        <v>46.51</v>
      </c>
      <c r="AA57" s="10">
        <v>46.88</v>
      </c>
      <c r="AB57" s="95">
        <v>25311700</v>
      </c>
      <c r="AC57" s="10">
        <v>46.51</v>
      </c>
      <c r="AD57" s="2">
        <f t="shared" si="0"/>
        <v>1.6099999999999994</v>
      </c>
      <c r="AE57" s="138">
        <f t="shared" si="1"/>
        <v>-2.2693843244379175E-2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46.570399999999999</v>
      </c>
      <c r="R58" s="83"/>
      <c r="T58" s="87" t="s">
        <v>109</v>
      </c>
      <c r="U58" s="88" t="s">
        <v>381</v>
      </c>
      <c r="W58" s="94">
        <v>42534</v>
      </c>
      <c r="X58" s="10">
        <v>48.13</v>
      </c>
      <c r="Y58" s="10">
        <v>48.51</v>
      </c>
      <c r="Z58" s="10">
        <v>47.96</v>
      </c>
      <c r="AA58" s="10">
        <v>47.97</v>
      </c>
      <c r="AB58" s="95">
        <v>16150100</v>
      </c>
      <c r="AC58" s="10">
        <v>47.59</v>
      </c>
      <c r="AD58" s="2">
        <f t="shared" si="0"/>
        <v>0.54999999999999716</v>
      </c>
      <c r="AE58" s="138">
        <f t="shared" si="1"/>
        <v>-7.5078206465067909E-3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46.0642</v>
      </c>
      <c r="R59" s="83"/>
      <c r="W59" s="94">
        <v>42531</v>
      </c>
      <c r="X59" s="10">
        <v>48.49</v>
      </c>
      <c r="Y59" s="10">
        <v>48.71</v>
      </c>
      <c r="Z59" s="10">
        <v>48.17</v>
      </c>
      <c r="AA59" s="10">
        <v>48.34</v>
      </c>
      <c r="AB59" s="95">
        <v>16815300</v>
      </c>
      <c r="AC59" s="10">
        <v>47.95</v>
      </c>
      <c r="AD59" s="2">
        <f t="shared" si="0"/>
        <v>0.53999999999999915</v>
      </c>
      <c r="AE59" s="138">
        <f t="shared" si="1"/>
        <v>-1.6410256410256396E-2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45.558</v>
      </c>
      <c r="R60" s="83"/>
      <c r="W60" s="94">
        <v>42530</v>
      </c>
      <c r="X60" s="10">
        <v>49.65</v>
      </c>
      <c r="Y60" s="10">
        <v>49.68</v>
      </c>
      <c r="Z60" s="10">
        <v>48.85</v>
      </c>
      <c r="AA60" s="10">
        <v>49.14</v>
      </c>
      <c r="AB60" s="95">
        <v>19464400</v>
      </c>
      <c r="AC60" s="10">
        <v>48.75</v>
      </c>
      <c r="AD60" s="2">
        <f t="shared" si="0"/>
        <v>0.82999999999999829</v>
      </c>
      <c r="AE60" s="138">
        <f t="shared" si="1"/>
        <v>-1.7137096774193616E-2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42529</v>
      </c>
      <c r="X61" s="10">
        <v>50.25</v>
      </c>
      <c r="Y61" s="10">
        <v>50.44</v>
      </c>
      <c r="Z61" s="10">
        <v>49.74</v>
      </c>
      <c r="AA61" s="10">
        <v>50</v>
      </c>
      <c r="AB61" s="95">
        <v>18168500</v>
      </c>
      <c r="AC61" s="10">
        <v>49.6</v>
      </c>
      <c r="AD61" s="2">
        <f t="shared" si="0"/>
        <v>0.69999999999999574</v>
      </c>
      <c r="AE61" s="138">
        <f t="shared" si="1"/>
        <v>-5.4140765991577133E-3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42528</v>
      </c>
      <c r="X62" s="10">
        <v>50.73</v>
      </c>
      <c r="Y62" s="10">
        <v>50.73</v>
      </c>
      <c r="Z62" s="10">
        <v>50.27</v>
      </c>
      <c r="AA62" s="10">
        <v>50.27</v>
      </c>
      <c r="AB62" s="95">
        <v>15310100</v>
      </c>
      <c r="AC62" s="10">
        <v>49.87</v>
      </c>
      <c r="AD62" s="2">
        <f t="shared" si="0"/>
        <v>0.45999999999999375</v>
      </c>
      <c r="AE62" s="138">
        <f t="shared" si="1"/>
        <v>-4.392094230385446E-3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42527</v>
      </c>
      <c r="X63" s="10">
        <v>50.24</v>
      </c>
      <c r="Y63" s="10">
        <v>50.87</v>
      </c>
      <c r="Z63" s="10">
        <v>50.19</v>
      </c>
      <c r="AA63" s="10">
        <v>50.49</v>
      </c>
      <c r="AB63" s="95">
        <v>14528500</v>
      </c>
      <c r="AC63" s="10">
        <v>50.09</v>
      </c>
      <c r="AD63" s="2">
        <f t="shared" si="0"/>
        <v>0.67999999999999972</v>
      </c>
      <c r="AE63" s="138">
        <f t="shared" si="1"/>
        <v>6.025306286403076E-3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42524</v>
      </c>
      <c r="X64" s="10">
        <v>50.17</v>
      </c>
      <c r="Y64" s="10">
        <v>50.31</v>
      </c>
      <c r="Z64" s="10">
        <v>49.61</v>
      </c>
      <c r="AA64" s="10">
        <v>50.19</v>
      </c>
      <c r="AB64" s="95">
        <v>25452600</v>
      </c>
      <c r="AC64" s="10">
        <v>49.79</v>
      </c>
      <c r="AD64" s="2">
        <f t="shared" si="0"/>
        <v>0.70000000000000284</v>
      </c>
      <c r="AE64" s="138">
        <f t="shared" si="1"/>
        <v>-1.7948717948717996E-2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42523</v>
      </c>
      <c r="X65" s="10">
        <v>50.96</v>
      </c>
      <c r="Y65" s="10">
        <v>51.11</v>
      </c>
      <c r="Z65" s="10">
        <v>50.71</v>
      </c>
      <c r="AA65" s="10">
        <v>51.11</v>
      </c>
      <c r="AB65" s="95">
        <v>14206700</v>
      </c>
      <c r="AC65" s="10">
        <v>50.7</v>
      </c>
      <c r="AD65" s="2">
        <f t="shared" si="0"/>
        <v>0.39999999999999858</v>
      </c>
      <c r="AE65" s="138">
        <f t="shared" si="1"/>
        <v>2.1743427554852257E-3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42522</v>
      </c>
      <c r="X66" s="10">
        <v>50.26</v>
      </c>
      <c r="Y66" s="10">
        <v>51.04</v>
      </c>
      <c r="Z66" s="10">
        <v>50.17</v>
      </c>
      <c r="AA66" s="10">
        <v>51</v>
      </c>
      <c r="AB66" s="95">
        <v>16774300</v>
      </c>
      <c r="AC66" s="10">
        <v>50.59</v>
      </c>
      <c r="AD66" s="2">
        <f t="shared" si="0"/>
        <v>0.86999999999999744</v>
      </c>
      <c r="AE66" s="138">
        <f t="shared" si="1"/>
        <v>5.3656597774245363E-3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42521</v>
      </c>
      <c r="X67" s="10">
        <v>51.02</v>
      </c>
      <c r="Y67" s="10">
        <v>51.19</v>
      </c>
      <c r="Z67" s="10">
        <v>50.49</v>
      </c>
      <c r="AA67" s="10">
        <v>50.72</v>
      </c>
      <c r="AB67" s="95">
        <v>19725000</v>
      </c>
      <c r="AC67" s="10">
        <v>50.32</v>
      </c>
      <c r="AD67" s="2">
        <f t="shared" si="0"/>
        <v>0.69999999999999574</v>
      </c>
      <c r="AE67" s="138">
        <f t="shared" si="1"/>
        <v>-2.3790642347343294E-3</v>
      </c>
    </row>
    <row r="68" spans="1:31" x14ac:dyDescent="0.25">
      <c r="W68" s="94">
        <v>42517</v>
      </c>
      <c r="X68" s="10">
        <v>50.6</v>
      </c>
      <c r="Y68" s="10">
        <v>50.86</v>
      </c>
      <c r="Z68" s="10">
        <v>50.49</v>
      </c>
      <c r="AA68" s="10">
        <v>50.85</v>
      </c>
      <c r="AB68" s="95">
        <v>13430500</v>
      </c>
      <c r="AC68" s="10">
        <v>50.44</v>
      </c>
      <c r="AD68" s="2">
        <f>Y68-Z68</f>
        <v>0.36999999999999744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294.61000000000422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1"/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45.4</v>
      </c>
    </row>
    <row r="89" spans="1:13" ht="15.75" thickBot="1" x14ac:dyDescent="0.3">
      <c r="A89" s="490" t="s">
        <v>204</v>
      </c>
      <c r="B89" s="491"/>
      <c r="C89" s="492">
        <f>SumByColor($A$19,C72:C87)</f>
        <v>0</v>
      </c>
      <c r="D89" s="492"/>
      <c r="E89" s="492"/>
      <c r="F89" s="493">
        <f>SumByColor($A$19,F72:F87)</f>
        <v>0</v>
      </c>
      <c r="G89" s="492"/>
      <c r="H89" s="492">
        <f>SumByColor($A$19,H72:H87)</f>
        <v>0</v>
      </c>
      <c r="I89" s="492"/>
      <c r="J89" s="492"/>
      <c r="K89" s="493">
        <f>SumByColor($A$19,K72:K87)</f>
        <v>0</v>
      </c>
      <c r="L89" s="492"/>
      <c r="M89" s="493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277</v>
      </c>
      <c r="W2" s="94">
        <v>42612</v>
      </c>
      <c r="X2" s="10">
        <v>10.26</v>
      </c>
      <c r="Y2" s="10">
        <v>10.26</v>
      </c>
      <c r="Z2" s="10">
        <v>10.06</v>
      </c>
      <c r="AA2" s="10">
        <v>10.17</v>
      </c>
      <c r="AB2" s="95">
        <v>11265700</v>
      </c>
      <c r="AC2" s="10">
        <v>10.17</v>
      </c>
      <c r="AD2" s="2">
        <f>Y2-Z2</f>
        <v>0.19999999999999929</v>
      </c>
      <c r="AE2" s="138">
        <f>AC2/AC3-1</f>
        <v>-8.7719298245614308E-3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10.17</v>
      </c>
      <c r="T3" s="121">
        <v>42568</v>
      </c>
      <c r="U3" t="s">
        <v>294</v>
      </c>
      <c r="W3" s="94">
        <v>42611</v>
      </c>
      <c r="X3" s="10">
        <v>10.01</v>
      </c>
      <c r="Y3" s="10">
        <v>10.26</v>
      </c>
      <c r="Z3" s="10">
        <v>10</v>
      </c>
      <c r="AA3" s="10">
        <v>10.26</v>
      </c>
      <c r="AB3" s="95">
        <v>13621800</v>
      </c>
      <c r="AC3" s="10">
        <v>10.26</v>
      </c>
      <c r="AD3" s="2">
        <f>Y3-Z3</f>
        <v>0.25999999999999979</v>
      </c>
      <c r="AE3" s="138">
        <f>AC3/AC4-1</f>
        <v>2.6000000000000023E-2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10.17</v>
      </c>
      <c r="T4" s="121"/>
      <c r="W4" s="94">
        <v>42608</v>
      </c>
      <c r="X4" s="10">
        <v>10.15</v>
      </c>
      <c r="Y4" s="10">
        <v>10.27</v>
      </c>
      <c r="Z4" s="10">
        <v>9.9600000000000009</v>
      </c>
      <c r="AA4" s="10">
        <v>10</v>
      </c>
      <c r="AB4" s="95">
        <v>15069700</v>
      </c>
      <c r="AC4" s="10">
        <v>10</v>
      </c>
      <c r="AD4" s="2">
        <f t="shared" ref="AD4:AD67" si="0">Y4-Z4</f>
        <v>0.30999999999999872</v>
      </c>
      <c r="AE4" s="138">
        <f t="shared" ref="AE4:AE67" si="1">AC4/AC5-1</f>
        <v>-7.9365079365079083E-3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42607</v>
      </c>
      <c r="X5" s="10">
        <v>10.08</v>
      </c>
      <c r="Y5" s="10">
        <v>10.19</v>
      </c>
      <c r="Z5" s="10">
        <v>10.029999999999999</v>
      </c>
      <c r="AA5" s="10">
        <v>10.08</v>
      </c>
      <c r="AB5" s="95">
        <v>12532500</v>
      </c>
      <c r="AC5" s="10">
        <v>10.08</v>
      </c>
      <c r="AD5" s="2">
        <f t="shared" si="0"/>
        <v>0.16000000000000014</v>
      </c>
      <c r="AE5" s="138">
        <f t="shared" si="1"/>
        <v>3.9840637450199168E-3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42606</v>
      </c>
      <c r="X6" s="10">
        <v>10.43</v>
      </c>
      <c r="Y6" s="10">
        <v>10.45</v>
      </c>
      <c r="Z6" s="10">
        <v>10.01</v>
      </c>
      <c r="AA6" s="10">
        <v>10.039999999999999</v>
      </c>
      <c r="AB6" s="95">
        <v>19740200</v>
      </c>
      <c r="AC6" s="10">
        <v>10.039999999999999</v>
      </c>
      <c r="AD6" s="2">
        <f t="shared" si="0"/>
        <v>0.4399999999999995</v>
      </c>
      <c r="AE6" s="138">
        <f t="shared" si="1"/>
        <v>-4.3809523809523854E-2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42605</v>
      </c>
      <c r="X7" s="10">
        <v>10.41</v>
      </c>
      <c r="Y7" s="10">
        <v>10.54</v>
      </c>
      <c r="Z7" s="10">
        <v>10.37</v>
      </c>
      <c r="AA7" s="10">
        <v>10.5</v>
      </c>
      <c r="AB7" s="95">
        <v>11551600</v>
      </c>
      <c r="AC7" s="10">
        <v>10.5</v>
      </c>
      <c r="AD7" s="2">
        <f t="shared" si="0"/>
        <v>0.16999999999999993</v>
      </c>
      <c r="AE7" s="138">
        <f t="shared" si="1"/>
        <v>1.744186046511631E-2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42604</v>
      </c>
      <c r="X8" s="10">
        <v>10.199999999999999</v>
      </c>
      <c r="Y8" s="10">
        <v>10.35</v>
      </c>
      <c r="Z8" s="10">
        <v>10.16</v>
      </c>
      <c r="AA8" s="10">
        <v>10.32</v>
      </c>
      <c r="AB8" s="95">
        <v>9210300</v>
      </c>
      <c r="AC8" s="10">
        <v>10.32</v>
      </c>
      <c r="AD8" s="2">
        <f t="shared" si="0"/>
        <v>0.1899999999999995</v>
      </c>
      <c r="AE8" s="138">
        <f t="shared" si="1"/>
        <v>4.8685491723468033E-3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10">
        <v>10.34</v>
      </c>
      <c r="Y9" s="10">
        <v>10.36</v>
      </c>
      <c r="Z9" s="10">
        <v>10.220000000000001</v>
      </c>
      <c r="AA9" s="10">
        <v>10.27</v>
      </c>
      <c r="AB9" s="95">
        <v>13163800</v>
      </c>
      <c r="AC9" s="10">
        <v>10.27</v>
      </c>
      <c r="AD9" s="2">
        <f t="shared" si="0"/>
        <v>0.13999999999999879</v>
      </c>
      <c r="AE9" s="138">
        <f t="shared" si="1"/>
        <v>-1.7224880382775143E-2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42600</v>
      </c>
      <c r="X10" s="10">
        <v>10.41</v>
      </c>
      <c r="Y10" s="10">
        <v>10.47</v>
      </c>
      <c r="Z10" s="10">
        <v>10.34</v>
      </c>
      <c r="AA10" s="10">
        <v>10.45</v>
      </c>
      <c r="AB10" s="95">
        <v>8564300</v>
      </c>
      <c r="AC10" s="10">
        <v>10.45</v>
      </c>
      <c r="AD10" s="2">
        <f t="shared" si="0"/>
        <v>0.13000000000000078</v>
      </c>
      <c r="AE10" s="138">
        <f t="shared" si="1"/>
        <v>8.6872586872586144E-3</v>
      </c>
    </row>
    <row r="11" spans="1:40" x14ac:dyDescent="0.25">
      <c r="O11" s="11" t="s">
        <v>184</v>
      </c>
      <c r="Q11" s="138">
        <f>VALUE(TRIM(CLEAN(MID(U55, FIND("(", U55)+1, 5))))</f>
        <v>1.2E-2</v>
      </c>
      <c r="W11" s="94">
        <v>42599</v>
      </c>
      <c r="X11" s="10">
        <v>10.33</v>
      </c>
      <c r="Y11" s="10">
        <v>10.4</v>
      </c>
      <c r="Z11" s="10">
        <v>10.23</v>
      </c>
      <c r="AA11" s="10">
        <v>10.36</v>
      </c>
      <c r="AB11" s="95">
        <v>10840300</v>
      </c>
      <c r="AC11" s="10">
        <v>10.36</v>
      </c>
      <c r="AD11" s="2">
        <f t="shared" si="0"/>
        <v>0.16999999999999993</v>
      </c>
      <c r="AE11" s="138">
        <f t="shared" si="1"/>
        <v>6.8027210884353817E-3</v>
      </c>
      <c r="AK11" s="234"/>
      <c r="AN11" s="234"/>
    </row>
    <row r="12" spans="1:40" x14ac:dyDescent="0.25">
      <c r="W12" s="94">
        <v>42598</v>
      </c>
      <c r="X12" s="10">
        <v>10.57</v>
      </c>
      <c r="Y12" s="10">
        <v>10.58</v>
      </c>
      <c r="Z12" s="10">
        <v>10.29</v>
      </c>
      <c r="AA12" s="10">
        <v>10.29</v>
      </c>
      <c r="AB12" s="95">
        <v>13826000</v>
      </c>
      <c r="AC12" s="10">
        <v>10.29</v>
      </c>
      <c r="AD12" s="2">
        <f t="shared" si="0"/>
        <v>0.29000000000000092</v>
      </c>
      <c r="AE12" s="138">
        <f t="shared" si="1"/>
        <v>-2.1863117870722482E-2</v>
      </c>
    </row>
    <row r="13" spans="1:40" x14ac:dyDescent="0.25">
      <c r="W13" s="94">
        <v>42597</v>
      </c>
      <c r="X13" s="10">
        <v>10.25</v>
      </c>
      <c r="Y13" s="10">
        <v>10.58</v>
      </c>
      <c r="Z13" s="10">
        <v>10.23</v>
      </c>
      <c r="AA13" s="10">
        <v>10.52</v>
      </c>
      <c r="AB13" s="95">
        <v>13211900</v>
      </c>
      <c r="AC13" s="10">
        <v>10.52</v>
      </c>
      <c r="AD13" s="2">
        <f t="shared" si="0"/>
        <v>0.34999999999999964</v>
      </c>
      <c r="AE13" s="138">
        <f t="shared" si="1"/>
        <v>3.4414945919370554E-2</v>
      </c>
      <c r="AK13" s="234"/>
      <c r="AN13" s="234"/>
    </row>
    <row r="14" spans="1:40" x14ac:dyDescent="0.25">
      <c r="T14" s="84"/>
      <c r="U14" s="11"/>
      <c r="W14" s="94">
        <v>42594</v>
      </c>
      <c r="X14" s="10">
        <v>10.37</v>
      </c>
      <c r="Y14" s="10">
        <v>10.4</v>
      </c>
      <c r="Z14" s="10">
        <v>10.119999999999999</v>
      </c>
      <c r="AA14" s="10">
        <v>10.17</v>
      </c>
      <c r="AB14" s="95">
        <v>13887600</v>
      </c>
      <c r="AC14" s="10">
        <v>10.17</v>
      </c>
      <c r="AD14" s="2">
        <f t="shared" si="0"/>
        <v>0.28000000000000114</v>
      </c>
      <c r="AE14" s="138">
        <f t="shared" si="1"/>
        <v>-2.3992322456813819E-2</v>
      </c>
    </row>
    <row r="15" spans="1:40" x14ac:dyDescent="0.25">
      <c r="W15" s="94">
        <v>42593</v>
      </c>
      <c r="X15" s="10">
        <v>10.35</v>
      </c>
      <c r="Y15" s="10">
        <v>10.44</v>
      </c>
      <c r="Z15" s="10">
        <v>10.3</v>
      </c>
      <c r="AA15" s="10">
        <v>10.42</v>
      </c>
      <c r="AB15" s="95">
        <v>9894100</v>
      </c>
      <c r="AC15" s="10">
        <v>10.42</v>
      </c>
      <c r="AD15" s="2">
        <f t="shared" si="0"/>
        <v>0.13999999999999879</v>
      </c>
      <c r="AE15" s="138">
        <f t="shared" si="1"/>
        <v>8.7124878993223298E-3</v>
      </c>
      <c r="AK15" s="234"/>
      <c r="AN15" s="234"/>
    </row>
    <row r="16" spans="1:40" x14ac:dyDescent="0.25">
      <c r="W16" s="94">
        <v>42592</v>
      </c>
      <c r="X16" s="10">
        <v>10.4</v>
      </c>
      <c r="Y16" s="10">
        <v>10.53</v>
      </c>
      <c r="Z16" s="10">
        <v>10.27</v>
      </c>
      <c r="AA16" s="10">
        <v>10.33</v>
      </c>
      <c r="AB16" s="95">
        <v>9513400</v>
      </c>
      <c r="AC16" s="10">
        <v>10.33</v>
      </c>
      <c r="AD16" s="2">
        <f t="shared" si="0"/>
        <v>0.25999999999999979</v>
      </c>
      <c r="AE16" s="138">
        <f t="shared" si="1"/>
        <v>-1.9323671497584183E-3</v>
      </c>
    </row>
    <row r="17" spans="1:40" x14ac:dyDescent="0.25">
      <c r="W17" s="94">
        <v>42591</v>
      </c>
      <c r="X17" s="10">
        <v>10.42</v>
      </c>
      <c r="Y17" s="10">
        <v>10.5</v>
      </c>
      <c r="Z17" s="10">
        <v>10.35</v>
      </c>
      <c r="AA17" s="10">
        <v>10.35</v>
      </c>
      <c r="AB17" s="95">
        <v>7812800</v>
      </c>
      <c r="AC17" s="10">
        <v>10.35</v>
      </c>
      <c r="AD17" s="2">
        <f t="shared" si="0"/>
        <v>0.15000000000000036</v>
      </c>
      <c r="AE17" s="138">
        <f t="shared" si="1"/>
        <v>-9.5693779904305609E-3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42590</v>
      </c>
      <c r="X18" s="10">
        <v>10.5</v>
      </c>
      <c r="Y18" s="10">
        <v>10.6</v>
      </c>
      <c r="Z18" s="10">
        <v>10.41</v>
      </c>
      <c r="AA18" s="10">
        <v>10.45</v>
      </c>
      <c r="AB18" s="95">
        <v>9501400</v>
      </c>
      <c r="AC18" s="10">
        <v>10.45</v>
      </c>
      <c r="AD18" s="2">
        <f t="shared" si="0"/>
        <v>0.1899999999999995</v>
      </c>
      <c r="AE18" s="138">
        <f t="shared" si="1"/>
        <v>-4.761904761904856E-3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10.45</v>
      </c>
      <c r="Y19" s="10">
        <v>10.5</v>
      </c>
      <c r="Z19" s="10">
        <v>10.39</v>
      </c>
      <c r="AA19" s="10">
        <v>10.5</v>
      </c>
      <c r="AB19" s="95">
        <v>12292600</v>
      </c>
      <c r="AC19" s="10">
        <v>10.5</v>
      </c>
      <c r="AD19" s="2">
        <f t="shared" si="0"/>
        <v>0.10999999999999943</v>
      </c>
      <c r="AE19" s="138">
        <f t="shared" si="1"/>
        <v>9.6153846153845812E-3</v>
      </c>
      <c r="AK19" s="234"/>
      <c r="AN19" s="234"/>
    </row>
    <row r="20" spans="1:40" x14ac:dyDescent="0.25">
      <c r="W20" s="94">
        <v>42586</v>
      </c>
      <c r="X20" s="10">
        <v>10.36</v>
      </c>
      <c r="Y20" s="10">
        <v>10.46</v>
      </c>
      <c r="Z20" s="10">
        <v>10.25</v>
      </c>
      <c r="AA20" s="10">
        <v>10.4</v>
      </c>
      <c r="AB20" s="95">
        <v>11819900</v>
      </c>
      <c r="AC20" s="10">
        <v>10.4</v>
      </c>
      <c r="AD20" s="2">
        <f t="shared" si="0"/>
        <v>0.21000000000000085</v>
      </c>
      <c r="AE20" s="138">
        <f t="shared" si="1"/>
        <v>-9.6061479346776224E-4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10.3</v>
      </c>
      <c r="Y21" s="10">
        <v>10.45</v>
      </c>
      <c r="Z21" s="10">
        <v>10.199999999999999</v>
      </c>
      <c r="AA21" s="10">
        <v>10.41</v>
      </c>
      <c r="AB21" s="95">
        <v>13904100</v>
      </c>
      <c r="AC21" s="10">
        <v>10.41</v>
      </c>
      <c r="AD21" s="2">
        <f t="shared" si="0"/>
        <v>0.25</v>
      </c>
      <c r="AE21" s="138" t="e">
        <f t="shared" si="1"/>
        <v>#DIV/0!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42585</v>
      </c>
      <c r="X22" s="10" t="s">
        <v>121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42584</v>
      </c>
      <c r="X23" s="10">
        <v>10.55</v>
      </c>
      <c r="Y23" s="10">
        <v>10.57</v>
      </c>
      <c r="Z23" s="10">
        <v>10.25</v>
      </c>
      <c r="AA23" s="10">
        <v>10.32</v>
      </c>
      <c r="AB23" s="95">
        <v>13672400</v>
      </c>
      <c r="AC23" s="10">
        <v>10.29</v>
      </c>
      <c r="AD23" s="2">
        <f t="shared" si="0"/>
        <v>0.32000000000000028</v>
      </c>
      <c r="AE23" s="138">
        <f t="shared" si="1"/>
        <v>-1.4367816091954033E-2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42583</v>
      </c>
      <c r="X24" s="10">
        <v>10.55</v>
      </c>
      <c r="Y24" s="10">
        <v>10.6</v>
      </c>
      <c r="Z24" s="10">
        <v>10.46</v>
      </c>
      <c r="AA24" s="10">
        <v>10.47</v>
      </c>
      <c r="AB24" s="95">
        <v>11610200</v>
      </c>
      <c r="AC24" s="10">
        <v>10.44</v>
      </c>
      <c r="AD24" s="2">
        <f t="shared" si="0"/>
        <v>0.13999999999999879</v>
      </c>
      <c r="AE24" s="138">
        <f t="shared" si="1"/>
        <v>-1.4164305949008527E-2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42580</v>
      </c>
      <c r="X25" s="10">
        <v>10.61</v>
      </c>
      <c r="Y25" s="10">
        <v>10.65</v>
      </c>
      <c r="Z25" s="10">
        <v>10.42</v>
      </c>
      <c r="AA25" s="10">
        <v>10.62</v>
      </c>
      <c r="AB25" s="95">
        <v>16419800</v>
      </c>
      <c r="AC25" s="10">
        <v>10.59</v>
      </c>
      <c r="AD25" s="2">
        <f t="shared" si="0"/>
        <v>0.23000000000000043</v>
      </c>
      <c r="AE25" s="138">
        <f t="shared" si="1"/>
        <v>-5.6338028169014009E-3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42579</v>
      </c>
      <c r="X26" s="10">
        <v>10.67</v>
      </c>
      <c r="Y26" s="10">
        <v>10.73</v>
      </c>
      <c r="Z26" s="10">
        <v>10.49</v>
      </c>
      <c r="AA26" s="10">
        <v>10.68</v>
      </c>
      <c r="AB26" s="95">
        <v>13795300</v>
      </c>
      <c r="AC26" s="10">
        <v>10.65</v>
      </c>
      <c r="AD26" s="2">
        <f t="shared" si="0"/>
        <v>0.24000000000000021</v>
      </c>
      <c r="AE26" s="138">
        <f t="shared" si="1"/>
        <v>-5.6022408963586345E-3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42578</v>
      </c>
      <c r="X27" s="10">
        <v>10.76</v>
      </c>
      <c r="Y27" s="10">
        <v>10.97</v>
      </c>
      <c r="Z27" s="10">
        <v>10.52</v>
      </c>
      <c r="AA27" s="10">
        <v>10.74</v>
      </c>
      <c r="AB27" s="95">
        <v>20992100</v>
      </c>
      <c r="AC27" s="10">
        <v>10.71</v>
      </c>
      <c r="AD27" s="2">
        <f t="shared" si="0"/>
        <v>0.45000000000000107</v>
      </c>
      <c r="AE27" s="138">
        <f t="shared" si="1"/>
        <v>6.5789473684210176E-3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42577</v>
      </c>
      <c r="X28" s="10">
        <v>10.45</v>
      </c>
      <c r="Y28" s="10">
        <v>10.67</v>
      </c>
      <c r="Z28" s="10">
        <v>10.42</v>
      </c>
      <c r="AA28" s="10">
        <v>10.67</v>
      </c>
      <c r="AB28" s="95">
        <v>12575200</v>
      </c>
      <c r="AC28" s="10">
        <v>10.64</v>
      </c>
      <c r="AD28" s="2">
        <f t="shared" si="0"/>
        <v>0.25</v>
      </c>
      <c r="AE28" s="138">
        <f t="shared" si="1"/>
        <v>1.7208413001912115E-2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42576</v>
      </c>
      <c r="X29" s="10">
        <v>10.54</v>
      </c>
      <c r="Y29" s="10">
        <v>10.55</v>
      </c>
      <c r="Z29" s="10">
        <v>10.4</v>
      </c>
      <c r="AA29" s="10">
        <v>10.49</v>
      </c>
      <c r="AB29" s="95">
        <v>13849300</v>
      </c>
      <c r="AC29" s="10">
        <v>10.46</v>
      </c>
      <c r="AD29" s="2">
        <f t="shared" si="0"/>
        <v>0.15000000000000036</v>
      </c>
      <c r="AE29" s="138">
        <f t="shared" si="1"/>
        <v>-7.5901328273243474E-3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42573</v>
      </c>
      <c r="X30" s="10">
        <v>10.58</v>
      </c>
      <c r="Y30" s="10">
        <v>10.66</v>
      </c>
      <c r="Z30" s="10">
        <v>10.49</v>
      </c>
      <c r="AA30" s="10">
        <v>10.57</v>
      </c>
      <c r="AB30" s="95">
        <v>10183500</v>
      </c>
      <c r="AC30" s="10">
        <v>10.54</v>
      </c>
      <c r="AD30" s="2">
        <f t="shared" si="0"/>
        <v>0.16999999999999993</v>
      </c>
      <c r="AE30" s="138">
        <f t="shared" si="1"/>
        <v>-2.8382213812678803E-3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42572</v>
      </c>
      <c r="X31" s="10">
        <v>10.67</v>
      </c>
      <c r="Y31" s="10">
        <v>10.86</v>
      </c>
      <c r="Z31" s="10">
        <v>10.53</v>
      </c>
      <c r="AA31" s="10">
        <v>10.6</v>
      </c>
      <c r="AB31" s="95">
        <v>15042600</v>
      </c>
      <c r="AC31" s="10">
        <v>10.57</v>
      </c>
      <c r="AD31" s="2">
        <f t="shared" si="0"/>
        <v>0.33000000000000007</v>
      </c>
      <c r="AE31" s="138">
        <f t="shared" si="1"/>
        <v>-9.4517958412099201E-4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42571</v>
      </c>
      <c r="X32" s="10">
        <v>10.51</v>
      </c>
      <c r="Y32" s="10">
        <v>10.63</v>
      </c>
      <c r="Z32" s="10">
        <v>10.35</v>
      </c>
      <c r="AA32" s="10">
        <v>10.61</v>
      </c>
      <c r="AB32" s="95">
        <v>16305400</v>
      </c>
      <c r="AC32" s="10">
        <v>10.58</v>
      </c>
      <c r="AD32" s="2">
        <f t="shared" si="0"/>
        <v>0.28000000000000114</v>
      </c>
      <c r="AE32" s="138">
        <f t="shared" si="1"/>
        <v>-1.8867924528301883E-3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42570</v>
      </c>
      <c r="X33" s="10">
        <v>10.73</v>
      </c>
      <c r="Y33" s="10">
        <v>10.78</v>
      </c>
      <c r="Z33" s="10">
        <v>10.62</v>
      </c>
      <c r="AA33" s="10">
        <v>10.63</v>
      </c>
      <c r="AB33" s="95">
        <v>14786700</v>
      </c>
      <c r="AC33" s="10">
        <v>10.6</v>
      </c>
      <c r="AD33" s="2">
        <f t="shared" si="0"/>
        <v>0.16000000000000014</v>
      </c>
      <c r="AE33" s="138">
        <f t="shared" si="1"/>
        <v>-2.6629935720844933E-2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42569</v>
      </c>
      <c r="X34" s="10">
        <v>10.82</v>
      </c>
      <c r="Y34" s="10">
        <v>10.94</v>
      </c>
      <c r="Z34" s="10">
        <v>10.72</v>
      </c>
      <c r="AA34" s="10">
        <v>10.92</v>
      </c>
      <c r="AB34" s="95">
        <v>16352300</v>
      </c>
      <c r="AC34" s="10">
        <v>10.89</v>
      </c>
      <c r="AD34" s="2">
        <f t="shared" si="0"/>
        <v>0.21999999999999886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42566</v>
      </c>
      <c r="X35" s="10">
        <v>10.72</v>
      </c>
      <c r="Y35" s="10">
        <v>10.96</v>
      </c>
      <c r="Z35" s="10">
        <v>10.71</v>
      </c>
      <c r="AA35" s="10">
        <v>10.92</v>
      </c>
      <c r="AB35" s="95">
        <v>23056500</v>
      </c>
      <c r="AC35" s="10">
        <v>10.89</v>
      </c>
      <c r="AD35" s="2">
        <f t="shared" si="0"/>
        <v>0.25</v>
      </c>
      <c r="AE35" s="138">
        <f t="shared" si="1"/>
        <v>1.9662921348314599E-2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42565</v>
      </c>
      <c r="X36" s="10">
        <v>10.82</v>
      </c>
      <c r="Y36" s="10">
        <v>10.9</v>
      </c>
      <c r="Z36" s="10">
        <v>10.67</v>
      </c>
      <c r="AA36" s="10">
        <v>10.71</v>
      </c>
      <c r="AB36" s="95">
        <v>22346800</v>
      </c>
      <c r="AC36" s="10">
        <v>10.68</v>
      </c>
      <c r="AD36" s="2">
        <f t="shared" si="0"/>
        <v>0.23000000000000043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42564</v>
      </c>
      <c r="X37" s="10">
        <v>10.74</v>
      </c>
      <c r="Y37" s="10">
        <v>10.78</v>
      </c>
      <c r="Z37" s="10">
        <v>10.54</v>
      </c>
      <c r="AA37" s="10">
        <v>10.71</v>
      </c>
      <c r="AB37" s="95">
        <v>24221900</v>
      </c>
      <c r="AC37" s="10">
        <v>10.68</v>
      </c>
      <c r="AD37" s="2">
        <f t="shared" si="0"/>
        <v>0.24000000000000021</v>
      </c>
      <c r="AE37" s="138">
        <f t="shared" si="1"/>
        <v>1.8761726078799779E-3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42563</v>
      </c>
      <c r="X38" s="10">
        <v>10.7</v>
      </c>
      <c r="Y38" s="10">
        <v>10.8</v>
      </c>
      <c r="Z38" s="10">
        <v>10.43</v>
      </c>
      <c r="AA38" s="10">
        <v>10.69</v>
      </c>
      <c r="AB38" s="95">
        <v>53436600</v>
      </c>
      <c r="AC38" s="10">
        <v>10.66</v>
      </c>
      <c r="AD38" s="2">
        <f t="shared" si="0"/>
        <v>0.37000000000000099</v>
      </c>
      <c r="AE38" s="138">
        <f t="shared" si="1"/>
        <v>5.4401582591493636E-2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7" t="s">
        <v>78</v>
      </c>
      <c r="Q39" s="537"/>
      <c r="R39" s="34"/>
      <c r="T39" s="91" t="s">
        <v>113</v>
      </c>
      <c r="W39" s="94">
        <v>42562</v>
      </c>
      <c r="X39" s="10">
        <v>9.9600000000000009</v>
      </c>
      <c r="Y39" s="10">
        <v>10.18</v>
      </c>
      <c r="Z39" s="10">
        <v>9.8699999999999992</v>
      </c>
      <c r="AA39" s="10">
        <v>10.14</v>
      </c>
      <c r="AB39" s="95">
        <v>37231900</v>
      </c>
      <c r="AC39" s="10">
        <v>10.11</v>
      </c>
      <c r="AD39" s="2">
        <f t="shared" si="0"/>
        <v>0.3100000000000005</v>
      </c>
      <c r="AE39" s="138">
        <f t="shared" si="1"/>
        <v>3.2686414708886558E-2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11.187000000000001</v>
      </c>
      <c r="R40" s="34"/>
      <c r="T40" s="87" t="s">
        <v>98</v>
      </c>
      <c r="U40" s="88">
        <v>10.26</v>
      </c>
      <c r="W40" s="94">
        <v>42559</v>
      </c>
      <c r="X40" s="10">
        <v>9.4499999999999993</v>
      </c>
      <c r="Y40" s="10">
        <v>9.8800000000000008</v>
      </c>
      <c r="Z40" s="10">
        <v>9.44</v>
      </c>
      <c r="AA40" s="10">
        <v>9.82</v>
      </c>
      <c r="AB40" s="95">
        <v>25929500</v>
      </c>
      <c r="AC40" s="10">
        <v>9.7899999999999991</v>
      </c>
      <c r="AD40" s="2">
        <f t="shared" si="0"/>
        <v>0.44000000000000128</v>
      </c>
      <c r="AE40" s="138">
        <f t="shared" si="1"/>
        <v>5.1557465091299548E-2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11.0853</v>
      </c>
      <c r="R41" s="34"/>
      <c r="T41" s="87" t="s">
        <v>99</v>
      </c>
      <c r="U41" s="88">
        <v>10.220000000000001</v>
      </c>
      <c r="W41" s="94">
        <v>42558</v>
      </c>
      <c r="X41" s="10">
        <v>9.26</v>
      </c>
      <c r="Y41" s="10">
        <v>9.4499999999999993</v>
      </c>
      <c r="Z41" s="10">
        <v>9.25</v>
      </c>
      <c r="AA41" s="10">
        <v>9.34</v>
      </c>
      <c r="AB41" s="95">
        <v>22172200</v>
      </c>
      <c r="AC41" s="10">
        <v>9.31</v>
      </c>
      <c r="AD41" s="2">
        <f t="shared" si="0"/>
        <v>0.19999999999999929</v>
      </c>
      <c r="AE41" s="138">
        <f t="shared" si="1"/>
        <v>1.637554585152845E-2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10.983600000000001</v>
      </c>
      <c r="R42" s="34"/>
      <c r="T42" s="87" t="s">
        <v>100</v>
      </c>
      <c r="U42" s="88" t="s">
        <v>130</v>
      </c>
      <c r="W42" s="94">
        <v>42557</v>
      </c>
      <c r="X42" s="10">
        <v>9.16</v>
      </c>
      <c r="Y42" s="10">
        <v>9.25</v>
      </c>
      <c r="Z42" s="10">
        <v>9.0299999999999994</v>
      </c>
      <c r="AA42" s="10">
        <v>9.19</v>
      </c>
      <c r="AB42" s="95">
        <v>24564200</v>
      </c>
      <c r="AC42" s="10">
        <v>9.16</v>
      </c>
      <c r="AD42" s="2">
        <f t="shared" si="0"/>
        <v>0.22000000000000064</v>
      </c>
      <c r="AE42" s="138">
        <f t="shared" si="1"/>
        <v>-7.5839653304442534E-3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10.8819</v>
      </c>
      <c r="R43" s="83"/>
      <c r="T43" s="87" t="s">
        <v>101</v>
      </c>
      <c r="U43" s="88" t="s">
        <v>130</v>
      </c>
      <c r="W43" s="94">
        <v>42556</v>
      </c>
      <c r="X43" s="10">
        <v>9.4600000000000009</v>
      </c>
      <c r="Y43" s="10">
        <v>9.49</v>
      </c>
      <c r="Z43" s="10">
        <v>9.17</v>
      </c>
      <c r="AA43" s="10">
        <v>9.26</v>
      </c>
      <c r="AB43" s="95">
        <v>16362100</v>
      </c>
      <c r="AC43" s="10">
        <v>9.23</v>
      </c>
      <c r="AD43" s="2">
        <f t="shared" si="0"/>
        <v>0.32000000000000028</v>
      </c>
      <c r="AE43" s="138">
        <f t="shared" si="1"/>
        <v>-3.0462184873949472E-2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10.780200000000001</v>
      </c>
      <c r="R44" s="83"/>
      <c r="T44" s="87" t="s">
        <v>102</v>
      </c>
      <c r="U44" s="88">
        <v>11.33</v>
      </c>
      <c r="W44" s="94">
        <v>42552</v>
      </c>
      <c r="X44" s="10">
        <v>9.2799999999999994</v>
      </c>
      <c r="Y44" s="10">
        <v>9.59</v>
      </c>
      <c r="Z44" s="10">
        <v>9.27</v>
      </c>
      <c r="AA44" s="10">
        <v>9.5500000000000007</v>
      </c>
      <c r="AB44" s="95">
        <v>18307200</v>
      </c>
      <c r="AC44" s="10">
        <v>9.52</v>
      </c>
      <c r="AD44" s="2">
        <f t="shared" si="0"/>
        <v>0.32000000000000028</v>
      </c>
      <c r="AE44" s="138">
        <f t="shared" si="1"/>
        <v>3.0303030303030276E-2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10.6785</v>
      </c>
      <c r="R45" s="83"/>
      <c r="T45" s="87" t="s">
        <v>103</v>
      </c>
      <c r="U45" s="88">
        <v>0.71133299999999999</v>
      </c>
      <c r="W45" s="94">
        <v>42551</v>
      </c>
      <c r="X45" s="10">
        <v>9.19</v>
      </c>
      <c r="Y45" s="10">
        <v>9.2799999999999994</v>
      </c>
      <c r="Z45" s="10">
        <v>9.02</v>
      </c>
      <c r="AA45" s="10">
        <v>9.27</v>
      </c>
      <c r="AB45" s="95">
        <v>24791900</v>
      </c>
      <c r="AC45" s="10">
        <v>9.24</v>
      </c>
      <c r="AD45" s="2">
        <f t="shared" si="0"/>
        <v>0.25999999999999979</v>
      </c>
      <c r="AE45" s="138">
        <f t="shared" si="1"/>
        <v>1.8743109151047488E-2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10.5768</v>
      </c>
      <c r="R46" s="83"/>
      <c r="T46" s="87" t="s">
        <v>123</v>
      </c>
      <c r="U46" s="89" t="s">
        <v>279</v>
      </c>
      <c r="W46" s="94">
        <v>42550</v>
      </c>
      <c r="X46" s="10">
        <v>9.51</v>
      </c>
      <c r="Y46" s="10">
        <v>9.52</v>
      </c>
      <c r="Z46" s="10">
        <v>9.01</v>
      </c>
      <c r="AA46" s="10">
        <v>9.1</v>
      </c>
      <c r="AB46" s="95">
        <v>37163300</v>
      </c>
      <c r="AC46" s="10">
        <v>9.07</v>
      </c>
      <c r="AD46" s="2">
        <f t="shared" si="0"/>
        <v>0.50999999999999979</v>
      </c>
      <c r="AE46" s="138">
        <f t="shared" si="1"/>
        <v>-2.4731182795698969E-2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10.475099999999999</v>
      </c>
      <c r="R47" s="83"/>
      <c r="T47" s="87"/>
      <c r="U47" s="88"/>
      <c r="W47" s="94">
        <v>42549</v>
      </c>
      <c r="X47" s="10">
        <v>9.35</v>
      </c>
      <c r="Y47" s="10">
        <v>9.3800000000000008</v>
      </c>
      <c r="Z47" s="10">
        <v>9.19</v>
      </c>
      <c r="AA47" s="10">
        <v>9.33</v>
      </c>
      <c r="AB47" s="95">
        <v>18175800</v>
      </c>
      <c r="AC47" s="10">
        <v>9.3000000000000007</v>
      </c>
      <c r="AD47" s="2">
        <f t="shared" si="0"/>
        <v>0.19000000000000128</v>
      </c>
      <c r="AE47" s="138">
        <f t="shared" si="1"/>
        <v>2.535832414553485E-2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10.3734</v>
      </c>
      <c r="R48" s="83"/>
      <c r="T48" s="87" t="s">
        <v>105</v>
      </c>
      <c r="U48" s="88" t="s">
        <v>442</v>
      </c>
      <c r="W48" s="94">
        <v>42548</v>
      </c>
      <c r="X48" s="10">
        <v>9.2799999999999994</v>
      </c>
      <c r="Y48" s="10">
        <v>9.3000000000000007</v>
      </c>
      <c r="Z48" s="10">
        <v>8.9499999999999993</v>
      </c>
      <c r="AA48" s="10">
        <v>9.1</v>
      </c>
      <c r="AB48" s="95">
        <v>21866300</v>
      </c>
      <c r="AC48" s="10">
        <v>9.07</v>
      </c>
      <c r="AD48" s="2">
        <f t="shared" si="0"/>
        <v>0.35000000000000142</v>
      </c>
      <c r="AE48" s="138">
        <f t="shared" si="1"/>
        <v>-2.9946524064171087E-2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10.271699999999999</v>
      </c>
      <c r="R49" s="83"/>
      <c r="T49" s="87" t="s">
        <v>106</v>
      </c>
      <c r="U49" s="88" t="s">
        <v>262</v>
      </c>
      <c r="W49" s="94">
        <v>42545</v>
      </c>
      <c r="X49" s="10">
        <v>9.56</v>
      </c>
      <c r="Y49" s="10">
        <v>9.74</v>
      </c>
      <c r="Z49" s="10">
        <v>9.35</v>
      </c>
      <c r="AA49" s="10">
        <v>9.3800000000000008</v>
      </c>
      <c r="AB49" s="95">
        <v>34013600</v>
      </c>
      <c r="AC49" s="10">
        <v>9.35</v>
      </c>
      <c r="AD49" s="2">
        <f t="shared" si="0"/>
        <v>0.39000000000000057</v>
      </c>
      <c r="AE49" s="138">
        <f t="shared" si="1"/>
        <v>-7.6086956521739135E-2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10.17</v>
      </c>
      <c r="R50" s="83"/>
      <c r="T50" s="87" t="s">
        <v>107</v>
      </c>
      <c r="U50" s="90">
        <v>11270300</v>
      </c>
      <c r="W50" s="94">
        <v>42544</v>
      </c>
      <c r="X50" s="10">
        <v>10.08</v>
      </c>
      <c r="Y50" s="10">
        <v>10.17</v>
      </c>
      <c r="Z50" s="10">
        <v>9.98</v>
      </c>
      <c r="AA50" s="10">
        <v>10.15</v>
      </c>
      <c r="AB50" s="95">
        <v>20543000</v>
      </c>
      <c r="AC50" s="10">
        <v>10.119999999999999</v>
      </c>
      <c r="AD50" s="2">
        <f t="shared" si="0"/>
        <v>0.1899999999999995</v>
      </c>
      <c r="AE50" s="138">
        <f t="shared" si="1"/>
        <v>2.6369168356997985E-2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10.068300000000001</v>
      </c>
      <c r="R51" s="83"/>
      <c r="T51" s="87" t="s">
        <v>110</v>
      </c>
      <c r="U51" s="90">
        <v>17553900</v>
      </c>
      <c r="W51" s="94">
        <v>42543</v>
      </c>
      <c r="X51" s="10">
        <v>9.92</v>
      </c>
      <c r="Y51" s="10">
        <v>10.15</v>
      </c>
      <c r="Z51" s="10">
        <v>9.85</v>
      </c>
      <c r="AA51" s="10">
        <v>9.89</v>
      </c>
      <c r="AB51" s="95">
        <v>19506000</v>
      </c>
      <c r="AC51" s="10">
        <v>9.86</v>
      </c>
      <c r="AD51" s="2">
        <f t="shared" si="0"/>
        <v>0.30000000000000071</v>
      </c>
      <c r="AE51" s="138">
        <f t="shared" si="1"/>
        <v>3.0518819938962771E-3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9.9665999999999997</v>
      </c>
      <c r="R52" s="83"/>
      <c r="T52" s="87" t="s">
        <v>108</v>
      </c>
      <c r="U52" s="88" t="s">
        <v>443</v>
      </c>
      <c r="W52" s="94">
        <v>42542</v>
      </c>
      <c r="X52" s="10">
        <v>9.73</v>
      </c>
      <c r="Y52" s="10">
        <v>9.9</v>
      </c>
      <c r="Z52" s="10">
        <v>9.67</v>
      </c>
      <c r="AA52" s="10">
        <v>9.86</v>
      </c>
      <c r="AB52" s="95">
        <v>13633900</v>
      </c>
      <c r="AC52" s="10">
        <v>9.83</v>
      </c>
      <c r="AD52" s="2">
        <f t="shared" si="0"/>
        <v>0.23000000000000043</v>
      </c>
      <c r="AE52" s="138">
        <f t="shared" si="1"/>
        <v>1.0277492291880685E-2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9.8649000000000004</v>
      </c>
      <c r="R53" s="83"/>
      <c r="T53" s="87" t="s">
        <v>111</v>
      </c>
      <c r="U53" s="88" t="s">
        <v>130</v>
      </c>
      <c r="W53" s="94">
        <v>42541</v>
      </c>
      <c r="X53" s="10">
        <v>9.74</v>
      </c>
      <c r="Y53" s="10">
        <v>9.9499999999999993</v>
      </c>
      <c r="Z53" s="10">
        <v>9.7200000000000006</v>
      </c>
      <c r="AA53" s="10">
        <v>9.76</v>
      </c>
      <c r="AB53" s="95">
        <v>16913500</v>
      </c>
      <c r="AC53" s="10">
        <v>9.73</v>
      </c>
      <c r="AD53" s="2">
        <f t="shared" si="0"/>
        <v>0.22999999999999865</v>
      </c>
      <c r="AE53" s="138">
        <f t="shared" si="1"/>
        <v>1.884816753926688E-2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9.7631999999999994</v>
      </c>
      <c r="R54" s="83"/>
      <c r="T54" s="87" t="s">
        <v>112</v>
      </c>
      <c r="U54" s="88">
        <v>-0.44</v>
      </c>
      <c r="W54" s="94">
        <v>42538</v>
      </c>
      <c r="X54" s="10">
        <v>9.4499999999999993</v>
      </c>
      <c r="Y54" s="10">
        <v>9.65</v>
      </c>
      <c r="Z54" s="10">
        <v>9.41</v>
      </c>
      <c r="AA54" s="10">
        <v>9.58</v>
      </c>
      <c r="AB54" s="95">
        <v>29220800</v>
      </c>
      <c r="AC54" s="10">
        <v>9.5500000000000007</v>
      </c>
      <c r="AD54" s="2">
        <f t="shared" si="0"/>
        <v>0.24000000000000021</v>
      </c>
      <c r="AE54" s="138">
        <f t="shared" si="1"/>
        <v>2.0299145299145449E-2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9.6615000000000002</v>
      </c>
      <c r="R55" s="83"/>
      <c r="T55" s="87" t="s">
        <v>109</v>
      </c>
      <c r="U55" s="88" t="s">
        <v>379</v>
      </c>
      <c r="W55" s="94">
        <v>42537</v>
      </c>
      <c r="X55" s="10">
        <v>9.2799999999999994</v>
      </c>
      <c r="Y55" s="10">
        <v>9.41</v>
      </c>
      <c r="Z55" s="10">
        <v>9.15</v>
      </c>
      <c r="AA55" s="10">
        <v>9.39</v>
      </c>
      <c r="AB55" s="95">
        <v>13639800</v>
      </c>
      <c r="AC55" s="10">
        <v>9.36</v>
      </c>
      <c r="AD55" s="2">
        <f t="shared" si="0"/>
        <v>0.25999999999999979</v>
      </c>
      <c r="AE55" s="138">
        <f t="shared" si="1"/>
        <v>-6.3694267515923553E-3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9.5597999999999992</v>
      </c>
      <c r="R56" s="83"/>
      <c r="W56" s="94">
        <v>42536</v>
      </c>
      <c r="X56" s="10">
        <v>9.26</v>
      </c>
      <c r="Y56" s="10">
        <v>9.59</v>
      </c>
      <c r="Z56" s="10">
        <v>9.2100000000000009</v>
      </c>
      <c r="AA56" s="10">
        <v>9.4499999999999993</v>
      </c>
      <c r="AB56" s="95">
        <v>17775200</v>
      </c>
      <c r="AC56" s="10">
        <v>9.42</v>
      </c>
      <c r="AD56" s="2">
        <f t="shared" si="0"/>
        <v>0.37999999999999901</v>
      </c>
      <c r="AE56" s="138">
        <f t="shared" si="1"/>
        <v>3.8588754134509351E-2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9.4581</v>
      </c>
      <c r="R57" s="83"/>
      <c r="W57" s="94">
        <v>42535</v>
      </c>
      <c r="X57" s="10">
        <v>9.2899999999999991</v>
      </c>
      <c r="Y57" s="10">
        <v>9.3699999999999992</v>
      </c>
      <c r="Z57" s="10">
        <v>9.01</v>
      </c>
      <c r="AA57" s="10">
        <v>9.1</v>
      </c>
      <c r="AB57" s="95">
        <v>23124000</v>
      </c>
      <c r="AC57" s="10">
        <v>9.07</v>
      </c>
      <c r="AD57" s="2">
        <f t="shared" si="0"/>
        <v>0.35999999999999943</v>
      </c>
      <c r="AE57" s="138">
        <f t="shared" si="1"/>
        <v>-2.3681377825618855E-2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9.3564000000000007</v>
      </c>
      <c r="R58" s="83"/>
      <c r="W58" s="94">
        <v>42534</v>
      </c>
      <c r="X58" s="10">
        <v>9.4700000000000006</v>
      </c>
      <c r="Y58" s="10">
        <v>9.61</v>
      </c>
      <c r="Z58" s="10">
        <v>9.32</v>
      </c>
      <c r="AA58" s="10">
        <v>9.32</v>
      </c>
      <c r="AB58" s="95">
        <v>13053800</v>
      </c>
      <c r="AC58" s="10">
        <v>9.2899999999999991</v>
      </c>
      <c r="AD58" s="2">
        <f t="shared" si="0"/>
        <v>0.28999999999999915</v>
      </c>
      <c r="AE58" s="138">
        <f t="shared" si="1"/>
        <v>-1.7970401691332127E-2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9.2546999999999997</v>
      </c>
      <c r="R59" s="83"/>
      <c r="W59" s="94">
        <v>42531</v>
      </c>
      <c r="X59" s="10">
        <v>9.65</v>
      </c>
      <c r="Y59" s="10">
        <v>9.75</v>
      </c>
      <c r="Z59" s="10">
        <v>9.4499999999999993</v>
      </c>
      <c r="AA59" s="10">
        <v>9.49</v>
      </c>
      <c r="AB59" s="95">
        <v>18869300</v>
      </c>
      <c r="AC59" s="10">
        <v>9.4600000000000009</v>
      </c>
      <c r="AD59" s="2">
        <f t="shared" si="0"/>
        <v>0.30000000000000071</v>
      </c>
      <c r="AE59" s="138">
        <f t="shared" si="1"/>
        <v>-3.5677879714576921E-2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9.1530000000000005</v>
      </c>
      <c r="R60" s="83"/>
      <c r="W60" s="94">
        <v>42530</v>
      </c>
      <c r="X60" s="10">
        <v>9.6999999999999993</v>
      </c>
      <c r="Y60" s="10">
        <v>9.85</v>
      </c>
      <c r="Z60" s="10">
        <v>9.52</v>
      </c>
      <c r="AA60" s="10">
        <v>9.84</v>
      </c>
      <c r="AB60" s="95">
        <v>19691000</v>
      </c>
      <c r="AC60" s="10">
        <v>9.81</v>
      </c>
      <c r="AD60" s="2">
        <f t="shared" si="0"/>
        <v>0.33000000000000007</v>
      </c>
      <c r="AE60" s="138">
        <f t="shared" si="1"/>
        <v>-5.0709939148071426E-3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42529</v>
      </c>
      <c r="X61" s="10">
        <v>9.98</v>
      </c>
      <c r="Y61" s="10">
        <v>10.07</v>
      </c>
      <c r="Z61" s="10">
        <v>9.8800000000000008</v>
      </c>
      <c r="AA61" s="10">
        <v>9.89</v>
      </c>
      <c r="AB61" s="95">
        <v>16051700</v>
      </c>
      <c r="AC61" s="10">
        <v>9.86</v>
      </c>
      <c r="AD61" s="2">
        <f t="shared" si="0"/>
        <v>0.1899999999999995</v>
      </c>
      <c r="AE61" s="138">
        <f t="shared" si="1"/>
        <v>1.0245901639344135E-2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42528</v>
      </c>
      <c r="X62" s="10">
        <v>9.7899999999999991</v>
      </c>
      <c r="Y62" s="10">
        <v>9.85</v>
      </c>
      <c r="Z62" s="10">
        <v>9.74</v>
      </c>
      <c r="AA62" s="10">
        <v>9.7899999999999991</v>
      </c>
      <c r="AB62" s="95">
        <v>10596200</v>
      </c>
      <c r="AC62" s="10">
        <v>9.76</v>
      </c>
      <c r="AD62" s="2">
        <f t="shared" si="0"/>
        <v>0.10999999999999943</v>
      </c>
      <c r="AE62" s="138">
        <f t="shared" si="1"/>
        <v>-5.0968399592253855E-3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42527</v>
      </c>
      <c r="X63" s="10">
        <v>9.6300000000000008</v>
      </c>
      <c r="Y63" s="10">
        <v>9.86</v>
      </c>
      <c r="Z63" s="10">
        <v>9.6300000000000008</v>
      </c>
      <c r="AA63" s="10">
        <v>9.84</v>
      </c>
      <c r="AB63" s="95">
        <v>15311800</v>
      </c>
      <c r="AC63" s="10">
        <v>9.81</v>
      </c>
      <c r="AD63" s="2">
        <f t="shared" si="0"/>
        <v>0.22999999999999865</v>
      </c>
      <c r="AE63" s="138">
        <f t="shared" si="1"/>
        <v>3.3719704952581697E-2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42524</v>
      </c>
      <c r="X64" s="10">
        <v>9.44</v>
      </c>
      <c r="Y64" s="10">
        <v>9.57</v>
      </c>
      <c r="Z64" s="10">
        <v>9.2799999999999994</v>
      </c>
      <c r="AA64" s="10">
        <v>9.52</v>
      </c>
      <c r="AB64" s="95">
        <v>20764800</v>
      </c>
      <c r="AC64" s="10">
        <v>9.49</v>
      </c>
      <c r="AD64" s="2">
        <f t="shared" si="0"/>
        <v>0.29000000000000092</v>
      </c>
      <c r="AE64" s="138">
        <f t="shared" si="1"/>
        <v>2.0430107526881569E-2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42523</v>
      </c>
      <c r="X65" s="10">
        <v>9.25</v>
      </c>
      <c r="Y65" s="10">
        <v>9.4</v>
      </c>
      <c r="Z65" s="10">
        <v>9.18</v>
      </c>
      <c r="AA65" s="10">
        <v>9.33</v>
      </c>
      <c r="AB65" s="95">
        <v>13766300</v>
      </c>
      <c r="AC65" s="10">
        <v>9.3000000000000007</v>
      </c>
      <c r="AD65" s="2">
        <f t="shared" si="0"/>
        <v>0.22000000000000064</v>
      </c>
      <c r="AE65" s="138">
        <f t="shared" si="1"/>
        <v>3.2362459546926292E-3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42522</v>
      </c>
      <c r="X66" s="10">
        <v>9.1999999999999993</v>
      </c>
      <c r="Y66" s="10">
        <v>9.3000000000000007</v>
      </c>
      <c r="Z66" s="10">
        <v>9.1</v>
      </c>
      <c r="AA66" s="10">
        <v>9.3000000000000007</v>
      </c>
      <c r="AB66" s="95">
        <v>17002000</v>
      </c>
      <c r="AC66" s="10">
        <v>9.27</v>
      </c>
      <c r="AD66" s="2">
        <f t="shared" si="0"/>
        <v>0.20000000000000107</v>
      </c>
      <c r="AE66" s="138">
        <f t="shared" si="1"/>
        <v>3.2467532467532756E-3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42521</v>
      </c>
      <c r="X67" s="10">
        <v>9.3699999999999992</v>
      </c>
      <c r="Y67" s="10">
        <v>9.48</v>
      </c>
      <c r="Z67" s="10">
        <v>9.24</v>
      </c>
      <c r="AA67" s="10">
        <v>9.27</v>
      </c>
      <c r="AB67" s="95">
        <v>21094200</v>
      </c>
      <c r="AC67" s="10">
        <v>9.24</v>
      </c>
      <c r="AD67" s="2">
        <f t="shared" si="0"/>
        <v>0.24000000000000021</v>
      </c>
      <c r="AE67" s="138">
        <f t="shared" si="1"/>
        <v>-8.5836909871245259E-3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42517</v>
      </c>
      <c r="X68" s="10">
        <v>9.51</v>
      </c>
      <c r="Y68" s="10">
        <v>9.5500000000000007</v>
      </c>
      <c r="Z68" s="10">
        <v>9.31</v>
      </c>
      <c r="AA68" s="10">
        <v>9.35</v>
      </c>
      <c r="AB68" s="95">
        <v>24153600</v>
      </c>
      <c r="AC68" s="10">
        <v>9.32</v>
      </c>
      <c r="AD68" s="2">
        <f>Y68-Z68</f>
        <v>0.24000000000000021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42612</v>
      </c>
      <c r="X2" s="10">
        <v>18.93</v>
      </c>
      <c r="Y2" s="10">
        <v>19.16</v>
      </c>
      <c r="Z2" s="10">
        <v>18.62</v>
      </c>
      <c r="AA2" s="10">
        <v>18.8</v>
      </c>
      <c r="AB2" s="95">
        <v>1250300</v>
      </c>
      <c r="AC2" s="10">
        <v>18.8</v>
      </c>
      <c r="AD2" s="2">
        <f>Y2-Z2</f>
        <v>0.53999999999999915</v>
      </c>
      <c r="AE2" s="138">
        <f>AC2/AC3-1</f>
        <v>-1.467505241090139E-2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</v>
      </c>
      <c r="W3" s="133">
        <v>42611</v>
      </c>
      <c r="X3" s="10">
        <v>19.05</v>
      </c>
      <c r="Y3" s="10">
        <v>19.28</v>
      </c>
      <c r="Z3" s="10">
        <v>19</v>
      </c>
      <c r="AA3" s="10">
        <v>19.079999999999998</v>
      </c>
      <c r="AB3" s="95">
        <v>1232100</v>
      </c>
      <c r="AC3" s="10">
        <v>19.079999999999998</v>
      </c>
      <c r="AD3" s="2">
        <f t="shared" ref="AD3:AD66" si="0">Y3-Z3</f>
        <v>0.28000000000000114</v>
      </c>
      <c r="AE3" s="138">
        <f t="shared" ref="AE3:AE66" si="1">AC3/AC4-1</f>
        <v>2.1008403361344463E-3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</v>
      </c>
      <c r="W4" s="133">
        <v>42608</v>
      </c>
      <c r="X4" s="10">
        <v>19.440000000000001</v>
      </c>
      <c r="Y4" s="10">
        <v>19.579999999999998</v>
      </c>
      <c r="Z4" s="10">
        <v>18.86</v>
      </c>
      <c r="AA4" s="10">
        <v>19.04</v>
      </c>
      <c r="AB4" s="95">
        <v>1983900</v>
      </c>
      <c r="AC4" s="10">
        <v>19.04</v>
      </c>
      <c r="AD4" s="2">
        <f t="shared" si="0"/>
        <v>0.71999999999999886</v>
      </c>
      <c r="AE4" s="138">
        <f t="shared" si="1"/>
        <v>-1.6020671834625411E-2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19.25</v>
      </c>
      <c r="Y5" s="10">
        <v>19.61</v>
      </c>
      <c r="Z5" s="10">
        <v>19.18</v>
      </c>
      <c r="AA5" s="10">
        <v>19.350000000000001</v>
      </c>
      <c r="AB5" s="95">
        <v>1367200</v>
      </c>
      <c r="AC5" s="10">
        <v>19.350000000000001</v>
      </c>
      <c r="AD5" s="2">
        <f t="shared" si="0"/>
        <v>0.42999999999999972</v>
      </c>
      <c r="AE5" s="138">
        <f t="shared" si="1"/>
        <v>-1.0325245224573898E-3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19.690000000000001</v>
      </c>
      <c r="Y6" s="10">
        <v>19.79</v>
      </c>
      <c r="Z6" s="10">
        <v>19.32</v>
      </c>
      <c r="AA6" s="10">
        <v>19.37</v>
      </c>
      <c r="AB6" s="95">
        <v>1374000</v>
      </c>
      <c r="AC6" s="10">
        <v>19.37</v>
      </c>
      <c r="AD6" s="2">
        <f t="shared" si="0"/>
        <v>0.46999999999999886</v>
      </c>
      <c r="AE6" s="138">
        <f t="shared" si="1"/>
        <v>-2.0728008088978789E-2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42605</v>
      </c>
      <c r="X7" s="10">
        <v>19.350000000000001</v>
      </c>
      <c r="Y7" s="10">
        <v>19.87</v>
      </c>
      <c r="Z7" s="10">
        <v>19.28</v>
      </c>
      <c r="AA7" s="10">
        <v>19.78</v>
      </c>
      <c r="AB7" s="95">
        <v>1728700</v>
      </c>
      <c r="AC7" s="10">
        <v>19.78</v>
      </c>
      <c r="AD7" s="2">
        <f t="shared" si="0"/>
        <v>0.58999999999999986</v>
      </c>
      <c r="AE7" s="138">
        <f t="shared" si="1"/>
        <v>3.1282586027111758E-2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19.39</v>
      </c>
      <c r="Y8" s="10">
        <v>19.420000000000002</v>
      </c>
      <c r="Z8" s="10">
        <v>19.07</v>
      </c>
      <c r="AA8" s="10">
        <v>19.18</v>
      </c>
      <c r="AB8" s="95">
        <v>1559200</v>
      </c>
      <c r="AC8" s="10">
        <v>19.18</v>
      </c>
      <c r="AD8" s="2">
        <f t="shared" si="0"/>
        <v>0.35000000000000142</v>
      </c>
      <c r="AE8" s="138">
        <f t="shared" si="1"/>
        <v>-1.4894709809963991E-2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19.170000000000002</v>
      </c>
      <c r="Y9" s="10">
        <v>19.64</v>
      </c>
      <c r="Z9" s="10">
        <v>18.97</v>
      </c>
      <c r="AA9" s="10">
        <v>19.47</v>
      </c>
      <c r="AB9" s="95">
        <v>2732400</v>
      </c>
      <c r="AC9" s="10">
        <v>19.47</v>
      </c>
      <c r="AD9" s="2">
        <f t="shared" si="0"/>
        <v>0.67000000000000171</v>
      </c>
      <c r="AE9" s="138">
        <f t="shared" si="1"/>
        <v>1.2480499219968744E-2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42600</v>
      </c>
      <c r="X10" s="10">
        <v>18.53</v>
      </c>
      <c r="Y10" s="10">
        <v>19.32</v>
      </c>
      <c r="Z10" s="10">
        <v>18.43</v>
      </c>
      <c r="AA10" s="10">
        <v>19.23</v>
      </c>
      <c r="AB10" s="95">
        <v>2836800</v>
      </c>
      <c r="AC10" s="10">
        <v>19.23</v>
      </c>
      <c r="AD10" s="2">
        <f t="shared" si="0"/>
        <v>0.89000000000000057</v>
      </c>
      <c r="AE10" s="138">
        <f t="shared" si="1"/>
        <v>4.0584415584415501E-2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18.75</v>
      </c>
      <c r="Y11" s="10">
        <v>18.87</v>
      </c>
      <c r="Z11" s="10">
        <v>18.47</v>
      </c>
      <c r="AA11" s="10">
        <v>18.48</v>
      </c>
      <c r="AB11" s="95">
        <v>1544700</v>
      </c>
      <c r="AC11" s="10">
        <v>18.48</v>
      </c>
      <c r="AD11" s="2">
        <f t="shared" si="0"/>
        <v>0.40000000000000213</v>
      </c>
      <c r="AE11" s="138">
        <f t="shared" si="1"/>
        <v>-1.5974440894568676E-2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42598</v>
      </c>
      <c r="X12" s="10">
        <v>18.87</v>
      </c>
      <c r="Y12" s="10">
        <v>19.03</v>
      </c>
      <c r="Z12" s="10">
        <v>18.66</v>
      </c>
      <c r="AA12" s="10">
        <v>18.78</v>
      </c>
      <c r="AB12" s="95">
        <v>2066800</v>
      </c>
      <c r="AC12" s="10">
        <v>18.78</v>
      </c>
      <c r="AD12" s="2">
        <f t="shared" si="0"/>
        <v>0.37000000000000099</v>
      </c>
      <c r="AE12" s="138">
        <f t="shared" si="1"/>
        <v>-5.8231868713605195E-3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42597</v>
      </c>
      <c r="X13" s="10">
        <v>19.05</v>
      </c>
      <c r="Y13" s="10">
        <v>19.53</v>
      </c>
      <c r="Z13" s="10">
        <v>18.82</v>
      </c>
      <c r="AA13" s="10">
        <v>18.89</v>
      </c>
      <c r="AB13" s="95">
        <v>3494400</v>
      </c>
      <c r="AC13" s="10">
        <v>18.89</v>
      </c>
      <c r="AD13" s="2">
        <f t="shared" si="0"/>
        <v>0.71000000000000085</v>
      </c>
      <c r="AE13" s="138">
        <f t="shared" si="1"/>
        <v>-3.1662269129286713E-3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42594</v>
      </c>
      <c r="X14" s="10">
        <v>18.309999999999999</v>
      </c>
      <c r="Y14" s="10">
        <v>19.2</v>
      </c>
      <c r="Z14" s="10">
        <v>18.260000000000002</v>
      </c>
      <c r="AA14" s="10">
        <v>18.95</v>
      </c>
      <c r="AB14" s="95">
        <v>4684100</v>
      </c>
      <c r="AC14" s="10">
        <v>18.95</v>
      </c>
      <c r="AD14" s="2">
        <f t="shared" si="0"/>
        <v>0.93999999999999773</v>
      </c>
      <c r="AE14" s="138">
        <f t="shared" si="1"/>
        <v>1.8269747447608786E-2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42593</v>
      </c>
      <c r="X15" s="10">
        <v>17.54</v>
      </c>
      <c r="Y15" s="10">
        <v>18.690000000000001</v>
      </c>
      <c r="Z15" s="10">
        <v>17.5</v>
      </c>
      <c r="AA15" s="10">
        <v>18.61</v>
      </c>
      <c r="AB15" s="95">
        <v>6094800</v>
      </c>
      <c r="AC15" s="10">
        <v>18.61</v>
      </c>
      <c r="AD15" s="2">
        <f t="shared" si="0"/>
        <v>1.1900000000000013</v>
      </c>
      <c r="AE15" s="138">
        <f t="shared" si="1"/>
        <v>8.2606166375799761E-2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42592</v>
      </c>
      <c r="X16" s="10">
        <v>17.41</v>
      </c>
      <c r="Y16" s="10">
        <v>17.61</v>
      </c>
      <c r="Z16" s="10">
        <v>17.100000000000001</v>
      </c>
      <c r="AA16" s="10">
        <v>17.190000000000001</v>
      </c>
      <c r="AB16" s="95">
        <v>2634300</v>
      </c>
      <c r="AC16" s="10">
        <v>17.190000000000001</v>
      </c>
      <c r="AD16" s="2">
        <f t="shared" si="0"/>
        <v>0.50999999999999801</v>
      </c>
      <c r="AE16" s="138">
        <f t="shared" si="1"/>
        <v>-6.9324090121315463E-3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42591</v>
      </c>
      <c r="X17" s="10">
        <v>17.260000000000002</v>
      </c>
      <c r="Y17" s="10">
        <v>17.59</v>
      </c>
      <c r="Z17" s="10">
        <v>16.86</v>
      </c>
      <c r="AA17" s="10">
        <v>17.309999999999999</v>
      </c>
      <c r="AB17" s="95">
        <v>3205500</v>
      </c>
      <c r="AC17" s="10">
        <v>17.309999999999999</v>
      </c>
      <c r="AD17" s="2">
        <f t="shared" si="0"/>
        <v>0.73000000000000043</v>
      </c>
      <c r="AE17" s="138">
        <f t="shared" si="1"/>
        <v>-8.5910652920963004E-3</v>
      </c>
    </row>
    <row r="18" spans="1:31" x14ac:dyDescent="0.25">
      <c r="W18" s="133">
        <v>42590</v>
      </c>
      <c r="X18" s="10">
        <v>17.5</v>
      </c>
      <c r="Y18" s="10">
        <v>17.93</v>
      </c>
      <c r="Z18" s="10">
        <v>17.22</v>
      </c>
      <c r="AA18" s="10">
        <v>17.46</v>
      </c>
      <c r="AB18" s="95">
        <v>3147700</v>
      </c>
      <c r="AC18" s="10">
        <v>17.46</v>
      </c>
      <c r="AD18" s="2">
        <f t="shared" si="0"/>
        <v>0.71000000000000085</v>
      </c>
      <c r="AE18" s="138">
        <f t="shared" si="1"/>
        <v>-5.12820512820511E-3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42587</v>
      </c>
      <c r="X19" s="10">
        <v>17</v>
      </c>
      <c r="Y19" s="10">
        <v>17.68</v>
      </c>
      <c r="Z19" s="10">
        <v>16.95</v>
      </c>
      <c r="AA19" s="10">
        <v>17.55</v>
      </c>
      <c r="AB19" s="95">
        <v>5158200</v>
      </c>
      <c r="AC19" s="10">
        <v>17.55</v>
      </c>
      <c r="AD19" s="2">
        <f t="shared" si="0"/>
        <v>0.73000000000000043</v>
      </c>
      <c r="AE19" s="138">
        <f t="shared" si="1"/>
        <v>4.4642857142857206E-2</v>
      </c>
    </row>
    <row r="20" spans="1:31" x14ac:dyDescent="0.25">
      <c r="W20" s="133">
        <v>42586</v>
      </c>
      <c r="X20" s="10">
        <v>16.559999999999999</v>
      </c>
      <c r="Y20" s="10">
        <v>17.350000000000001</v>
      </c>
      <c r="Z20" s="10">
        <v>16.52</v>
      </c>
      <c r="AA20" s="10">
        <v>16.8</v>
      </c>
      <c r="AB20" s="95">
        <v>8193400</v>
      </c>
      <c r="AC20" s="10">
        <v>16.8</v>
      </c>
      <c r="AD20" s="2">
        <f t="shared" si="0"/>
        <v>0.83000000000000185</v>
      </c>
      <c r="AE20" s="138">
        <f t="shared" si="1"/>
        <v>2.0036429872495543E-2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20.14</v>
      </c>
      <c r="Y21" s="10">
        <v>20.14</v>
      </c>
      <c r="Z21" s="10">
        <v>15.66</v>
      </c>
      <c r="AA21" s="10">
        <v>16.47</v>
      </c>
      <c r="AB21" s="95">
        <v>26308900</v>
      </c>
      <c r="AC21" s="10">
        <v>16.47</v>
      </c>
      <c r="AD21" s="2">
        <f t="shared" si="0"/>
        <v>4.4800000000000004</v>
      </c>
      <c r="AE21" s="138">
        <f t="shared" si="1"/>
        <v>-0.18222442899702096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42584</v>
      </c>
      <c r="X22" s="10">
        <v>21.46</v>
      </c>
      <c r="Y22" s="10">
        <v>21.55</v>
      </c>
      <c r="Z22" s="10">
        <v>20.07</v>
      </c>
      <c r="AA22" s="10">
        <v>20.14</v>
      </c>
      <c r="AB22" s="95">
        <v>3886900</v>
      </c>
      <c r="AC22" s="10">
        <v>20.14</v>
      </c>
      <c r="AD22" s="2">
        <f t="shared" si="0"/>
        <v>1.4800000000000004</v>
      </c>
      <c r="AE22" s="138">
        <f t="shared" si="1"/>
        <v>-6.3255813953488338E-2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42583</v>
      </c>
      <c r="X23" s="10">
        <v>21.69</v>
      </c>
      <c r="Y23" s="10">
        <v>21.95</v>
      </c>
      <c r="Z23" s="10">
        <v>21.41</v>
      </c>
      <c r="AA23" s="10">
        <v>21.5</v>
      </c>
      <c r="AB23" s="95">
        <v>2348100</v>
      </c>
      <c r="AC23" s="10">
        <v>21.5</v>
      </c>
      <c r="AD23" s="2">
        <f t="shared" si="0"/>
        <v>0.53999999999999915</v>
      </c>
      <c r="AE23" s="138">
        <f t="shared" si="1"/>
        <v>-8.75979714153996E-3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42580</v>
      </c>
      <c r="X24" s="10">
        <v>21.69</v>
      </c>
      <c r="Y24" s="10">
        <v>21.89</v>
      </c>
      <c r="Z24" s="10">
        <v>21.36</v>
      </c>
      <c r="AA24" s="10">
        <v>21.69</v>
      </c>
      <c r="AB24" s="95">
        <v>1469000</v>
      </c>
      <c r="AC24" s="10">
        <v>21.69</v>
      </c>
      <c r="AD24" s="2">
        <f t="shared" si="0"/>
        <v>0.53000000000000114</v>
      </c>
      <c r="AE24" s="138">
        <f t="shared" si="1"/>
        <v>-6.8681318681318437E-3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42579</v>
      </c>
      <c r="X25" s="10">
        <v>21.63</v>
      </c>
      <c r="Y25" s="10">
        <v>21.95</v>
      </c>
      <c r="Z25" s="10">
        <v>21.41</v>
      </c>
      <c r="AA25" s="10">
        <v>21.84</v>
      </c>
      <c r="AB25" s="95">
        <v>2188100</v>
      </c>
      <c r="AC25" s="10">
        <v>21.84</v>
      </c>
      <c r="AD25" s="2">
        <f t="shared" si="0"/>
        <v>0.53999999999999915</v>
      </c>
      <c r="AE25" s="138">
        <f t="shared" si="1"/>
        <v>8.310249307479145E-3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42578</v>
      </c>
      <c r="X26" s="10">
        <v>21.78</v>
      </c>
      <c r="Y26" s="10">
        <v>21.79</v>
      </c>
      <c r="Z26" s="10">
        <v>21.24</v>
      </c>
      <c r="AA26" s="10">
        <v>21.66</v>
      </c>
      <c r="AB26" s="95">
        <v>3603700</v>
      </c>
      <c r="AC26" s="10">
        <v>21.66</v>
      </c>
      <c r="AD26" s="2">
        <f t="shared" si="0"/>
        <v>0.55000000000000071</v>
      </c>
      <c r="AE26" s="138">
        <f t="shared" si="1"/>
        <v>-4.1379310344827891E-3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42577</v>
      </c>
      <c r="X27" s="10">
        <v>21.59</v>
      </c>
      <c r="Y27" s="10">
        <v>21.88</v>
      </c>
      <c r="Z27" s="10">
        <v>21.44</v>
      </c>
      <c r="AA27" s="10">
        <v>21.75</v>
      </c>
      <c r="AB27" s="95">
        <v>1415200</v>
      </c>
      <c r="AC27" s="10">
        <v>21.75</v>
      </c>
      <c r="AD27" s="2">
        <f t="shared" si="0"/>
        <v>0.43999999999999773</v>
      </c>
      <c r="AE27" s="138">
        <f t="shared" si="1"/>
        <v>7.8776645041707116E-3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42576</v>
      </c>
      <c r="X28" s="10">
        <v>21.43</v>
      </c>
      <c r="Y28" s="10">
        <v>21.66</v>
      </c>
      <c r="Z28" s="10">
        <v>21.33</v>
      </c>
      <c r="AA28" s="10">
        <v>21.58</v>
      </c>
      <c r="AB28" s="95">
        <v>1127200</v>
      </c>
      <c r="AC28" s="10">
        <v>21.58</v>
      </c>
      <c r="AD28" s="2">
        <f t="shared" si="0"/>
        <v>0.33000000000000185</v>
      </c>
      <c r="AE28" s="138">
        <f t="shared" si="1"/>
        <v>4.6554934823090921E-3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42573</v>
      </c>
      <c r="X29" s="10">
        <v>21.22</v>
      </c>
      <c r="Y29" s="10">
        <v>21.55</v>
      </c>
      <c r="Z29" s="10">
        <v>20.89</v>
      </c>
      <c r="AA29" s="10">
        <v>21.48</v>
      </c>
      <c r="AB29" s="95">
        <v>987200</v>
      </c>
      <c r="AC29" s="10">
        <v>21.48</v>
      </c>
      <c r="AD29" s="2">
        <f t="shared" si="0"/>
        <v>0.66000000000000014</v>
      </c>
      <c r="AE29" s="138">
        <f t="shared" si="1"/>
        <v>1.0348071495766664E-2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42572</v>
      </c>
      <c r="X30" s="10">
        <v>21.54</v>
      </c>
      <c r="Y30" s="10">
        <v>21.75</v>
      </c>
      <c r="Z30" s="10">
        <v>21.2</v>
      </c>
      <c r="AA30" s="10">
        <v>21.26</v>
      </c>
      <c r="AB30" s="95">
        <v>1032100</v>
      </c>
      <c r="AC30" s="10">
        <v>21.26</v>
      </c>
      <c r="AD30" s="2">
        <f t="shared" si="0"/>
        <v>0.55000000000000071</v>
      </c>
      <c r="AE30" s="138">
        <f t="shared" si="1"/>
        <v>-1.29990714948931E-2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42571</v>
      </c>
      <c r="X31" s="10">
        <v>20.93</v>
      </c>
      <c r="Y31" s="10">
        <v>21.62</v>
      </c>
      <c r="Z31" s="10">
        <v>20.87</v>
      </c>
      <c r="AA31" s="10">
        <v>21.54</v>
      </c>
      <c r="AB31" s="95">
        <v>1587200</v>
      </c>
      <c r="AC31" s="10">
        <v>21.54</v>
      </c>
      <c r="AD31" s="2">
        <f t="shared" si="0"/>
        <v>0.75</v>
      </c>
      <c r="AE31" s="138">
        <f t="shared" si="1"/>
        <v>3.5079288803459896E-2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42570</v>
      </c>
      <c r="X32" s="10">
        <v>20.8</v>
      </c>
      <c r="Y32" s="10">
        <v>20.94</v>
      </c>
      <c r="Z32" s="10">
        <v>20.62</v>
      </c>
      <c r="AA32" s="10">
        <v>20.81</v>
      </c>
      <c r="AB32" s="95">
        <v>1221600</v>
      </c>
      <c r="AC32" s="10">
        <v>20.81</v>
      </c>
      <c r="AD32" s="2">
        <f t="shared" si="0"/>
        <v>0.32000000000000028</v>
      </c>
      <c r="AE32" s="138">
        <f t="shared" si="1"/>
        <v>-6.208213944603802E-3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42569</v>
      </c>
      <c r="X33" s="10">
        <v>21.47</v>
      </c>
      <c r="Y33" s="10">
        <v>21.47</v>
      </c>
      <c r="Z33" s="10">
        <v>20.89</v>
      </c>
      <c r="AA33" s="10">
        <v>20.94</v>
      </c>
      <c r="AB33" s="95">
        <v>1593500</v>
      </c>
      <c r="AC33" s="10">
        <v>20.94</v>
      </c>
      <c r="AD33" s="2">
        <f t="shared" si="0"/>
        <v>0.57999999999999829</v>
      </c>
      <c r="AE33" s="138">
        <f t="shared" si="1"/>
        <v>-5.6980056980056037E-3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42566</v>
      </c>
      <c r="X34" s="10">
        <v>21.11</v>
      </c>
      <c r="Y34" s="10">
        <v>21.34</v>
      </c>
      <c r="Z34" s="10">
        <v>20.9</v>
      </c>
      <c r="AA34" s="10">
        <v>21.06</v>
      </c>
      <c r="AB34" s="95">
        <v>3216100</v>
      </c>
      <c r="AC34" s="10">
        <v>21.06</v>
      </c>
      <c r="AD34" s="2">
        <f t="shared" si="0"/>
        <v>0.44000000000000128</v>
      </c>
      <c r="AE34" s="138">
        <f t="shared" si="1"/>
        <v>1.9029495718363432E-3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21.2</v>
      </c>
      <c r="Y35" s="10">
        <v>21.31</v>
      </c>
      <c r="Z35" s="10">
        <v>20.9</v>
      </c>
      <c r="AA35" s="10">
        <v>21.02</v>
      </c>
      <c r="AB35" s="95">
        <v>1176500</v>
      </c>
      <c r="AC35" s="10">
        <v>21.02</v>
      </c>
      <c r="AD35" s="2">
        <f t="shared" si="0"/>
        <v>0.41000000000000014</v>
      </c>
      <c r="AE35" s="138">
        <f t="shared" si="1"/>
        <v>1.4292520247738416E-3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21.75</v>
      </c>
      <c r="Y36" s="10">
        <v>21.77</v>
      </c>
      <c r="Z36" s="10">
        <v>20.79</v>
      </c>
      <c r="AA36" s="10">
        <v>20.99</v>
      </c>
      <c r="AB36" s="95">
        <v>1901200</v>
      </c>
      <c r="AC36" s="10">
        <v>20.99</v>
      </c>
      <c r="AD36" s="2">
        <f t="shared" si="0"/>
        <v>0.98000000000000043</v>
      </c>
      <c r="AE36" s="138">
        <f t="shared" si="1"/>
        <v>-2.7790643816581806E-2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21.74</v>
      </c>
      <c r="Y37" s="10">
        <v>22.1</v>
      </c>
      <c r="Z37" s="10">
        <v>21.58</v>
      </c>
      <c r="AA37" s="10">
        <v>21.59</v>
      </c>
      <c r="AB37" s="95">
        <v>3529300</v>
      </c>
      <c r="AC37" s="10">
        <v>21.59</v>
      </c>
      <c r="AD37" s="2">
        <f t="shared" si="0"/>
        <v>0.52000000000000313</v>
      </c>
      <c r="AE37" s="138">
        <f t="shared" si="1"/>
        <v>1.2189404594467934E-2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21.43</v>
      </c>
      <c r="Y38" s="10">
        <v>21.54</v>
      </c>
      <c r="Z38" s="10">
        <v>21.07</v>
      </c>
      <c r="AA38" s="10">
        <v>21.33</v>
      </c>
      <c r="AB38" s="95">
        <v>2269200</v>
      </c>
      <c r="AC38" s="10">
        <v>21.33</v>
      </c>
      <c r="AD38" s="2">
        <f t="shared" si="0"/>
        <v>0.46999999999999886</v>
      </c>
      <c r="AE38" s="138">
        <f t="shared" si="1"/>
        <v>-4.6663555762950226E-3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21</v>
      </c>
      <c r="Y39" s="10">
        <v>21.49</v>
      </c>
      <c r="Z39" s="10">
        <v>20.95</v>
      </c>
      <c r="AA39" s="10">
        <v>21.43</v>
      </c>
      <c r="AB39" s="95">
        <v>1504700</v>
      </c>
      <c r="AC39" s="10">
        <v>21.43</v>
      </c>
      <c r="AD39" s="2">
        <f t="shared" si="0"/>
        <v>0.53999999999999915</v>
      </c>
      <c r="AE39" s="138">
        <f t="shared" si="1"/>
        <v>3.4765813616610242E-2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42558</v>
      </c>
      <c r="X40" s="10">
        <v>20.03</v>
      </c>
      <c r="Y40" s="10">
        <v>20.74</v>
      </c>
      <c r="Z40" s="10">
        <v>20.010000000000002</v>
      </c>
      <c r="AA40" s="10">
        <v>20.71</v>
      </c>
      <c r="AB40" s="95">
        <v>1718300</v>
      </c>
      <c r="AC40" s="10">
        <v>20.71</v>
      </c>
      <c r="AD40" s="2">
        <f t="shared" si="0"/>
        <v>0.72999999999999687</v>
      </c>
      <c r="AE40" s="138">
        <f t="shared" si="1"/>
        <v>3.2402791625124827E-2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42557</v>
      </c>
      <c r="X41" s="10">
        <v>19.809999999999999</v>
      </c>
      <c r="Y41" s="10">
        <v>20.09</v>
      </c>
      <c r="Z41" s="10">
        <v>19.57</v>
      </c>
      <c r="AA41" s="10">
        <v>20.059999999999999</v>
      </c>
      <c r="AB41" s="95">
        <v>2595000</v>
      </c>
      <c r="AC41" s="10">
        <v>20.059999999999999</v>
      </c>
      <c r="AD41" s="2">
        <f t="shared" si="0"/>
        <v>0.51999999999999957</v>
      </c>
      <c r="AE41" s="138">
        <f t="shared" si="1"/>
        <v>8.040201005025116E-3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42556</v>
      </c>
      <c r="X42" s="10">
        <v>20.85</v>
      </c>
      <c r="Y42" s="10">
        <v>20.85</v>
      </c>
      <c r="Z42" s="10">
        <v>19.73</v>
      </c>
      <c r="AA42" s="10">
        <v>19.899999999999999</v>
      </c>
      <c r="AB42" s="95">
        <v>1651000</v>
      </c>
      <c r="AC42" s="10">
        <v>19.899999999999999</v>
      </c>
      <c r="AD42" s="2">
        <f t="shared" si="0"/>
        <v>1.120000000000001</v>
      </c>
      <c r="AE42" s="138">
        <f t="shared" si="1"/>
        <v>-5.4182509505703469E-2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19.079999999999998</v>
      </c>
      <c r="W43" s="133">
        <v>42552</v>
      </c>
      <c r="X43" s="10">
        <v>20.55</v>
      </c>
      <c r="Y43" s="10">
        <v>21.14</v>
      </c>
      <c r="Z43" s="10">
        <v>20.55</v>
      </c>
      <c r="AA43" s="10">
        <v>21.04</v>
      </c>
      <c r="AB43" s="95">
        <v>1770200</v>
      </c>
      <c r="AC43" s="10">
        <v>21.04</v>
      </c>
      <c r="AD43" s="2">
        <f t="shared" si="0"/>
        <v>0.58999999999999986</v>
      </c>
      <c r="AE43" s="138">
        <f t="shared" si="1"/>
        <v>2.0863658418243558E-2</v>
      </c>
    </row>
    <row r="44" spans="1:31" ht="20.25" thickBot="1" x14ac:dyDescent="0.35">
      <c r="O44" s="537" t="s">
        <v>78</v>
      </c>
      <c r="P44" s="537"/>
      <c r="T44" s="93" t="s">
        <v>99</v>
      </c>
      <c r="U44" s="88">
        <v>18.93</v>
      </c>
      <c r="W44" s="133">
        <v>42551</v>
      </c>
      <c r="X44" s="10">
        <v>20.65</v>
      </c>
      <c r="Y44" s="10">
        <v>20.68</v>
      </c>
      <c r="Z44" s="10">
        <v>20.309999999999999</v>
      </c>
      <c r="AA44" s="10">
        <v>20.61</v>
      </c>
      <c r="AB44" s="95">
        <v>2411000</v>
      </c>
      <c r="AC44" s="10">
        <v>20.61</v>
      </c>
      <c r="AD44" s="2">
        <f t="shared" si="0"/>
        <v>0.37000000000000099</v>
      </c>
      <c r="AE44" s="138">
        <f t="shared" si="1"/>
        <v>-2.9027576197389049E-3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20.680000000000003</v>
      </c>
      <c r="Q45" s="2"/>
      <c r="T45" s="93" t="s">
        <v>100</v>
      </c>
      <c r="U45" s="88" t="s">
        <v>130</v>
      </c>
      <c r="W45" s="133">
        <v>42550</v>
      </c>
      <c r="X45" s="10">
        <v>20</v>
      </c>
      <c r="Y45" s="10">
        <v>20.77</v>
      </c>
      <c r="Z45" s="10">
        <v>19.940000000000001</v>
      </c>
      <c r="AA45" s="10">
        <v>20.67</v>
      </c>
      <c r="AB45" s="95">
        <v>2360600</v>
      </c>
      <c r="AC45" s="10">
        <v>20.67</v>
      </c>
      <c r="AD45" s="2">
        <f t="shared" si="0"/>
        <v>0.82999999999999829</v>
      </c>
      <c r="AE45" s="138">
        <f t="shared" si="1"/>
        <v>5.2980132450331174E-2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20.492000000000001</v>
      </c>
      <c r="Q46" s="2"/>
      <c r="T46" s="93" t="s">
        <v>101</v>
      </c>
      <c r="U46" s="88" t="s">
        <v>130</v>
      </c>
      <c r="W46" s="133">
        <v>42549</v>
      </c>
      <c r="X46" s="10">
        <v>19.170000000000002</v>
      </c>
      <c r="Y46" s="10">
        <v>19.829999999999998</v>
      </c>
      <c r="Z46" s="10">
        <v>19.14</v>
      </c>
      <c r="AA46" s="10">
        <v>19.63</v>
      </c>
      <c r="AB46" s="95">
        <v>2317900</v>
      </c>
      <c r="AC46" s="10">
        <v>19.63</v>
      </c>
      <c r="AD46" s="2">
        <f t="shared" si="0"/>
        <v>0.68999999999999773</v>
      </c>
      <c r="AE46" s="138">
        <f t="shared" si="1"/>
        <v>4.1379310344827447E-2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20.304000000000002</v>
      </c>
      <c r="Q47" s="2"/>
      <c r="T47" s="93" t="s">
        <v>102</v>
      </c>
      <c r="U47" s="88">
        <v>21.67</v>
      </c>
      <c r="W47" s="133">
        <v>42548</v>
      </c>
      <c r="X47" s="10">
        <v>19.829999999999998</v>
      </c>
      <c r="Y47" s="10">
        <v>19.829999999999998</v>
      </c>
      <c r="Z47" s="10">
        <v>18.68</v>
      </c>
      <c r="AA47" s="10">
        <v>18.850000000000001</v>
      </c>
      <c r="AB47" s="95">
        <v>4803700</v>
      </c>
      <c r="AC47" s="10">
        <v>18.850000000000001</v>
      </c>
      <c r="AD47" s="2">
        <f t="shared" si="0"/>
        <v>1.1499999999999986</v>
      </c>
      <c r="AE47" s="138">
        <f t="shared" si="1"/>
        <v>-5.7971014492753659E-2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20.116000000000003</v>
      </c>
      <c r="Q48" s="2"/>
      <c r="T48" s="93" t="s">
        <v>103</v>
      </c>
      <c r="U48" s="88">
        <v>1.3779300000000001</v>
      </c>
      <c r="W48" s="133">
        <v>42545</v>
      </c>
      <c r="X48" s="10">
        <v>20.34</v>
      </c>
      <c r="Y48" s="10">
        <v>20.58</v>
      </c>
      <c r="Z48" s="10">
        <v>19.809999999999999</v>
      </c>
      <c r="AA48" s="10">
        <v>20.010000000000002</v>
      </c>
      <c r="AB48" s="95">
        <v>2884600</v>
      </c>
      <c r="AC48" s="10">
        <v>20.010000000000002</v>
      </c>
      <c r="AD48" s="2">
        <f t="shared" si="0"/>
        <v>0.76999999999999957</v>
      </c>
      <c r="AE48" s="138">
        <f t="shared" si="1"/>
        <v>-6.7132867132867036E-2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19.928000000000001</v>
      </c>
      <c r="Q49" s="2"/>
      <c r="T49" s="93" t="s">
        <v>104</v>
      </c>
      <c r="U49" s="88" t="s">
        <v>333</v>
      </c>
      <c r="W49" s="133">
        <v>42544</v>
      </c>
      <c r="X49" s="10">
        <v>21.31</v>
      </c>
      <c r="Y49" s="10">
        <v>21.64</v>
      </c>
      <c r="Z49" s="10">
        <v>21.19</v>
      </c>
      <c r="AA49" s="10">
        <v>21.45</v>
      </c>
      <c r="AB49" s="95">
        <v>964200</v>
      </c>
      <c r="AC49" s="10">
        <v>21.45</v>
      </c>
      <c r="AD49" s="2">
        <f t="shared" si="0"/>
        <v>0.44999999999999929</v>
      </c>
      <c r="AE49" s="138">
        <f t="shared" si="1"/>
        <v>1.8035121025154144E-2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19.740000000000002</v>
      </c>
      <c r="Q50" s="2"/>
      <c r="T50" s="93"/>
      <c r="U50" s="88"/>
      <c r="W50" s="133">
        <v>42543</v>
      </c>
      <c r="X50" s="10">
        <v>21.39</v>
      </c>
      <c r="Y50" s="10">
        <v>21.65</v>
      </c>
      <c r="Z50" s="10">
        <v>21.06</v>
      </c>
      <c r="AA50" s="10">
        <v>21.07</v>
      </c>
      <c r="AB50" s="95">
        <v>972800</v>
      </c>
      <c r="AC50" s="10">
        <v>21.07</v>
      </c>
      <c r="AD50" s="2">
        <f t="shared" si="0"/>
        <v>0.58999999999999986</v>
      </c>
      <c r="AE50" s="138">
        <f t="shared" si="1"/>
        <v>-1.3576779026217234E-2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19.552000000000003</v>
      </c>
      <c r="Q51" s="2"/>
      <c r="T51" s="93" t="s">
        <v>105</v>
      </c>
      <c r="U51" s="88" t="s">
        <v>444</v>
      </c>
      <c r="W51" s="133">
        <v>42542</v>
      </c>
      <c r="X51" s="10">
        <v>21.25</v>
      </c>
      <c r="Y51" s="10">
        <v>21.47</v>
      </c>
      <c r="Z51" s="10">
        <v>21.04</v>
      </c>
      <c r="AA51" s="10">
        <v>21.36</v>
      </c>
      <c r="AB51" s="95">
        <v>1353400</v>
      </c>
      <c r="AC51" s="10">
        <v>21.36</v>
      </c>
      <c r="AD51" s="2">
        <f t="shared" si="0"/>
        <v>0.42999999999999972</v>
      </c>
      <c r="AE51" s="138">
        <f t="shared" si="1"/>
        <v>8.9749645725081262E-3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19.364000000000001</v>
      </c>
      <c r="Q52" s="2"/>
      <c r="T52" s="93" t="s">
        <v>106</v>
      </c>
      <c r="U52" s="88" t="s">
        <v>235</v>
      </c>
      <c r="W52" s="133">
        <v>42541</v>
      </c>
      <c r="X52" s="10">
        <v>21.12</v>
      </c>
      <c r="Y52" s="10">
        <v>21.53</v>
      </c>
      <c r="Z52" s="10">
        <v>20.96</v>
      </c>
      <c r="AA52" s="10">
        <v>21.17</v>
      </c>
      <c r="AB52" s="95">
        <v>1928500</v>
      </c>
      <c r="AC52" s="10">
        <v>21.17</v>
      </c>
      <c r="AD52" s="2">
        <f t="shared" si="0"/>
        <v>0.57000000000000028</v>
      </c>
      <c r="AE52" s="138">
        <f t="shared" si="1"/>
        <v>2.3199613339777603E-2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19.176000000000002</v>
      </c>
      <c r="Q53" s="2"/>
      <c r="T53" s="93" t="s">
        <v>107</v>
      </c>
      <c r="U53" s="90">
        <v>1253018</v>
      </c>
      <c r="W53" s="133">
        <v>42538</v>
      </c>
      <c r="X53" s="10">
        <v>20.239999999999998</v>
      </c>
      <c r="Y53" s="10">
        <v>20.83</v>
      </c>
      <c r="Z53" s="10">
        <v>20</v>
      </c>
      <c r="AA53" s="10">
        <v>20.69</v>
      </c>
      <c r="AB53" s="95">
        <v>1715600</v>
      </c>
      <c r="AC53" s="10">
        <v>20.69</v>
      </c>
      <c r="AD53" s="2">
        <f t="shared" si="0"/>
        <v>0.82999999999999829</v>
      </c>
      <c r="AE53" s="138">
        <f t="shared" si="1"/>
        <v>2.6289682539682557E-2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18.988</v>
      </c>
      <c r="Q54" s="2"/>
      <c r="T54" s="93" t="s">
        <v>110</v>
      </c>
      <c r="U54" s="90">
        <v>2850670</v>
      </c>
      <c r="W54" s="133">
        <v>42537</v>
      </c>
      <c r="X54" s="10">
        <v>20.09</v>
      </c>
      <c r="Y54" s="10">
        <v>20.28</v>
      </c>
      <c r="Z54" s="10">
        <v>19.43</v>
      </c>
      <c r="AA54" s="10">
        <v>20.16</v>
      </c>
      <c r="AB54" s="95">
        <v>2438300</v>
      </c>
      <c r="AC54" s="10">
        <v>20.16</v>
      </c>
      <c r="AD54" s="2">
        <f t="shared" si="0"/>
        <v>0.85000000000000142</v>
      </c>
      <c r="AE54" s="138">
        <f t="shared" si="1"/>
        <v>-5.4267390231869106E-3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</v>
      </c>
      <c r="Q55" s="2"/>
      <c r="T55" s="93" t="s">
        <v>108</v>
      </c>
      <c r="U55" s="88" t="s">
        <v>445</v>
      </c>
      <c r="W55" s="133">
        <v>42536</v>
      </c>
      <c r="X55" s="10">
        <v>19.670000000000002</v>
      </c>
      <c r="Y55" s="10">
        <v>20.65</v>
      </c>
      <c r="Z55" s="10">
        <v>19.61</v>
      </c>
      <c r="AA55" s="10">
        <v>20.27</v>
      </c>
      <c r="AB55" s="95">
        <v>2661300</v>
      </c>
      <c r="AC55" s="10">
        <v>20.27</v>
      </c>
      <c r="AD55" s="2">
        <f t="shared" si="0"/>
        <v>1.0399999999999991</v>
      </c>
      <c r="AE55" s="138">
        <f t="shared" si="1"/>
        <v>3.6828644501278651E-2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18.612000000000002</v>
      </c>
      <c r="Q56" s="2"/>
      <c r="T56" s="93" t="s">
        <v>111</v>
      </c>
      <c r="U56" s="88">
        <v>23.53</v>
      </c>
      <c r="W56" s="133">
        <v>42535</v>
      </c>
      <c r="X56" s="10">
        <v>19.82</v>
      </c>
      <c r="Y56" s="10">
        <v>20.02</v>
      </c>
      <c r="Z56" s="10">
        <v>19.489999999999998</v>
      </c>
      <c r="AA56" s="10">
        <v>19.55</v>
      </c>
      <c r="AB56" s="95">
        <v>1391900</v>
      </c>
      <c r="AC56" s="10">
        <v>19.55</v>
      </c>
      <c r="AD56" s="2">
        <f t="shared" si="0"/>
        <v>0.53000000000000114</v>
      </c>
      <c r="AE56" s="138">
        <f t="shared" si="1"/>
        <v>-1.5609264853977733E-2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18.423999999999999</v>
      </c>
      <c r="Q57" s="2"/>
      <c r="T57" s="93" t="s">
        <v>112</v>
      </c>
      <c r="U57" s="88">
        <v>0.8</v>
      </c>
      <c r="W57" s="133">
        <v>42534</v>
      </c>
      <c r="X57" s="10">
        <v>20.149999999999999</v>
      </c>
      <c r="Y57" s="10">
        <v>20.420000000000002</v>
      </c>
      <c r="Z57" s="10">
        <v>19.86</v>
      </c>
      <c r="AA57" s="10">
        <v>19.86</v>
      </c>
      <c r="AB57" s="95">
        <v>1784600</v>
      </c>
      <c r="AC57" s="10">
        <v>19.86</v>
      </c>
      <c r="AD57" s="2">
        <f t="shared" si="0"/>
        <v>0.56000000000000227</v>
      </c>
      <c r="AE57" s="138">
        <f t="shared" si="1"/>
        <v>-2.1674876847290747E-2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18.236000000000001</v>
      </c>
      <c r="T58" s="93" t="s">
        <v>109</v>
      </c>
      <c r="U58" s="88" t="s">
        <v>124</v>
      </c>
      <c r="W58" s="133">
        <v>42531</v>
      </c>
      <c r="X58" s="10">
        <v>21.18</v>
      </c>
      <c r="Y58" s="10">
        <v>21.19</v>
      </c>
      <c r="Z58" s="10">
        <v>20.18</v>
      </c>
      <c r="AA58" s="10">
        <v>20.3</v>
      </c>
      <c r="AB58" s="95">
        <v>2587600</v>
      </c>
      <c r="AC58" s="10">
        <v>20.3</v>
      </c>
      <c r="AD58" s="2">
        <f t="shared" si="0"/>
        <v>1.0100000000000016</v>
      </c>
      <c r="AE58" s="138">
        <f t="shared" si="1"/>
        <v>-5.2729818012132501E-2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18.047999999999998</v>
      </c>
      <c r="W59" s="133">
        <v>42530</v>
      </c>
      <c r="X59" s="10">
        <v>21.43</v>
      </c>
      <c r="Y59" s="10">
        <v>21.65</v>
      </c>
      <c r="Z59" s="10">
        <v>21.16</v>
      </c>
      <c r="AA59" s="10">
        <v>21.43</v>
      </c>
      <c r="AB59" s="95">
        <v>1722000</v>
      </c>
      <c r="AC59" s="10">
        <v>21.43</v>
      </c>
      <c r="AD59" s="2">
        <f t="shared" si="0"/>
        <v>0.48999999999999844</v>
      </c>
      <c r="AE59" s="138">
        <f t="shared" si="1"/>
        <v>-5.1067780872794399E-3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17.86</v>
      </c>
      <c r="W60" s="133">
        <v>42529</v>
      </c>
      <c r="X60" s="10">
        <v>21.87</v>
      </c>
      <c r="Y60" s="10">
        <v>21.93</v>
      </c>
      <c r="Z60" s="10">
        <v>21.54</v>
      </c>
      <c r="AA60" s="10">
        <v>21.54</v>
      </c>
      <c r="AB60" s="95">
        <v>1432800</v>
      </c>
      <c r="AC60" s="10">
        <v>21.54</v>
      </c>
      <c r="AD60" s="2">
        <f t="shared" si="0"/>
        <v>0.39000000000000057</v>
      </c>
      <c r="AE60" s="138">
        <f t="shared" si="1"/>
        <v>-1.1019283746556585E-2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17.672000000000001</v>
      </c>
      <c r="W61" s="133">
        <v>42528</v>
      </c>
      <c r="X61" s="10">
        <v>21.13</v>
      </c>
      <c r="Y61" s="10">
        <v>21.99</v>
      </c>
      <c r="Z61" s="10">
        <v>21.02</v>
      </c>
      <c r="AA61" s="10">
        <v>21.78</v>
      </c>
      <c r="AB61" s="95">
        <v>1751900</v>
      </c>
      <c r="AC61" s="10">
        <v>21.78</v>
      </c>
      <c r="AD61" s="2">
        <f t="shared" si="0"/>
        <v>0.96999999999999886</v>
      </c>
      <c r="AE61" s="138">
        <f t="shared" si="1"/>
        <v>2.7358490566037785E-2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17.484000000000002</v>
      </c>
      <c r="W62" s="133">
        <v>42527</v>
      </c>
      <c r="X62" s="10">
        <v>21.25</v>
      </c>
      <c r="Y62" s="10">
        <v>21.6</v>
      </c>
      <c r="Z62" s="10">
        <v>21.03</v>
      </c>
      <c r="AA62" s="10">
        <v>21.2</v>
      </c>
      <c r="AB62" s="95">
        <v>3179600</v>
      </c>
      <c r="AC62" s="10">
        <v>21.2</v>
      </c>
      <c r="AD62" s="2">
        <f t="shared" si="0"/>
        <v>0.57000000000000028</v>
      </c>
      <c r="AE62" s="138">
        <f t="shared" si="1"/>
        <v>5.6925996204935103E-3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17.296000000000003</v>
      </c>
      <c r="W63" s="133">
        <v>42524</v>
      </c>
      <c r="X63" s="10">
        <v>21.44</v>
      </c>
      <c r="Y63" s="10">
        <v>21.48</v>
      </c>
      <c r="Z63" s="10">
        <v>20.84</v>
      </c>
      <c r="AA63" s="10">
        <v>21.08</v>
      </c>
      <c r="AB63" s="95">
        <v>5058200</v>
      </c>
      <c r="AC63" s="10">
        <v>21.08</v>
      </c>
      <c r="AD63" s="2">
        <f t="shared" si="0"/>
        <v>0.64000000000000057</v>
      </c>
      <c r="AE63" s="138">
        <f t="shared" si="1"/>
        <v>-2.5427646786870151E-2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17.108000000000001</v>
      </c>
      <c r="W64" s="133">
        <v>42523</v>
      </c>
      <c r="X64" s="10">
        <v>22.47</v>
      </c>
      <c r="Y64" s="10">
        <v>22.94</v>
      </c>
      <c r="Z64" s="10">
        <v>20.87</v>
      </c>
      <c r="AA64" s="10">
        <v>21.63</v>
      </c>
      <c r="AB64" s="95">
        <v>8642600</v>
      </c>
      <c r="AC64" s="10">
        <v>21.63</v>
      </c>
      <c r="AD64" s="2">
        <f t="shared" si="0"/>
        <v>2.0700000000000003</v>
      </c>
      <c r="AE64" s="138">
        <f t="shared" si="1"/>
        <v>-4.5454545454545525E-2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16.920000000000002</v>
      </c>
      <c r="W65" s="133">
        <v>42522</v>
      </c>
      <c r="X65" s="10">
        <v>21.86</v>
      </c>
      <c r="Y65" s="10">
        <v>22.79</v>
      </c>
      <c r="Z65" s="10">
        <v>21.86</v>
      </c>
      <c r="AA65" s="10">
        <v>22.66</v>
      </c>
      <c r="AB65" s="95">
        <v>2983600</v>
      </c>
      <c r="AC65" s="10">
        <v>22.66</v>
      </c>
      <c r="AD65" s="2">
        <f t="shared" si="0"/>
        <v>0.92999999999999972</v>
      </c>
      <c r="AE65" s="138">
        <f t="shared" si="1"/>
        <v>3.6596523330283626E-2</v>
      </c>
    </row>
    <row r="66" spans="1:31" x14ac:dyDescent="0.25">
      <c r="O66" s="34"/>
      <c r="W66" s="133">
        <v>42521</v>
      </c>
      <c r="X66" s="10">
        <v>22.13</v>
      </c>
      <c r="Y66" s="10">
        <v>22.27</v>
      </c>
      <c r="Z66" s="10">
        <v>21.8</v>
      </c>
      <c r="AA66" s="10">
        <v>21.86</v>
      </c>
      <c r="AB66" s="95">
        <v>1501200</v>
      </c>
      <c r="AC66" s="10">
        <v>21.86</v>
      </c>
      <c r="AD66" s="2">
        <f t="shared" si="0"/>
        <v>0.46999999999999886</v>
      </c>
      <c r="AE66" s="138">
        <f t="shared" si="1"/>
        <v>-1.4871563767462903E-2</v>
      </c>
    </row>
    <row r="67" spans="1:31" x14ac:dyDescent="0.25">
      <c r="W67" s="133">
        <v>42517</v>
      </c>
      <c r="X67" s="10">
        <v>22.13</v>
      </c>
      <c r="Y67" s="10">
        <v>22.28</v>
      </c>
      <c r="Z67" s="10">
        <v>22</v>
      </c>
      <c r="AA67" s="10">
        <v>22.19</v>
      </c>
      <c r="AB67" s="95">
        <v>2004000</v>
      </c>
      <c r="AC67" s="10">
        <v>22.19</v>
      </c>
      <c r="AD67" s="2">
        <f>Y67-Z67</f>
        <v>0.28000000000000114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42612</v>
      </c>
      <c r="X2" s="10">
        <v>53.84</v>
      </c>
      <c r="Y2" s="10">
        <v>53.97</v>
      </c>
      <c r="Z2" s="10">
        <v>53.44</v>
      </c>
      <c r="AA2" s="10">
        <v>53.55</v>
      </c>
      <c r="AB2" s="95">
        <v>1944200</v>
      </c>
      <c r="AC2" s="10">
        <v>53.55</v>
      </c>
      <c r="AD2" s="2">
        <f>Y2-Z2</f>
        <v>0.53000000000000114</v>
      </c>
      <c r="AE2" s="138">
        <f>AC2/AC3-1</f>
        <v>-6.6777963272119933E-3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53.55</v>
      </c>
      <c r="T3" s="1">
        <v>42312</v>
      </c>
      <c r="U3" t="s">
        <v>152</v>
      </c>
      <c r="W3" s="133">
        <v>42611</v>
      </c>
      <c r="X3" s="10">
        <v>53.67</v>
      </c>
      <c r="Y3" s="10">
        <v>54.2</v>
      </c>
      <c r="Z3" s="10">
        <v>53.58</v>
      </c>
      <c r="AA3" s="10">
        <v>53.91</v>
      </c>
      <c r="AB3" s="95">
        <v>1896500</v>
      </c>
      <c r="AC3" s="10">
        <v>53.91</v>
      </c>
      <c r="AD3" s="2">
        <f t="shared" ref="AD3:AD66" si="0">Y3-Z3</f>
        <v>0.62000000000000455</v>
      </c>
      <c r="AE3" s="138" t="e">
        <f t="shared" ref="AE3:AE66" si="1">AC3/AC4-1</f>
        <v>#DIV/0!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53.55</v>
      </c>
      <c r="W4" s="133">
        <v>42611</v>
      </c>
      <c r="X4" s="10" t="s">
        <v>186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42608</v>
      </c>
      <c r="X5" s="10">
        <v>53.89</v>
      </c>
      <c r="Y5" s="10">
        <v>54.42</v>
      </c>
      <c r="Z5" s="10">
        <v>53.42</v>
      </c>
      <c r="AA5" s="10">
        <v>53.87</v>
      </c>
      <c r="AB5" s="95">
        <v>3835200</v>
      </c>
      <c r="AC5" s="10">
        <v>53.68</v>
      </c>
      <c r="AD5" s="2">
        <f t="shared" si="0"/>
        <v>1</v>
      </c>
      <c r="AE5" s="138">
        <f t="shared" si="1"/>
        <v>3.1769762661184586E-3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53.54</v>
      </c>
      <c r="Y6" s="10">
        <v>53.74</v>
      </c>
      <c r="Z6" s="10">
        <v>53.26</v>
      </c>
      <c r="AA6" s="10">
        <v>53.7</v>
      </c>
      <c r="AB6" s="95">
        <v>3712000</v>
      </c>
      <c r="AC6" s="10">
        <v>53.51</v>
      </c>
      <c r="AD6" s="2">
        <f t="shared" si="0"/>
        <v>0.48000000000000398</v>
      </c>
      <c r="AE6" s="138">
        <f t="shared" si="1"/>
        <v>-2.6095060577819851E-3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42606</v>
      </c>
      <c r="X7" s="10">
        <v>54.19</v>
      </c>
      <c r="Y7" s="10">
        <v>54.53</v>
      </c>
      <c r="Z7" s="10">
        <v>53.53</v>
      </c>
      <c r="AA7" s="10">
        <v>53.84</v>
      </c>
      <c r="AB7" s="95">
        <v>2807700</v>
      </c>
      <c r="AC7" s="10">
        <v>53.65</v>
      </c>
      <c r="AD7" s="2">
        <f t="shared" si="0"/>
        <v>1</v>
      </c>
      <c r="AE7" s="138">
        <f t="shared" si="1"/>
        <v>-1.142435968306621E-2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42605</v>
      </c>
      <c r="X8" s="10">
        <v>54.33</v>
      </c>
      <c r="Y8" s="10">
        <v>54.48</v>
      </c>
      <c r="Z8" s="10">
        <v>54.07</v>
      </c>
      <c r="AA8" s="10">
        <v>54.46</v>
      </c>
      <c r="AB8" s="95">
        <v>4026600</v>
      </c>
      <c r="AC8" s="10">
        <v>54.27</v>
      </c>
      <c r="AD8" s="2">
        <f t="shared" si="0"/>
        <v>0.40999999999999659</v>
      </c>
      <c r="AE8" s="138">
        <f t="shared" si="1"/>
        <v>1.1367871785315176E-2</v>
      </c>
    </row>
    <row r="9" spans="1:41" x14ac:dyDescent="0.25">
      <c r="O9" s="11" t="s">
        <v>224</v>
      </c>
      <c r="Q9" s="138">
        <f>IF(Q2=0, 0, Q8/Q6)</f>
        <v>0</v>
      </c>
      <c r="W9" s="133">
        <v>42604</v>
      </c>
      <c r="X9" s="10">
        <v>53.72</v>
      </c>
      <c r="Y9" s="10">
        <v>53.87</v>
      </c>
      <c r="Z9" s="10">
        <v>53.43</v>
      </c>
      <c r="AA9" s="10">
        <v>53.85</v>
      </c>
      <c r="AB9" s="95">
        <v>2936600</v>
      </c>
      <c r="AC9" s="10">
        <v>53.66</v>
      </c>
      <c r="AD9" s="2">
        <f t="shared" si="0"/>
        <v>0.43999999999999773</v>
      </c>
      <c r="AE9" s="138">
        <f t="shared" si="1"/>
        <v>9.3266181682527538E-4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42601</v>
      </c>
      <c r="X10" s="10">
        <v>53.76</v>
      </c>
      <c r="Y10" s="10">
        <v>54.08</v>
      </c>
      <c r="Z10" s="10">
        <v>53.64</v>
      </c>
      <c r="AA10" s="10">
        <v>53.8</v>
      </c>
      <c r="AB10" s="95">
        <v>7010000</v>
      </c>
      <c r="AC10" s="10">
        <v>53.61</v>
      </c>
      <c r="AD10" s="2">
        <f t="shared" si="0"/>
        <v>0.43999999999999773</v>
      </c>
      <c r="AE10" s="138">
        <f t="shared" si="1"/>
        <v>-3.7167812674224754E-3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42600</v>
      </c>
      <c r="X11" s="10">
        <v>54.12</v>
      </c>
      <c r="Y11" s="10">
        <v>54.12</v>
      </c>
      <c r="Z11" s="10">
        <v>53.63</v>
      </c>
      <c r="AA11" s="10">
        <v>54</v>
      </c>
      <c r="AB11" s="95">
        <v>2784900</v>
      </c>
      <c r="AC11" s="10">
        <v>53.81</v>
      </c>
      <c r="AD11" s="2">
        <f t="shared" si="0"/>
        <v>0.48999999999999488</v>
      </c>
      <c r="AE11" s="138">
        <f t="shared" si="1"/>
        <v>9.3005952380953438E-4</v>
      </c>
    </row>
    <row r="12" spans="1:41" x14ac:dyDescent="0.25">
      <c r="W12" s="133">
        <v>42599</v>
      </c>
      <c r="X12" s="10">
        <v>54.34</v>
      </c>
      <c r="Y12" s="10">
        <v>54.54</v>
      </c>
      <c r="Z12" s="10">
        <v>53.62</v>
      </c>
      <c r="AA12" s="10">
        <v>53.95</v>
      </c>
      <c r="AB12" s="95">
        <v>3564100</v>
      </c>
      <c r="AC12" s="10">
        <v>53.76</v>
      </c>
      <c r="AD12" s="2">
        <f t="shared" si="0"/>
        <v>0.92000000000000171</v>
      </c>
      <c r="AE12" s="138">
        <f t="shared" si="1"/>
        <v>-8.1180811808119202E-3</v>
      </c>
    </row>
    <row r="13" spans="1:41" x14ac:dyDescent="0.25">
      <c r="W13" s="133">
        <v>42598</v>
      </c>
      <c r="X13" s="10">
        <v>54.87</v>
      </c>
      <c r="Y13" s="10">
        <v>54.95</v>
      </c>
      <c r="Z13" s="10">
        <v>54.14</v>
      </c>
      <c r="AA13" s="10">
        <v>54.39</v>
      </c>
      <c r="AB13" s="95">
        <v>2938300</v>
      </c>
      <c r="AC13" s="10">
        <v>54.2</v>
      </c>
      <c r="AD13" s="2">
        <f t="shared" si="0"/>
        <v>0.81000000000000227</v>
      </c>
      <c r="AE13" s="138">
        <f t="shared" si="1"/>
        <v>-9.1407678244972423E-3</v>
      </c>
    </row>
    <row r="14" spans="1:41" x14ac:dyDescent="0.25">
      <c r="W14" s="133">
        <v>42597</v>
      </c>
      <c r="X14" s="10">
        <v>55</v>
      </c>
      <c r="Y14" s="10">
        <v>55.45</v>
      </c>
      <c r="Z14" s="10">
        <v>54.82</v>
      </c>
      <c r="AA14" s="10">
        <v>54.89</v>
      </c>
      <c r="AB14" s="95">
        <v>3725600</v>
      </c>
      <c r="AC14" s="10">
        <v>54.7</v>
      </c>
      <c r="AD14" s="2">
        <f t="shared" si="0"/>
        <v>0.63000000000000256</v>
      </c>
      <c r="AE14" s="138">
        <f t="shared" si="1"/>
        <v>0</v>
      </c>
    </row>
    <row r="15" spans="1:41" x14ac:dyDescent="0.25">
      <c r="W15" s="133">
        <v>42594</v>
      </c>
      <c r="X15" s="10">
        <v>54.31</v>
      </c>
      <c r="Y15" s="10">
        <v>54.98</v>
      </c>
      <c r="Z15" s="10">
        <v>54.26</v>
      </c>
      <c r="AA15" s="10">
        <v>54.89</v>
      </c>
      <c r="AB15" s="95">
        <v>3167700</v>
      </c>
      <c r="AC15" s="10">
        <v>54.7</v>
      </c>
      <c r="AD15" s="2">
        <f t="shared" si="0"/>
        <v>0.71999999999999886</v>
      </c>
      <c r="AE15" s="138">
        <f t="shared" si="1"/>
        <v>7.7376565954310195E-3</v>
      </c>
    </row>
    <row r="16" spans="1:41" x14ac:dyDescent="0.25">
      <c r="W16" s="133">
        <v>42593</v>
      </c>
      <c r="X16" s="10">
        <v>54.3</v>
      </c>
      <c r="Y16" s="10">
        <v>54.71</v>
      </c>
      <c r="Z16" s="10">
        <v>54.23</v>
      </c>
      <c r="AA16" s="10">
        <v>54.47</v>
      </c>
      <c r="AB16" s="95">
        <v>3393700</v>
      </c>
      <c r="AC16" s="10">
        <v>54.28</v>
      </c>
      <c r="AD16" s="2">
        <f t="shared" si="0"/>
        <v>0.48000000000000398</v>
      </c>
      <c r="AE16" s="138">
        <f t="shared" si="1"/>
        <v>5.1851851851851816E-3</v>
      </c>
    </row>
    <row r="17" spans="1:31" x14ac:dyDescent="0.25">
      <c r="W17" s="133">
        <v>42592</v>
      </c>
      <c r="X17" s="10">
        <v>54.32</v>
      </c>
      <c r="Y17" s="10">
        <v>54.56</v>
      </c>
      <c r="Z17" s="10">
        <v>53.97</v>
      </c>
      <c r="AA17" s="10">
        <v>54.19</v>
      </c>
      <c r="AB17" s="95">
        <v>1908300</v>
      </c>
      <c r="AC17" s="10">
        <v>54</v>
      </c>
      <c r="AD17" s="2">
        <f t="shared" si="0"/>
        <v>0.59000000000000341</v>
      </c>
      <c r="AE17" s="138">
        <f t="shared" si="1"/>
        <v>7.4128984432908496E-4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42591</v>
      </c>
      <c r="X18" s="10">
        <v>54.27</v>
      </c>
      <c r="Y18" s="10">
        <v>54.46</v>
      </c>
      <c r="Z18" s="10">
        <v>53.99</v>
      </c>
      <c r="AA18" s="10">
        <v>54.15</v>
      </c>
      <c r="AB18" s="95">
        <v>2586100</v>
      </c>
      <c r="AC18" s="10">
        <v>53.96</v>
      </c>
      <c r="AD18" s="2">
        <f t="shared" si="0"/>
        <v>0.46999999999999886</v>
      </c>
      <c r="AE18" s="138">
        <f t="shared" si="1"/>
        <v>-1.8528812303131303E-4</v>
      </c>
    </row>
    <row r="19" spans="1:31" x14ac:dyDescent="0.25">
      <c r="G19" s="2"/>
      <c r="W19" s="133">
        <v>42590</v>
      </c>
      <c r="X19" s="10">
        <v>54.09</v>
      </c>
      <c r="Y19" s="10">
        <v>54.41</v>
      </c>
      <c r="Z19" s="10">
        <v>53.59</v>
      </c>
      <c r="AA19" s="10">
        <v>54.16</v>
      </c>
      <c r="AB19" s="95">
        <v>3780800</v>
      </c>
      <c r="AC19" s="10">
        <v>53.97</v>
      </c>
      <c r="AD19" s="2">
        <f t="shared" si="0"/>
        <v>0.81999999999999318</v>
      </c>
      <c r="AE19" s="138">
        <f t="shared" si="1"/>
        <v>7.6549663928304756E-3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42587</v>
      </c>
      <c r="X20" s="10">
        <v>53.43</v>
      </c>
      <c r="Y20" s="10">
        <v>53.99</v>
      </c>
      <c r="Z20" s="10">
        <v>53.31</v>
      </c>
      <c r="AA20" s="10">
        <v>53.75</v>
      </c>
      <c r="AB20" s="95">
        <v>3260900</v>
      </c>
      <c r="AC20" s="10">
        <v>53.56</v>
      </c>
      <c r="AD20" s="2">
        <f t="shared" si="0"/>
        <v>0.67999999999999972</v>
      </c>
      <c r="AE20" s="138">
        <f t="shared" si="1"/>
        <v>8.8528913166321388E-3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42586</v>
      </c>
      <c r="X21" s="10">
        <v>53.51</v>
      </c>
      <c r="Y21" s="10">
        <v>53.78</v>
      </c>
      <c r="Z21" s="10">
        <v>53.25</v>
      </c>
      <c r="AA21" s="10">
        <v>53.28</v>
      </c>
      <c r="AB21" s="95">
        <v>2537800</v>
      </c>
      <c r="AC21" s="10">
        <v>53.09</v>
      </c>
      <c r="AD21" s="2">
        <f t="shared" si="0"/>
        <v>0.53000000000000114</v>
      </c>
      <c r="AE21" s="138">
        <f t="shared" si="1"/>
        <v>-4.3135783945985606E-3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42585</v>
      </c>
      <c r="X22" s="10">
        <v>53.55</v>
      </c>
      <c r="Y22" s="10">
        <v>53.58</v>
      </c>
      <c r="Z22" s="10">
        <v>53.09</v>
      </c>
      <c r="AA22" s="10">
        <v>53.51</v>
      </c>
      <c r="AB22" s="95">
        <v>2780900</v>
      </c>
      <c r="AC22" s="10">
        <v>53.32</v>
      </c>
      <c r="AD22" s="2">
        <f t="shared" si="0"/>
        <v>0.48999999999999488</v>
      </c>
      <c r="AE22" s="138">
        <f t="shared" si="1"/>
        <v>-5.7803468208093012E-3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42584</v>
      </c>
      <c r="X23" s="10">
        <v>53.93</v>
      </c>
      <c r="Y23" s="10">
        <v>54.06</v>
      </c>
      <c r="Z23" s="10">
        <v>53.09</v>
      </c>
      <c r="AA23" s="10">
        <v>53.82</v>
      </c>
      <c r="AB23" s="95">
        <v>5514500</v>
      </c>
      <c r="AC23" s="10">
        <v>53.63</v>
      </c>
      <c r="AD23" s="2">
        <f t="shared" si="0"/>
        <v>0.96999999999999886</v>
      </c>
      <c r="AE23" s="138">
        <f t="shared" si="1"/>
        <v>-2.7891409445890414E-3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42583</v>
      </c>
      <c r="X24" s="10">
        <v>52.58</v>
      </c>
      <c r="Y24" s="10">
        <v>54.53</v>
      </c>
      <c r="Z24" s="10">
        <v>52.41</v>
      </c>
      <c r="AA24" s="10">
        <v>53.97</v>
      </c>
      <c r="AB24" s="95">
        <v>10461500</v>
      </c>
      <c r="AC24" s="10">
        <v>53.78</v>
      </c>
      <c r="AD24" s="2">
        <f t="shared" si="0"/>
        <v>2.1200000000000045</v>
      </c>
      <c r="AE24" s="138">
        <f t="shared" si="1"/>
        <v>2.8888463745934567E-2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42580</v>
      </c>
      <c r="X25" s="10">
        <v>51.82</v>
      </c>
      <c r="Y25" s="10">
        <v>53.75</v>
      </c>
      <c r="Z25" s="10">
        <v>51.82</v>
      </c>
      <c r="AA25" s="10">
        <v>52.46</v>
      </c>
      <c r="AB25" s="95">
        <v>11512700</v>
      </c>
      <c r="AC25" s="10">
        <v>52.27</v>
      </c>
      <c r="AD25" s="2">
        <f t="shared" si="0"/>
        <v>1.9299999999999997</v>
      </c>
      <c r="AE25" s="138">
        <f t="shared" si="1"/>
        <v>6.1966680211296365E-2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42579</v>
      </c>
      <c r="X26" s="10">
        <v>49.09</v>
      </c>
      <c r="Y26" s="10">
        <v>49.51</v>
      </c>
      <c r="Z26" s="10">
        <v>48.78</v>
      </c>
      <c r="AA26" s="10">
        <v>49.39</v>
      </c>
      <c r="AB26" s="95">
        <v>3742400</v>
      </c>
      <c r="AC26" s="10">
        <v>49.22</v>
      </c>
      <c r="AD26" s="2">
        <f t="shared" si="0"/>
        <v>0.72999999999999687</v>
      </c>
      <c r="AE26" s="138">
        <f t="shared" si="1"/>
        <v>4.6948356807510194E-3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42578</v>
      </c>
      <c r="X27" s="10">
        <v>49.58</v>
      </c>
      <c r="Y27" s="10">
        <v>49.93</v>
      </c>
      <c r="Z27" s="10">
        <v>48.99</v>
      </c>
      <c r="AA27" s="10">
        <v>49.16</v>
      </c>
      <c r="AB27" s="95">
        <v>3298700</v>
      </c>
      <c r="AC27" s="10">
        <v>48.99</v>
      </c>
      <c r="AD27" s="2">
        <f t="shared" si="0"/>
        <v>0.93999999999999773</v>
      </c>
      <c r="AE27" s="138">
        <f t="shared" si="1"/>
        <v>-8.0988054261995623E-3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42577</v>
      </c>
      <c r="X28" s="10">
        <v>49.09</v>
      </c>
      <c r="Y28" s="10">
        <v>49.63</v>
      </c>
      <c r="Z28" s="10">
        <v>49.01</v>
      </c>
      <c r="AA28" s="10">
        <v>49.56</v>
      </c>
      <c r="AB28" s="95">
        <v>3131300</v>
      </c>
      <c r="AC28" s="10">
        <v>49.39</v>
      </c>
      <c r="AD28" s="2">
        <f t="shared" si="0"/>
        <v>0.62000000000000455</v>
      </c>
      <c r="AE28" s="138">
        <f t="shared" si="1"/>
        <v>1.209016393442619E-2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42576</v>
      </c>
      <c r="X29" s="10">
        <v>48.75</v>
      </c>
      <c r="Y29" s="10">
        <v>49</v>
      </c>
      <c r="Z29" s="10">
        <v>48.42</v>
      </c>
      <c r="AA29" s="10">
        <v>48.97</v>
      </c>
      <c r="AB29" s="95">
        <v>1879800</v>
      </c>
      <c r="AC29" s="10">
        <v>48.8</v>
      </c>
      <c r="AD29" s="2">
        <f t="shared" si="0"/>
        <v>0.57999999999999829</v>
      </c>
      <c r="AE29" s="138">
        <f t="shared" si="1"/>
        <v>-2.0487604998986608E-4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42573</v>
      </c>
      <c r="X30" s="10">
        <v>48.74</v>
      </c>
      <c r="Y30" s="10">
        <v>49.08</v>
      </c>
      <c r="Z30" s="10">
        <v>48.68</v>
      </c>
      <c r="AA30" s="10">
        <v>48.98</v>
      </c>
      <c r="AB30" s="95">
        <v>2673500</v>
      </c>
      <c r="AC30" s="10">
        <v>48.81</v>
      </c>
      <c r="AD30" s="2">
        <f t="shared" si="0"/>
        <v>0.39999999999999858</v>
      </c>
      <c r="AE30" s="138">
        <f t="shared" si="1"/>
        <v>7.4303405572755388E-3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42572</v>
      </c>
      <c r="X31" s="10">
        <v>48.71</v>
      </c>
      <c r="Y31" s="10">
        <v>48.83</v>
      </c>
      <c r="Z31" s="10">
        <v>48.45</v>
      </c>
      <c r="AA31" s="10">
        <v>48.62</v>
      </c>
      <c r="AB31" s="95">
        <v>2463600</v>
      </c>
      <c r="AC31" s="10">
        <v>48.45</v>
      </c>
      <c r="AD31" s="2">
        <f t="shared" si="0"/>
        <v>0.37999999999999545</v>
      </c>
      <c r="AE31" s="138">
        <f t="shared" si="1"/>
        <v>-4.3156596794080571E-3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42571</v>
      </c>
      <c r="X32" s="10">
        <v>48.24</v>
      </c>
      <c r="Y32" s="10">
        <v>48.89</v>
      </c>
      <c r="Z32" s="10">
        <v>48.07</v>
      </c>
      <c r="AA32" s="10">
        <v>48.83</v>
      </c>
      <c r="AB32" s="95">
        <v>2701700</v>
      </c>
      <c r="AC32" s="10">
        <v>48.66</v>
      </c>
      <c r="AD32" s="2">
        <f t="shared" si="0"/>
        <v>0.82000000000000028</v>
      </c>
      <c r="AE32" s="138">
        <f t="shared" si="1"/>
        <v>1.6503029036975203E-2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42570</v>
      </c>
      <c r="X33" s="10">
        <v>48.09</v>
      </c>
      <c r="Y33" s="10">
        <v>48.39</v>
      </c>
      <c r="Z33" s="10">
        <v>47.41</v>
      </c>
      <c r="AA33" s="10">
        <v>48.04</v>
      </c>
      <c r="AB33" s="95">
        <v>2349800</v>
      </c>
      <c r="AC33" s="10">
        <v>47.87</v>
      </c>
      <c r="AD33" s="2">
        <f t="shared" si="0"/>
        <v>0.98000000000000398</v>
      </c>
      <c r="AE33" s="138">
        <f t="shared" si="1"/>
        <v>-5.6086414624013647E-3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42569</v>
      </c>
      <c r="X34" s="10">
        <v>48.61</v>
      </c>
      <c r="Y34" s="10">
        <v>48.84</v>
      </c>
      <c r="Z34" s="10">
        <v>48.13</v>
      </c>
      <c r="AA34" s="10">
        <v>48.31</v>
      </c>
      <c r="AB34" s="95">
        <v>2853400</v>
      </c>
      <c r="AC34" s="10">
        <v>48.14</v>
      </c>
      <c r="AD34" s="2">
        <f t="shared" si="0"/>
        <v>0.71000000000000085</v>
      </c>
      <c r="AE34" s="138">
        <f t="shared" si="1"/>
        <v>-7.831821929101479E-3</v>
      </c>
    </row>
    <row r="35" spans="1:31" x14ac:dyDescent="0.25">
      <c r="W35" s="133">
        <v>42566</v>
      </c>
      <c r="X35" s="10">
        <v>48.8</v>
      </c>
      <c r="Y35" s="10">
        <v>48.96</v>
      </c>
      <c r="Z35" s="10">
        <v>48.55</v>
      </c>
      <c r="AA35" s="10">
        <v>48.69</v>
      </c>
      <c r="AB35" s="95">
        <v>2316100</v>
      </c>
      <c r="AC35" s="10">
        <v>48.52</v>
      </c>
      <c r="AD35" s="2">
        <f t="shared" si="0"/>
        <v>0.41000000000000369</v>
      </c>
      <c r="AE35" s="138">
        <f t="shared" si="1"/>
        <v>-6.1791967044266816E-4</v>
      </c>
    </row>
    <row r="36" spans="1:31" x14ac:dyDescent="0.25">
      <c r="L36" t="s">
        <v>225</v>
      </c>
      <c r="M36" s="2">
        <f>M50+K50-F50</f>
        <v>75.019999999999982</v>
      </c>
      <c r="W36" s="133">
        <v>42565</v>
      </c>
      <c r="X36" s="10">
        <v>49.24</v>
      </c>
      <c r="Y36" s="10">
        <v>49.5</v>
      </c>
      <c r="Z36" s="10">
        <v>48.64</v>
      </c>
      <c r="AA36" s="10">
        <v>48.72</v>
      </c>
      <c r="AB36" s="95">
        <v>2921200</v>
      </c>
      <c r="AC36" s="10">
        <v>48.55</v>
      </c>
      <c r="AD36" s="2">
        <f t="shared" si="0"/>
        <v>0.85999999999999943</v>
      </c>
      <c r="AE36" s="138">
        <f t="shared" si="1"/>
        <v>-5.1229508196721785E-3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42564</v>
      </c>
      <c r="X37" s="10">
        <v>49.29</v>
      </c>
      <c r="Y37" s="10">
        <v>49.41</v>
      </c>
      <c r="Z37" s="10">
        <v>48.61</v>
      </c>
      <c r="AA37" s="10">
        <v>48.97</v>
      </c>
      <c r="AB37" s="95">
        <v>2958700</v>
      </c>
      <c r="AC37" s="10">
        <v>48.8</v>
      </c>
      <c r="AD37" s="2">
        <f t="shared" si="0"/>
        <v>0.79999999999999716</v>
      </c>
      <c r="AE37" s="138">
        <f t="shared" si="1"/>
        <v>-6.514657980456029E-3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42563</v>
      </c>
      <c r="X38" s="10">
        <v>49.09</v>
      </c>
      <c r="Y38" s="10">
        <v>49.42</v>
      </c>
      <c r="Z38" s="10">
        <v>48.88</v>
      </c>
      <c r="AA38" s="10">
        <v>49.29</v>
      </c>
      <c r="AB38" s="95">
        <v>10751400</v>
      </c>
      <c r="AC38" s="10">
        <v>49.12</v>
      </c>
      <c r="AD38" s="2">
        <f t="shared" si="0"/>
        <v>0.53999999999999915</v>
      </c>
      <c r="AE38" s="138">
        <f t="shared" si="1"/>
        <v>1.4456836018174268E-2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42562</v>
      </c>
      <c r="X39" s="10">
        <v>48.93</v>
      </c>
      <c r="Y39" s="10">
        <v>49.33</v>
      </c>
      <c r="Z39" s="10">
        <v>48.56</v>
      </c>
      <c r="AA39" s="10">
        <v>48.59</v>
      </c>
      <c r="AB39" s="95">
        <v>5338500</v>
      </c>
      <c r="AC39" s="10">
        <v>48.42</v>
      </c>
      <c r="AD39" s="2">
        <f t="shared" si="0"/>
        <v>0.76999999999999602</v>
      </c>
      <c r="AE39" s="138">
        <f t="shared" si="1"/>
        <v>-5.5452865064694601E-3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42559</v>
      </c>
      <c r="X40" s="10">
        <v>48.52</v>
      </c>
      <c r="Y40" s="10">
        <v>49.2</v>
      </c>
      <c r="Z40" s="10">
        <v>48.43</v>
      </c>
      <c r="AA40" s="10">
        <v>48.86</v>
      </c>
      <c r="AB40" s="95">
        <v>3488200</v>
      </c>
      <c r="AC40" s="10">
        <v>48.69</v>
      </c>
      <c r="AD40" s="2">
        <f t="shared" si="0"/>
        <v>0.77000000000000313</v>
      </c>
      <c r="AE40" s="138">
        <f t="shared" si="1"/>
        <v>1.5644555694618312E-2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42558</v>
      </c>
      <c r="X41" s="10">
        <v>48.19</v>
      </c>
      <c r="Y41" s="10">
        <v>48.62</v>
      </c>
      <c r="Z41" s="10">
        <v>47.68</v>
      </c>
      <c r="AA41" s="10">
        <v>48.11</v>
      </c>
      <c r="AB41" s="95">
        <v>2793300</v>
      </c>
      <c r="AC41" s="10">
        <v>47.94</v>
      </c>
      <c r="AD41" s="2">
        <f t="shared" si="0"/>
        <v>0.93999999999999773</v>
      </c>
      <c r="AE41" s="138">
        <f t="shared" si="1"/>
        <v>-1.2500000000000844E-3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42557</v>
      </c>
      <c r="X42" s="10">
        <v>47.76</v>
      </c>
      <c r="Y42" s="10">
        <v>48.2</v>
      </c>
      <c r="Z42" s="10">
        <v>47.07</v>
      </c>
      <c r="AA42" s="10">
        <v>48.17</v>
      </c>
      <c r="AB42" s="95">
        <v>5170100</v>
      </c>
      <c r="AC42" s="10">
        <v>48</v>
      </c>
      <c r="AD42" s="2">
        <f t="shared" si="0"/>
        <v>1.1300000000000026</v>
      </c>
      <c r="AE42" s="138">
        <f t="shared" si="1"/>
        <v>3.1347962382444194E-3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58.905000000000001</v>
      </c>
      <c r="Q43" s="34"/>
      <c r="R43" s="34"/>
      <c r="T43" s="128" t="s">
        <v>98</v>
      </c>
      <c r="U43" s="98">
        <v>53.91</v>
      </c>
      <c r="W43" s="133">
        <v>42556</v>
      </c>
      <c r="X43" s="10">
        <v>48.41</v>
      </c>
      <c r="Y43" s="10">
        <v>48.69</v>
      </c>
      <c r="Z43" s="10">
        <v>47.51</v>
      </c>
      <c r="AA43" s="10">
        <v>48.02</v>
      </c>
      <c r="AB43" s="95">
        <v>3022000</v>
      </c>
      <c r="AC43" s="10">
        <v>47.85</v>
      </c>
      <c r="AD43" s="2">
        <f t="shared" si="0"/>
        <v>1.1799999999999997</v>
      </c>
      <c r="AE43" s="138">
        <f t="shared" si="1"/>
        <v>-1.5634643077556021E-2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58.369500000000002</v>
      </c>
      <c r="Q44" s="34"/>
      <c r="R44" s="34"/>
      <c r="T44" s="93" t="s">
        <v>99</v>
      </c>
      <c r="U44" s="88">
        <v>53.84</v>
      </c>
      <c r="W44" s="133">
        <v>42552</v>
      </c>
      <c r="X44" s="10">
        <v>48.57</v>
      </c>
      <c r="Y44" s="10">
        <v>49.26</v>
      </c>
      <c r="Z44" s="10">
        <v>48.47</v>
      </c>
      <c r="AA44" s="10">
        <v>48.78</v>
      </c>
      <c r="AB44" s="95">
        <v>3187000</v>
      </c>
      <c r="AC44" s="10">
        <v>48.61</v>
      </c>
      <c r="AD44" s="2">
        <f t="shared" si="0"/>
        <v>0.78999999999999915</v>
      </c>
      <c r="AE44" s="138">
        <f t="shared" si="1"/>
        <v>4.3388429752067026E-3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57.834000000000003</v>
      </c>
      <c r="Q45" s="34"/>
      <c r="R45" s="34"/>
      <c r="T45" s="93" t="s">
        <v>100</v>
      </c>
      <c r="U45" s="88" t="s">
        <v>130</v>
      </c>
      <c r="W45" s="133">
        <v>42551</v>
      </c>
      <c r="X45" s="10">
        <v>47.88</v>
      </c>
      <c r="Y45" s="10">
        <v>48.7</v>
      </c>
      <c r="Z45" s="10">
        <v>47.6</v>
      </c>
      <c r="AA45" s="10">
        <v>48.57</v>
      </c>
      <c r="AB45" s="95">
        <v>4978000</v>
      </c>
      <c r="AC45" s="10">
        <v>48.4</v>
      </c>
      <c r="AD45" s="2">
        <f t="shared" si="0"/>
        <v>1.1000000000000014</v>
      </c>
      <c r="AE45" s="138">
        <f t="shared" si="1"/>
        <v>1.5313614432557188E-2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57.298499999999997</v>
      </c>
      <c r="Q46" s="83"/>
      <c r="R46" s="34"/>
      <c r="T46" s="93" t="s">
        <v>101</v>
      </c>
      <c r="U46" s="88" t="s">
        <v>130</v>
      </c>
      <c r="W46" s="133">
        <v>42550</v>
      </c>
      <c r="X46" s="10">
        <v>47.53</v>
      </c>
      <c r="Y46" s="10">
        <v>48.19</v>
      </c>
      <c r="Z46" s="10">
        <v>47.53</v>
      </c>
      <c r="AA46" s="10">
        <v>47.84</v>
      </c>
      <c r="AB46" s="95">
        <v>4270600</v>
      </c>
      <c r="AC46" s="10">
        <v>47.67</v>
      </c>
      <c r="AD46" s="2">
        <f t="shared" si="0"/>
        <v>0.65999999999999659</v>
      </c>
      <c r="AE46" s="138">
        <f t="shared" si="1"/>
        <v>1.8807437486642486E-2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56.762999999999998</v>
      </c>
      <c r="Q47" s="83"/>
      <c r="R47" s="34"/>
      <c r="T47" s="93" t="s">
        <v>102</v>
      </c>
      <c r="U47" s="88">
        <v>59.57</v>
      </c>
      <c r="W47" s="133">
        <v>42549</v>
      </c>
      <c r="X47" s="10">
        <v>45.67</v>
      </c>
      <c r="Y47" s="10">
        <v>46.96</v>
      </c>
      <c r="Z47" s="10">
        <v>45.57</v>
      </c>
      <c r="AA47" s="10">
        <v>46.96</v>
      </c>
      <c r="AB47" s="95">
        <v>5266700</v>
      </c>
      <c r="AC47" s="10">
        <v>46.79</v>
      </c>
      <c r="AD47" s="2">
        <f t="shared" si="0"/>
        <v>1.3900000000000006</v>
      </c>
      <c r="AE47" s="138">
        <f t="shared" si="1"/>
        <v>4.1629563668744485E-2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56.227499999999999</v>
      </c>
      <c r="Q48" s="83"/>
      <c r="R48" s="34"/>
      <c r="T48" s="93" t="s">
        <v>103</v>
      </c>
      <c r="U48" s="88">
        <v>1.2537700000000001</v>
      </c>
      <c r="W48" s="133">
        <v>42548</v>
      </c>
      <c r="X48" s="10">
        <v>45.85</v>
      </c>
      <c r="Y48" s="10">
        <v>45.96</v>
      </c>
      <c r="Z48" s="10">
        <v>44.83</v>
      </c>
      <c r="AA48" s="10">
        <v>45.08</v>
      </c>
      <c r="AB48" s="95">
        <v>6297100</v>
      </c>
      <c r="AC48" s="10">
        <v>44.92</v>
      </c>
      <c r="AD48" s="2">
        <f t="shared" si="0"/>
        <v>1.1300000000000026</v>
      </c>
      <c r="AE48" s="138">
        <f t="shared" si="1"/>
        <v>-3.085221143473571E-2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55.692</v>
      </c>
      <c r="Q49" s="83"/>
      <c r="R49" s="34"/>
      <c r="T49" s="93" t="s">
        <v>123</v>
      </c>
      <c r="U49" s="88" t="s">
        <v>321</v>
      </c>
      <c r="W49" s="133">
        <v>42545</v>
      </c>
      <c r="X49" s="10">
        <v>47.1</v>
      </c>
      <c r="Y49" s="10">
        <v>48.16</v>
      </c>
      <c r="Z49" s="10">
        <v>46.27</v>
      </c>
      <c r="AA49" s="10">
        <v>46.51</v>
      </c>
      <c r="AB49" s="95">
        <v>8470500</v>
      </c>
      <c r="AC49" s="10">
        <v>46.35</v>
      </c>
      <c r="AD49" s="2">
        <f t="shared" si="0"/>
        <v>1.8899999999999935</v>
      </c>
      <c r="AE49" s="138">
        <f t="shared" si="1"/>
        <v>-5.9646987218502701E-2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55.156500000000001</v>
      </c>
      <c r="Q50" s="83"/>
      <c r="R50" s="34"/>
      <c r="T50" s="93"/>
      <c r="U50" s="88"/>
      <c r="W50" s="133">
        <v>42544</v>
      </c>
      <c r="X50" s="10">
        <v>49.02</v>
      </c>
      <c r="Y50" s="10">
        <v>49.49</v>
      </c>
      <c r="Z50" s="10">
        <v>48.99</v>
      </c>
      <c r="AA50" s="10">
        <v>49.46</v>
      </c>
      <c r="AB50" s="95">
        <v>3091700</v>
      </c>
      <c r="AC50" s="10">
        <v>49.29</v>
      </c>
      <c r="AD50" s="2">
        <f t="shared" si="0"/>
        <v>0.5</v>
      </c>
      <c r="AE50" s="138">
        <f t="shared" si="1"/>
        <v>1.8178062383805038E-2</v>
      </c>
    </row>
    <row r="51" spans="1:31" x14ac:dyDescent="0.25">
      <c r="G51" s="2"/>
      <c r="O51" s="83">
        <v>1.02</v>
      </c>
      <c r="P51" s="83">
        <f t="shared" si="5"/>
        <v>54.620999999999995</v>
      </c>
      <c r="Q51" s="83"/>
      <c r="R51" s="34"/>
      <c r="T51" s="93" t="s">
        <v>105</v>
      </c>
      <c r="U51" s="88" t="s">
        <v>446</v>
      </c>
      <c r="W51" s="133">
        <v>42543</v>
      </c>
      <c r="X51" s="10">
        <v>48.51</v>
      </c>
      <c r="Y51" s="10">
        <v>49.06</v>
      </c>
      <c r="Z51" s="10">
        <v>48.43</v>
      </c>
      <c r="AA51" s="10">
        <v>48.58</v>
      </c>
      <c r="AB51" s="95">
        <v>3230600</v>
      </c>
      <c r="AC51" s="10">
        <v>48.41</v>
      </c>
      <c r="AD51" s="2">
        <f t="shared" si="0"/>
        <v>0.63000000000000256</v>
      </c>
      <c r="AE51" s="138">
        <f t="shared" si="1"/>
        <v>1.4480761274304754E-3</v>
      </c>
    </row>
    <row r="52" spans="1:31" x14ac:dyDescent="0.25">
      <c r="O52" s="83">
        <v>1.01</v>
      </c>
      <c r="P52" s="83">
        <f t="shared" si="5"/>
        <v>54.085499999999996</v>
      </c>
      <c r="Q52" s="83"/>
      <c r="R52" s="34"/>
      <c r="T52" s="93" t="s">
        <v>106</v>
      </c>
      <c r="U52" s="88" t="s">
        <v>351</v>
      </c>
      <c r="W52" s="133">
        <v>42542</v>
      </c>
      <c r="X52" s="10">
        <v>48.88</v>
      </c>
      <c r="Y52" s="10">
        <v>48.96</v>
      </c>
      <c r="Z52" s="10">
        <v>48.23</v>
      </c>
      <c r="AA52" s="10">
        <v>48.51</v>
      </c>
      <c r="AB52" s="95">
        <v>3423100</v>
      </c>
      <c r="AC52" s="10">
        <v>48.34</v>
      </c>
      <c r="AD52" s="2">
        <f t="shared" si="0"/>
        <v>0.73000000000000398</v>
      </c>
      <c r="AE52" s="138">
        <f t="shared" si="1"/>
        <v>-2.0644095788603378E-3</v>
      </c>
    </row>
    <row r="53" spans="1:31" x14ac:dyDescent="0.25">
      <c r="O53" s="83">
        <v>1</v>
      </c>
      <c r="P53" s="83">
        <f t="shared" si="5"/>
        <v>53.55</v>
      </c>
      <c r="Q53" s="83"/>
      <c r="R53" s="34"/>
      <c r="T53" s="93" t="s">
        <v>107</v>
      </c>
      <c r="U53" s="90">
        <v>1944535</v>
      </c>
      <c r="W53" s="133">
        <v>42541</v>
      </c>
      <c r="X53" s="10">
        <v>48.85</v>
      </c>
      <c r="Y53" s="10">
        <v>49.21</v>
      </c>
      <c r="Z53" s="10">
        <v>48.51</v>
      </c>
      <c r="AA53" s="10">
        <v>48.61</v>
      </c>
      <c r="AB53" s="95">
        <v>3318900</v>
      </c>
      <c r="AC53" s="10">
        <v>48.44</v>
      </c>
      <c r="AD53" s="2">
        <f t="shared" si="0"/>
        <v>0.70000000000000284</v>
      </c>
      <c r="AE53" s="138">
        <f t="shared" si="1"/>
        <v>4.9792531120331773E-3</v>
      </c>
    </row>
    <row r="54" spans="1:31" x14ac:dyDescent="0.25">
      <c r="O54" s="83">
        <v>0.99</v>
      </c>
      <c r="P54" s="83">
        <f t="shared" si="5"/>
        <v>53.014499999999998</v>
      </c>
      <c r="Q54" s="83"/>
      <c r="R54" s="34"/>
      <c r="T54" s="93" t="s">
        <v>110</v>
      </c>
      <c r="U54" s="90">
        <v>3947420</v>
      </c>
      <c r="W54" s="133">
        <v>42538</v>
      </c>
      <c r="X54" s="10">
        <v>48.7</v>
      </c>
      <c r="Y54" s="10">
        <v>48.92</v>
      </c>
      <c r="Z54" s="10">
        <v>48.27</v>
      </c>
      <c r="AA54" s="10">
        <v>48.37</v>
      </c>
      <c r="AB54" s="95">
        <v>8023600</v>
      </c>
      <c r="AC54" s="10">
        <v>48.2</v>
      </c>
      <c r="AD54" s="2">
        <f t="shared" si="0"/>
        <v>0.64999999999999858</v>
      </c>
      <c r="AE54" s="138">
        <f t="shared" si="1"/>
        <v>-7.2090628218330899E-3</v>
      </c>
    </row>
    <row r="55" spans="1:31" x14ac:dyDescent="0.25">
      <c r="O55" s="83">
        <v>0.98</v>
      </c>
      <c r="P55" s="83">
        <f t="shared" si="5"/>
        <v>52.478999999999999</v>
      </c>
      <c r="Q55" s="83"/>
      <c r="T55" s="93" t="s">
        <v>108</v>
      </c>
      <c r="U55" s="88" t="s">
        <v>447</v>
      </c>
      <c r="W55" s="133">
        <v>42537</v>
      </c>
      <c r="X55" s="10">
        <v>48.26</v>
      </c>
      <c r="Y55" s="10">
        <v>48.78</v>
      </c>
      <c r="Z55" s="10">
        <v>47.89</v>
      </c>
      <c r="AA55" s="10">
        <v>48.72</v>
      </c>
      <c r="AB55" s="95">
        <v>3182300</v>
      </c>
      <c r="AC55" s="10">
        <v>48.55</v>
      </c>
      <c r="AD55" s="2">
        <f t="shared" si="0"/>
        <v>0.89000000000000057</v>
      </c>
      <c r="AE55" s="138">
        <f t="shared" si="1"/>
        <v>5.3841375025884819E-3</v>
      </c>
    </row>
    <row r="56" spans="1:31" x14ac:dyDescent="0.25">
      <c r="O56" s="83">
        <v>0.97</v>
      </c>
      <c r="P56" s="83">
        <f t="shared" si="5"/>
        <v>51.943499999999993</v>
      </c>
      <c r="Q56" s="83"/>
      <c r="T56" s="93" t="s">
        <v>111</v>
      </c>
      <c r="U56" s="88">
        <v>51.94</v>
      </c>
      <c r="W56" s="133">
        <v>42536</v>
      </c>
      <c r="X56" s="10">
        <v>48.31</v>
      </c>
      <c r="Y56" s="10">
        <v>49.08</v>
      </c>
      <c r="Z56" s="10">
        <v>47.95</v>
      </c>
      <c r="AA56" s="10">
        <v>48.46</v>
      </c>
      <c r="AB56" s="95">
        <v>3602300</v>
      </c>
      <c r="AC56" s="10">
        <v>48.29</v>
      </c>
      <c r="AD56" s="2">
        <f t="shared" si="0"/>
        <v>1.1299999999999955</v>
      </c>
      <c r="AE56" s="138">
        <f t="shared" si="1"/>
        <v>8.3524744205469847E-3</v>
      </c>
    </row>
    <row r="57" spans="1:31" x14ac:dyDescent="0.25">
      <c r="O57" s="83">
        <v>0.96</v>
      </c>
      <c r="P57" s="83">
        <f t="shared" si="5"/>
        <v>51.407999999999994</v>
      </c>
      <c r="Q57" s="83"/>
      <c r="T57" s="93" t="s">
        <v>112</v>
      </c>
      <c r="U57" s="88">
        <v>1.03</v>
      </c>
      <c r="W57" s="133">
        <v>42535</v>
      </c>
      <c r="X57" s="10">
        <v>47.61</v>
      </c>
      <c r="Y57" s="10">
        <v>48.12</v>
      </c>
      <c r="Z57" s="10">
        <v>47.36</v>
      </c>
      <c r="AA57" s="10">
        <v>48.06</v>
      </c>
      <c r="AB57" s="95">
        <v>3589300</v>
      </c>
      <c r="AC57" s="10">
        <v>47.89</v>
      </c>
      <c r="AD57" s="2">
        <f t="shared" si="0"/>
        <v>0.75999999999999801</v>
      </c>
      <c r="AE57" s="138">
        <f t="shared" si="1"/>
        <v>6.9386038687972995E-3</v>
      </c>
    </row>
    <row r="58" spans="1:31" x14ac:dyDescent="0.25">
      <c r="O58" s="83">
        <v>0.95</v>
      </c>
      <c r="P58" s="83">
        <f t="shared" si="5"/>
        <v>50.872499999999995</v>
      </c>
      <c r="Q58" s="83"/>
      <c r="T58" s="93" t="s">
        <v>109</v>
      </c>
      <c r="U58" s="88" t="s">
        <v>393</v>
      </c>
      <c r="W58" s="133">
        <v>42534</v>
      </c>
      <c r="X58" s="10">
        <v>47.72</v>
      </c>
      <c r="Y58" s="10">
        <v>48.03</v>
      </c>
      <c r="Z58" s="10">
        <v>47.47</v>
      </c>
      <c r="AA58" s="10">
        <v>47.73</v>
      </c>
      <c r="AB58" s="95">
        <v>3772000</v>
      </c>
      <c r="AC58" s="10">
        <v>47.56</v>
      </c>
      <c r="AD58" s="2">
        <f t="shared" si="0"/>
        <v>0.56000000000000227</v>
      </c>
      <c r="AE58" s="138">
        <f t="shared" si="1"/>
        <v>-4.6044370029301174E-3</v>
      </c>
    </row>
    <row r="59" spans="1:31" x14ac:dyDescent="0.25">
      <c r="O59" s="83">
        <v>0.94</v>
      </c>
      <c r="P59" s="83">
        <f t="shared" si="5"/>
        <v>50.336999999999996</v>
      </c>
      <c r="Q59" s="83"/>
      <c r="W59" s="133">
        <v>42531</v>
      </c>
      <c r="X59" s="10">
        <v>48.59</v>
      </c>
      <c r="Y59" s="10">
        <v>48.67</v>
      </c>
      <c r="Z59" s="10">
        <v>47.94</v>
      </c>
      <c r="AA59" s="10">
        <v>47.95</v>
      </c>
      <c r="AB59" s="95">
        <v>4735000</v>
      </c>
      <c r="AC59" s="10">
        <v>47.78</v>
      </c>
      <c r="AD59" s="2">
        <f t="shared" si="0"/>
        <v>0.73000000000000398</v>
      </c>
      <c r="AE59" s="138">
        <f t="shared" si="1"/>
        <v>-2.0700963312154097E-2</v>
      </c>
    </row>
    <row r="60" spans="1:31" x14ac:dyDescent="0.25">
      <c r="O60" s="83">
        <v>0.93</v>
      </c>
      <c r="P60" s="83">
        <f t="shared" si="5"/>
        <v>49.801499999999997</v>
      </c>
      <c r="Q60" s="83"/>
      <c r="W60" s="133">
        <v>42530</v>
      </c>
      <c r="X60" s="10">
        <v>48.65</v>
      </c>
      <c r="Y60" s="10">
        <v>49.03</v>
      </c>
      <c r="Z60" s="10">
        <v>48.44</v>
      </c>
      <c r="AA60" s="10">
        <v>48.96</v>
      </c>
      <c r="AB60" s="95">
        <v>2569300</v>
      </c>
      <c r="AC60" s="10">
        <v>48.79</v>
      </c>
      <c r="AD60" s="2">
        <f t="shared" si="0"/>
        <v>0.59000000000000341</v>
      </c>
      <c r="AE60" s="138">
        <f t="shared" si="1"/>
        <v>-4.0975209997962114E-4</v>
      </c>
    </row>
    <row r="61" spans="1:31" x14ac:dyDescent="0.25">
      <c r="O61" s="83">
        <v>0.92</v>
      </c>
      <c r="P61" s="83">
        <f t="shared" si="5"/>
        <v>49.265999999999998</v>
      </c>
      <c r="Q61" s="83"/>
      <c r="W61" s="133">
        <v>42529</v>
      </c>
      <c r="X61" s="10">
        <v>49.04</v>
      </c>
      <c r="Y61" s="10">
        <v>49.46</v>
      </c>
      <c r="Z61" s="10">
        <v>48.77</v>
      </c>
      <c r="AA61" s="10">
        <v>48.98</v>
      </c>
      <c r="AB61" s="95">
        <v>3460500</v>
      </c>
      <c r="AC61" s="10">
        <v>48.81</v>
      </c>
      <c r="AD61" s="2">
        <f t="shared" si="0"/>
        <v>0.68999999999999773</v>
      </c>
      <c r="AE61" s="138">
        <f t="shared" si="1"/>
        <v>2.4645717806532907E-3</v>
      </c>
    </row>
    <row r="62" spans="1:31" x14ac:dyDescent="0.25">
      <c r="O62" s="83">
        <v>0.91</v>
      </c>
      <c r="P62" s="83">
        <f t="shared" si="5"/>
        <v>48.730499999999999</v>
      </c>
      <c r="Q62" s="83"/>
      <c r="W62" s="133">
        <v>42528</v>
      </c>
      <c r="X62" s="10">
        <v>48.21</v>
      </c>
      <c r="Y62" s="10">
        <v>49.2</v>
      </c>
      <c r="Z62" s="10">
        <v>48.21</v>
      </c>
      <c r="AA62" s="10">
        <v>48.86</v>
      </c>
      <c r="AB62" s="95">
        <v>4169900</v>
      </c>
      <c r="AC62" s="10">
        <v>48.69</v>
      </c>
      <c r="AD62" s="2">
        <f t="shared" si="0"/>
        <v>0.99000000000000199</v>
      </c>
      <c r="AE62" s="138">
        <f t="shared" si="1"/>
        <v>1.6704948841094192E-2</v>
      </c>
    </row>
    <row r="63" spans="1:31" x14ac:dyDescent="0.25">
      <c r="O63" s="83">
        <v>0.9</v>
      </c>
      <c r="P63" s="83">
        <f t="shared" si="5"/>
        <v>48.195</v>
      </c>
      <c r="Q63" s="83"/>
      <c r="W63" s="133">
        <v>42527</v>
      </c>
      <c r="X63" s="10">
        <v>48.01</v>
      </c>
      <c r="Y63" s="10">
        <v>48.16</v>
      </c>
      <c r="Z63" s="10">
        <v>47.87</v>
      </c>
      <c r="AA63" s="10">
        <v>48.06</v>
      </c>
      <c r="AB63" s="95">
        <v>5026600</v>
      </c>
      <c r="AC63" s="10">
        <v>47.89</v>
      </c>
      <c r="AD63" s="2">
        <f t="shared" si="0"/>
        <v>0.28999999999999915</v>
      </c>
      <c r="AE63" s="138">
        <f t="shared" si="1"/>
        <v>2.0924879681942787E-3</v>
      </c>
    </row>
    <row r="64" spans="1:31" x14ac:dyDescent="0.25">
      <c r="O64" s="34"/>
      <c r="W64" s="133">
        <v>42524</v>
      </c>
      <c r="X64" s="10">
        <v>47.88</v>
      </c>
      <c r="Y64" s="10">
        <v>48.01</v>
      </c>
      <c r="Z64" s="10">
        <v>46.95</v>
      </c>
      <c r="AA64" s="10">
        <v>47.96</v>
      </c>
      <c r="AB64" s="95">
        <v>3564600</v>
      </c>
      <c r="AC64" s="10">
        <v>47.79</v>
      </c>
      <c r="AD64" s="2">
        <f t="shared" si="0"/>
        <v>1.0599999999999952</v>
      </c>
      <c r="AE64" s="138">
        <f t="shared" si="1"/>
        <v>-8.362952122098477E-4</v>
      </c>
    </row>
    <row r="65" spans="15:31" x14ac:dyDescent="0.25">
      <c r="W65" s="133">
        <v>42523</v>
      </c>
      <c r="X65" s="10">
        <v>47.9</v>
      </c>
      <c r="Y65" s="10">
        <v>48</v>
      </c>
      <c r="Z65" s="10">
        <v>47.58</v>
      </c>
      <c r="AA65" s="10">
        <v>48</v>
      </c>
      <c r="AB65" s="95">
        <v>2843400</v>
      </c>
      <c r="AC65" s="10">
        <v>47.83</v>
      </c>
      <c r="AD65" s="2">
        <f t="shared" si="0"/>
        <v>0.42000000000000171</v>
      </c>
      <c r="AE65" s="138">
        <f t="shared" si="1"/>
        <v>1.4656616415409385E-3</v>
      </c>
    </row>
    <row r="66" spans="15:31" x14ac:dyDescent="0.25">
      <c r="W66" s="133">
        <v>42522</v>
      </c>
      <c r="X66" s="10">
        <v>47.69</v>
      </c>
      <c r="Y66" s="10">
        <v>48</v>
      </c>
      <c r="Z66" s="10">
        <v>47.3</v>
      </c>
      <c r="AA66" s="10">
        <v>47.93</v>
      </c>
      <c r="AB66" s="95">
        <v>3158500</v>
      </c>
      <c r="AC66" s="10">
        <v>47.76</v>
      </c>
      <c r="AD66" s="2">
        <f t="shared" si="0"/>
        <v>0.70000000000000284</v>
      </c>
      <c r="AE66" s="138">
        <f t="shared" si="1"/>
        <v>5.050505050504972E-3</v>
      </c>
    </row>
    <row r="67" spans="15:31" x14ac:dyDescent="0.25">
      <c r="W67" s="133">
        <v>42521</v>
      </c>
      <c r="X67" s="10">
        <v>47.69</v>
      </c>
      <c r="Y67" s="10">
        <v>48.15</v>
      </c>
      <c r="Z67" s="10">
        <v>47.17</v>
      </c>
      <c r="AA67" s="10">
        <v>47.69</v>
      </c>
      <c r="AB67" s="95">
        <v>3410700</v>
      </c>
      <c r="AC67" s="10">
        <v>47.52</v>
      </c>
      <c r="AD67" s="2">
        <f>Y67-Z67</f>
        <v>0.97999999999999687</v>
      </c>
      <c r="AE67" s="138">
        <f>AC67/AC68-1</f>
        <v>-1.470897247320857E-3</v>
      </c>
    </row>
    <row r="68" spans="15:31" x14ac:dyDescent="0.25">
      <c r="W68" s="133">
        <v>42517</v>
      </c>
      <c r="X68" s="10">
        <v>47.73</v>
      </c>
      <c r="Y68" s="10">
        <v>48</v>
      </c>
      <c r="Z68" s="10">
        <v>47.51</v>
      </c>
      <c r="AA68" s="10">
        <v>47.76</v>
      </c>
      <c r="AB68" s="95">
        <v>2012300</v>
      </c>
      <c r="AC68" s="10">
        <v>47.59</v>
      </c>
      <c r="AD68" s="2">
        <f>Y68-Z68</f>
        <v>0.49000000000000199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42612</v>
      </c>
      <c r="X2" s="10">
        <v>49.96</v>
      </c>
      <c r="Y2" s="10">
        <v>50.11</v>
      </c>
      <c r="Z2" s="10">
        <v>49.14</v>
      </c>
      <c r="AA2" s="10">
        <v>49.25</v>
      </c>
      <c r="AB2" s="95">
        <v>1675800</v>
      </c>
      <c r="AC2" s="10">
        <v>49.25</v>
      </c>
      <c r="AD2" s="2">
        <f>Y2-Z2</f>
        <v>0.96999999999999886</v>
      </c>
      <c r="AE2" s="138">
        <f>AC2/AC3-1</f>
        <v>-1.9119697271459901E-2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49.25</v>
      </c>
      <c r="T3" s="1">
        <v>42312</v>
      </c>
      <c r="U3" t="s">
        <v>152</v>
      </c>
      <c r="W3" s="133">
        <v>42611</v>
      </c>
      <c r="X3" s="10">
        <v>49.59</v>
      </c>
      <c r="Y3" s="10">
        <v>50.58</v>
      </c>
      <c r="Z3" s="10">
        <v>49.59</v>
      </c>
      <c r="AA3" s="10">
        <v>50.21</v>
      </c>
      <c r="AB3" s="95">
        <v>1445400</v>
      </c>
      <c r="AC3" s="10">
        <v>50.21</v>
      </c>
      <c r="AD3" s="2">
        <f t="shared" ref="AD3:AD66" si="0">Y3-Z3</f>
        <v>0.98999999999999488</v>
      </c>
      <c r="AE3" s="138">
        <f t="shared" ref="AE3:AE66" si="1">AC3/AC4-1</f>
        <v>1.2502520669489758E-2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49.25</v>
      </c>
      <c r="W4" s="133">
        <v>42608</v>
      </c>
      <c r="X4" s="10">
        <v>50.13</v>
      </c>
      <c r="Y4" s="10">
        <v>50.65</v>
      </c>
      <c r="Z4" s="10">
        <v>49.43</v>
      </c>
      <c r="AA4" s="10">
        <v>49.59</v>
      </c>
      <c r="AB4" s="95">
        <v>1944200</v>
      </c>
      <c r="AC4" s="10">
        <v>49.59</v>
      </c>
      <c r="AD4" s="2">
        <f t="shared" si="0"/>
        <v>1.2199999999999989</v>
      </c>
      <c r="AE4" s="138">
        <f t="shared" si="1"/>
        <v>-1.3330680461599576E-2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50.11</v>
      </c>
      <c r="Y5" s="10">
        <v>50.87</v>
      </c>
      <c r="Z5" s="10">
        <v>49.78</v>
      </c>
      <c r="AA5" s="10">
        <v>50.26</v>
      </c>
      <c r="AB5" s="95">
        <v>2548300</v>
      </c>
      <c r="AC5" s="10">
        <v>50.26</v>
      </c>
      <c r="AD5" s="2">
        <f t="shared" si="0"/>
        <v>1.0899999999999963</v>
      </c>
      <c r="AE5" s="138">
        <f t="shared" si="1"/>
        <v>-1.5891934843068611E-3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50.66</v>
      </c>
      <c r="Y6" s="10">
        <v>51</v>
      </c>
      <c r="Z6" s="10">
        <v>49.99</v>
      </c>
      <c r="AA6" s="10">
        <v>50.34</v>
      </c>
      <c r="AB6" s="95">
        <v>2171600</v>
      </c>
      <c r="AC6" s="10">
        <v>50.34</v>
      </c>
      <c r="AD6" s="2">
        <f t="shared" si="0"/>
        <v>1.009999999999998</v>
      </c>
      <c r="AE6" s="138">
        <f t="shared" si="1"/>
        <v>-8.6648286727057933E-3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42605</v>
      </c>
      <c r="X7" s="10">
        <v>50.33</v>
      </c>
      <c r="Y7" s="10">
        <v>50.96</v>
      </c>
      <c r="Z7" s="10">
        <v>50.23</v>
      </c>
      <c r="AA7" s="10">
        <v>50.78</v>
      </c>
      <c r="AB7" s="95">
        <v>2197500</v>
      </c>
      <c r="AC7" s="10">
        <v>50.78</v>
      </c>
      <c r="AD7" s="2">
        <f t="shared" si="0"/>
        <v>0.73000000000000398</v>
      </c>
      <c r="AE7" s="138">
        <f t="shared" si="1"/>
        <v>1.2966287652104391E-2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49.84</v>
      </c>
      <c r="Y8" s="10">
        <v>50.31</v>
      </c>
      <c r="Z8" s="10">
        <v>49.68</v>
      </c>
      <c r="AA8" s="10">
        <v>50.13</v>
      </c>
      <c r="AB8" s="95">
        <v>2025700</v>
      </c>
      <c r="AC8" s="10">
        <v>50.13</v>
      </c>
      <c r="AD8" s="2">
        <f t="shared" si="0"/>
        <v>0.63000000000000256</v>
      </c>
      <c r="AE8" s="138">
        <f t="shared" si="1"/>
        <v>9.9840255591066018E-4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49.21</v>
      </c>
      <c r="Y9" s="10">
        <v>50.32</v>
      </c>
      <c r="Z9" s="10">
        <v>48.98</v>
      </c>
      <c r="AA9" s="10">
        <v>50.08</v>
      </c>
      <c r="AB9" s="95">
        <v>2497600</v>
      </c>
      <c r="AC9" s="10">
        <v>50.08</v>
      </c>
      <c r="AD9" s="2">
        <f t="shared" si="0"/>
        <v>1.3400000000000034</v>
      </c>
      <c r="AE9" s="138">
        <f t="shared" si="1"/>
        <v>1.5615493814642001E-2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42600</v>
      </c>
      <c r="X10" s="10">
        <v>48.95</v>
      </c>
      <c r="Y10" s="10">
        <v>49.44</v>
      </c>
      <c r="Z10" s="10">
        <v>48.51</v>
      </c>
      <c r="AA10" s="10">
        <v>49.31</v>
      </c>
      <c r="AB10" s="95">
        <v>2737400</v>
      </c>
      <c r="AC10" s="10">
        <v>49.31</v>
      </c>
      <c r="AD10" s="2">
        <f t="shared" si="0"/>
        <v>0.92999999999999972</v>
      </c>
      <c r="AE10" s="138">
        <f t="shared" si="1"/>
        <v>1.0450819672131351E-2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49.77</v>
      </c>
      <c r="Y11" s="10">
        <v>49.94</v>
      </c>
      <c r="Z11" s="10">
        <v>48.68</v>
      </c>
      <c r="AA11" s="10">
        <v>48.8</v>
      </c>
      <c r="AB11" s="95">
        <v>3607600</v>
      </c>
      <c r="AC11" s="10">
        <v>48.8</v>
      </c>
      <c r="AD11" s="2">
        <f t="shared" si="0"/>
        <v>1.259999999999998</v>
      </c>
      <c r="AE11" s="138">
        <f t="shared" si="1"/>
        <v>-2.2044088176352727E-2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42598</v>
      </c>
      <c r="X12" s="10">
        <v>49.69</v>
      </c>
      <c r="Y12" s="10">
        <v>50.52</v>
      </c>
      <c r="Z12" s="10">
        <v>49.55</v>
      </c>
      <c r="AA12" s="10">
        <v>49.9</v>
      </c>
      <c r="AB12" s="95">
        <v>2091500</v>
      </c>
      <c r="AC12" s="10">
        <v>49.9</v>
      </c>
      <c r="AD12" s="2">
        <f t="shared" si="0"/>
        <v>0.97000000000000597</v>
      </c>
      <c r="AE12" s="138">
        <f t="shared" si="1"/>
        <v>-1.2009607686149781E-3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49</v>
      </c>
      <c r="Y13" s="10">
        <v>50.34</v>
      </c>
      <c r="Z13" s="10">
        <v>48.79</v>
      </c>
      <c r="AA13" s="10">
        <v>49.96</v>
      </c>
      <c r="AB13" s="95">
        <v>2883100</v>
      </c>
      <c r="AC13" s="10">
        <v>49.96</v>
      </c>
      <c r="AD13" s="2">
        <f t="shared" si="0"/>
        <v>1.5500000000000043</v>
      </c>
      <c r="AE13" s="138">
        <f t="shared" si="1"/>
        <v>2.3980323836851891E-2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42594</v>
      </c>
      <c r="X14" s="10">
        <v>48.81</v>
      </c>
      <c r="Y14" s="10">
        <v>49.21</v>
      </c>
      <c r="Z14" s="10">
        <v>48.5</v>
      </c>
      <c r="AA14" s="10">
        <v>48.79</v>
      </c>
      <c r="AB14" s="95">
        <v>2481500</v>
      </c>
      <c r="AC14" s="10">
        <v>48.79</v>
      </c>
      <c r="AD14" s="2">
        <f t="shared" si="0"/>
        <v>0.71000000000000085</v>
      </c>
      <c r="AE14" s="138">
        <f t="shared" si="1"/>
        <v>-6.9204152249136008E-3</v>
      </c>
    </row>
    <row r="15" spans="1:43" x14ac:dyDescent="0.25">
      <c r="W15" s="133">
        <v>42593</v>
      </c>
      <c r="X15" s="10">
        <v>49.22</v>
      </c>
      <c r="Y15" s="10">
        <v>49.84</v>
      </c>
      <c r="Z15" s="10">
        <v>48.48</v>
      </c>
      <c r="AA15" s="10">
        <v>49.13</v>
      </c>
      <c r="AB15" s="95">
        <v>4339600</v>
      </c>
      <c r="AC15" s="10">
        <v>49.13</v>
      </c>
      <c r="AD15" s="2">
        <f t="shared" si="0"/>
        <v>1.3600000000000065</v>
      </c>
      <c r="AE15" s="138">
        <f t="shared" si="1"/>
        <v>8.6224594539110466E-3</v>
      </c>
    </row>
    <row r="16" spans="1:43" x14ac:dyDescent="0.25">
      <c r="W16" s="133">
        <v>42592</v>
      </c>
      <c r="X16" s="10">
        <v>49.59</v>
      </c>
      <c r="Y16" s="10">
        <v>51.14</v>
      </c>
      <c r="Z16" s="10">
        <v>48.45</v>
      </c>
      <c r="AA16" s="10">
        <v>48.71</v>
      </c>
      <c r="AB16" s="95">
        <v>8246700</v>
      </c>
      <c r="AC16" s="10">
        <v>48.71</v>
      </c>
      <c r="AD16" s="2">
        <f t="shared" si="0"/>
        <v>2.6899999999999977</v>
      </c>
      <c r="AE16" s="138">
        <f t="shared" si="1"/>
        <v>-2.7938535222510441E-2</v>
      </c>
    </row>
    <row r="17" spans="1:31" x14ac:dyDescent="0.25">
      <c r="B17" s="1"/>
      <c r="C17" s="4"/>
      <c r="W17" s="133">
        <v>42591</v>
      </c>
      <c r="X17" s="10">
        <v>49.97</v>
      </c>
      <c r="Y17" s="10">
        <v>50.55</v>
      </c>
      <c r="Z17" s="10">
        <v>49.51</v>
      </c>
      <c r="AA17" s="10">
        <v>50.11</v>
      </c>
      <c r="AB17" s="95">
        <v>5645600</v>
      </c>
      <c r="AC17" s="10">
        <v>50.11</v>
      </c>
      <c r="AD17" s="2">
        <f t="shared" si="0"/>
        <v>1.0399999999999991</v>
      </c>
      <c r="AE17" s="138">
        <f t="shared" si="1"/>
        <v>-3.1828128108216669E-3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42590</v>
      </c>
      <c r="X18" s="10">
        <v>50.88</v>
      </c>
      <c r="Y18" s="10">
        <v>51.84</v>
      </c>
      <c r="Z18" s="10">
        <v>50.09</v>
      </c>
      <c r="AA18" s="10">
        <v>50.27</v>
      </c>
      <c r="AB18" s="95">
        <v>4161800</v>
      </c>
      <c r="AC18" s="10">
        <v>50.27</v>
      </c>
      <c r="AD18" s="2">
        <f t="shared" si="0"/>
        <v>1.75</v>
      </c>
      <c r="AE18" s="138">
        <f t="shared" si="1"/>
        <v>-2.777226740725891E-3</v>
      </c>
    </row>
    <row r="19" spans="1:31" x14ac:dyDescent="0.25">
      <c r="G19" s="2"/>
      <c r="W19" s="133">
        <v>42587</v>
      </c>
      <c r="X19" s="10">
        <v>49.89</v>
      </c>
      <c r="Y19" s="10">
        <v>50.73</v>
      </c>
      <c r="Z19" s="10">
        <v>49.81</v>
      </c>
      <c r="AA19" s="10">
        <v>50.41</v>
      </c>
      <c r="AB19" s="95">
        <v>2645000</v>
      </c>
      <c r="AC19" s="10">
        <v>50.41</v>
      </c>
      <c r="AD19" s="2">
        <f t="shared" si="0"/>
        <v>0.9199999999999946</v>
      </c>
      <c r="AE19" s="138">
        <f t="shared" si="1"/>
        <v>1.4898328971209907E-2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49.26</v>
      </c>
      <c r="Y20" s="10">
        <v>50.66</v>
      </c>
      <c r="Z20" s="10">
        <v>49.26</v>
      </c>
      <c r="AA20" s="10">
        <v>49.67</v>
      </c>
      <c r="AB20" s="95">
        <v>3211100</v>
      </c>
      <c r="AC20" s="10">
        <v>49.67</v>
      </c>
      <c r="AD20" s="2">
        <f t="shared" si="0"/>
        <v>1.3999999999999986</v>
      </c>
      <c r="AE20" s="138">
        <f t="shared" si="1"/>
        <v>1.3259893920848587E-2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42585</v>
      </c>
      <c r="X21" s="10">
        <v>47.64</v>
      </c>
      <c r="Y21" s="10">
        <v>49.29</v>
      </c>
      <c r="Z21" s="10">
        <v>46.5</v>
      </c>
      <c r="AA21" s="10">
        <v>49.02</v>
      </c>
      <c r="AB21" s="95">
        <v>5565000</v>
      </c>
      <c r="AC21" s="10">
        <v>49.02</v>
      </c>
      <c r="AD21" s="2">
        <f t="shared" si="0"/>
        <v>2.7899999999999991</v>
      </c>
      <c r="AE21" s="138">
        <f t="shared" si="1"/>
        <v>-2.5834658187599335E-2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42584</v>
      </c>
      <c r="X22" s="10">
        <v>52.65</v>
      </c>
      <c r="Y22" s="10">
        <v>53.17</v>
      </c>
      <c r="Z22" s="10">
        <v>50.32</v>
      </c>
      <c r="AA22" s="10">
        <v>50.32</v>
      </c>
      <c r="AB22" s="95">
        <v>3304800</v>
      </c>
      <c r="AC22" s="10">
        <v>50.32</v>
      </c>
      <c r="AD22" s="2">
        <f t="shared" si="0"/>
        <v>2.8500000000000014</v>
      </c>
      <c r="AE22" s="138">
        <f t="shared" si="1"/>
        <v>-4.8771266540642677E-2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42583</v>
      </c>
      <c r="X23" s="10">
        <v>51.8</v>
      </c>
      <c r="Y23" s="10">
        <v>53.29</v>
      </c>
      <c r="Z23" s="10">
        <v>51.52</v>
      </c>
      <c r="AA23" s="10">
        <v>52.9</v>
      </c>
      <c r="AB23" s="95">
        <v>3217900</v>
      </c>
      <c r="AC23" s="10">
        <v>52.9</v>
      </c>
      <c r="AD23" s="2">
        <f t="shared" si="0"/>
        <v>1.769999999999996</v>
      </c>
      <c r="AE23" s="138">
        <f t="shared" si="1"/>
        <v>2.2815158546017011E-2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42580</v>
      </c>
      <c r="X24" s="10">
        <v>51.86</v>
      </c>
      <c r="Y24" s="10">
        <v>51.97</v>
      </c>
      <c r="Z24" s="10">
        <v>51.27</v>
      </c>
      <c r="AA24" s="10">
        <v>51.72</v>
      </c>
      <c r="AB24" s="95">
        <v>1628500</v>
      </c>
      <c r="AC24" s="10">
        <v>51.72</v>
      </c>
      <c r="AD24" s="2">
        <f t="shared" si="0"/>
        <v>0.69999999999999574</v>
      </c>
      <c r="AE24" s="138">
        <f t="shared" si="1"/>
        <v>-6.5309258547829874E-3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42579</v>
      </c>
      <c r="X25" s="10">
        <v>52.23</v>
      </c>
      <c r="Y25" s="10">
        <v>52.36</v>
      </c>
      <c r="Z25" s="10">
        <v>51.78</v>
      </c>
      <c r="AA25" s="10">
        <v>52.06</v>
      </c>
      <c r="AB25" s="95">
        <v>1743300</v>
      </c>
      <c r="AC25" s="10">
        <v>52.06</v>
      </c>
      <c r="AD25" s="2">
        <f t="shared" si="0"/>
        <v>0.57999999999999829</v>
      </c>
      <c r="AE25" s="138">
        <f t="shared" si="1"/>
        <v>-5.1595643034587635E-3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42578</v>
      </c>
      <c r="X26" s="10">
        <v>52.16</v>
      </c>
      <c r="Y26" s="10">
        <v>52.85</v>
      </c>
      <c r="Z26" s="10">
        <v>51.93</v>
      </c>
      <c r="AA26" s="10">
        <v>52.33</v>
      </c>
      <c r="AB26" s="95">
        <v>2904900</v>
      </c>
      <c r="AC26" s="10">
        <v>52.33</v>
      </c>
      <c r="AD26" s="2">
        <f t="shared" si="0"/>
        <v>0.92000000000000171</v>
      </c>
      <c r="AE26" s="138">
        <f t="shared" si="1"/>
        <v>3.2592024539876974E-3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42577</v>
      </c>
      <c r="X27" s="10">
        <v>51.68</v>
      </c>
      <c r="Y27" s="10">
        <v>52.97</v>
      </c>
      <c r="Z27" s="10">
        <v>51.56</v>
      </c>
      <c r="AA27" s="10">
        <v>52.16</v>
      </c>
      <c r="AB27" s="95">
        <v>2694100</v>
      </c>
      <c r="AC27" s="10">
        <v>52.16</v>
      </c>
      <c r="AD27" s="2">
        <f t="shared" si="0"/>
        <v>1.4099999999999966</v>
      </c>
      <c r="AE27" s="138">
        <f t="shared" si="1"/>
        <v>9.2879256965943124E-3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42576</v>
      </c>
      <c r="X28" s="10">
        <v>50.95</v>
      </c>
      <c r="Y28" s="10">
        <v>51.88</v>
      </c>
      <c r="Z28" s="10">
        <v>50.64</v>
      </c>
      <c r="AA28" s="10">
        <v>51.68</v>
      </c>
      <c r="AB28" s="95">
        <v>1824000</v>
      </c>
      <c r="AC28" s="10">
        <v>51.68</v>
      </c>
      <c r="AD28" s="2">
        <f t="shared" si="0"/>
        <v>1.240000000000002</v>
      </c>
      <c r="AE28" s="138">
        <f t="shared" si="1"/>
        <v>4.6656298600311619E-3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42573</v>
      </c>
      <c r="X29" s="10">
        <v>51.22</v>
      </c>
      <c r="Y29" s="10">
        <v>51.6</v>
      </c>
      <c r="Z29" s="10">
        <v>50.45</v>
      </c>
      <c r="AA29" s="10">
        <v>51.44</v>
      </c>
      <c r="AB29" s="95">
        <v>1903100</v>
      </c>
      <c r="AC29" s="10">
        <v>51.44</v>
      </c>
      <c r="AD29" s="2">
        <f t="shared" si="0"/>
        <v>1.1499999999999986</v>
      </c>
      <c r="AE29" s="138">
        <f t="shared" si="1"/>
        <v>1.7526777020446804E-3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42572</v>
      </c>
      <c r="X30" s="10">
        <v>51.5</v>
      </c>
      <c r="Y30" s="10">
        <v>52.21</v>
      </c>
      <c r="Z30" s="10">
        <v>51.26</v>
      </c>
      <c r="AA30" s="10">
        <v>51.35</v>
      </c>
      <c r="AB30" s="95">
        <v>2001500</v>
      </c>
      <c r="AC30" s="10">
        <v>51.35</v>
      </c>
      <c r="AD30" s="2">
        <f t="shared" si="0"/>
        <v>0.95000000000000284</v>
      </c>
      <c r="AE30" s="138">
        <f t="shared" si="1"/>
        <v>-4.6520643535569173E-3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42571</v>
      </c>
      <c r="X31" s="10">
        <v>51.16</v>
      </c>
      <c r="Y31" s="10">
        <v>51.67</v>
      </c>
      <c r="Z31" s="10">
        <v>50.89</v>
      </c>
      <c r="AA31" s="10">
        <v>51.59</v>
      </c>
      <c r="AB31" s="95">
        <v>1470300</v>
      </c>
      <c r="AC31" s="10">
        <v>51.59</v>
      </c>
      <c r="AD31" s="2">
        <f t="shared" si="0"/>
        <v>0.78000000000000114</v>
      </c>
      <c r="AE31" s="138">
        <f t="shared" si="1"/>
        <v>7.8140261769878983E-3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42570</v>
      </c>
      <c r="X32" s="10">
        <v>51.6</v>
      </c>
      <c r="Y32" s="10">
        <v>51.96</v>
      </c>
      <c r="Z32" s="10">
        <v>50.72</v>
      </c>
      <c r="AA32" s="10">
        <v>51.19</v>
      </c>
      <c r="AB32" s="95">
        <v>2120900</v>
      </c>
      <c r="AC32" s="10">
        <v>51.19</v>
      </c>
      <c r="AD32" s="2">
        <f t="shared" si="0"/>
        <v>1.240000000000002</v>
      </c>
      <c r="AE32" s="138">
        <f t="shared" si="1"/>
        <v>-1.5576923076923155E-2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42569</v>
      </c>
      <c r="X33" s="10">
        <v>51.64</v>
      </c>
      <c r="Y33" s="10">
        <v>52.7</v>
      </c>
      <c r="Z33" s="10">
        <v>51.48</v>
      </c>
      <c r="AA33" s="10">
        <v>52</v>
      </c>
      <c r="AB33" s="95">
        <v>1678100</v>
      </c>
      <c r="AC33" s="10">
        <v>52</v>
      </c>
      <c r="AD33" s="2">
        <f t="shared" si="0"/>
        <v>1.220000000000006</v>
      </c>
      <c r="AE33" s="138">
        <f t="shared" si="1"/>
        <v>6.9713400464754827E-3</v>
      </c>
    </row>
    <row r="34" spans="1:31" x14ac:dyDescent="0.25">
      <c r="W34" s="133">
        <v>42566</v>
      </c>
      <c r="X34" s="10">
        <v>51.84</v>
      </c>
      <c r="Y34" s="10">
        <v>51.85</v>
      </c>
      <c r="Z34" s="10">
        <v>51.37</v>
      </c>
      <c r="AA34" s="10">
        <v>51.64</v>
      </c>
      <c r="AB34" s="95">
        <v>1226800</v>
      </c>
      <c r="AC34" s="10">
        <v>51.64</v>
      </c>
      <c r="AD34" s="2">
        <f t="shared" si="0"/>
        <v>0.48000000000000398</v>
      </c>
      <c r="AE34" s="138">
        <f t="shared" si="1"/>
        <v>1.3573783207290191E-3</v>
      </c>
    </row>
    <row r="35" spans="1:31" x14ac:dyDescent="0.25">
      <c r="L35" t="s">
        <v>223</v>
      </c>
      <c r="M35" s="2">
        <f>M51+K51-F51</f>
        <v>745.43999999999505</v>
      </c>
      <c r="W35" s="133">
        <v>42565</v>
      </c>
      <c r="X35" s="10">
        <v>51.91</v>
      </c>
      <c r="Y35" s="10">
        <v>51.98</v>
      </c>
      <c r="Z35" s="10">
        <v>51.49</v>
      </c>
      <c r="AA35" s="10">
        <v>51.57</v>
      </c>
      <c r="AB35" s="95">
        <v>1748200</v>
      </c>
      <c r="AC35" s="10">
        <v>51.57</v>
      </c>
      <c r="AD35" s="2">
        <f t="shared" si="0"/>
        <v>0.48999999999999488</v>
      </c>
      <c r="AE35" s="138">
        <f t="shared" si="1"/>
        <v>-2.9002320185614883E-3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51.84</v>
      </c>
      <c r="Y36" s="10">
        <v>52</v>
      </c>
      <c r="Z36" s="10">
        <v>51.35</v>
      </c>
      <c r="AA36" s="10">
        <v>51.72</v>
      </c>
      <c r="AB36" s="95">
        <v>1631300</v>
      </c>
      <c r="AC36" s="10">
        <v>51.72</v>
      </c>
      <c r="AD36" s="2">
        <f t="shared" si="0"/>
        <v>0.64999999999999858</v>
      </c>
      <c r="AE36" s="138">
        <f t="shared" si="1"/>
        <v>-3.6601810826429881E-3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42563</v>
      </c>
      <c r="X37" s="10">
        <v>51.54</v>
      </c>
      <c r="Y37" s="10">
        <v>52.11</v>
      </c>
      <c r="Z37" s="10">
        <v>51.41</v>
      </c>
      <c r="AA37" s="10">
        <v>51.91</v>
      </c>
      <c r="AB37" s="95">
        <v>2286900</v>
      </c>
      <c r="AC37" s="10">
        <v>51.91</v>
      </c>
      <c r="AD37" s="2">
        <f t="shared" si="0"/>
        <v>0.70000000000000284</v>
      </c>
      <c r="AE37" s="138">
        <f t="shared" si="1"/>
        <v>1.5851272015655393E-2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42562</v>
      </c>
      <c r="X38" s="10">
        <v>50.4</v>
      </c>
      <c r="Y38" s="10">
        <v>51.63</v>
      </c>
      <c r="Z38" s="10">
        <v>50.27</v>
      </c>
      <c r="AA38" s="10">
        <v>51.1</v>
      </c>
      <c r="AB38" s="95">
        <v>2990800</v>
      </c>
      <c r="AC38" s="10">
        <v>51.1</v>
      </c>
      <c r="AD38" s="2">
        <f t="shared" si="0"/>
        <v>1.3599999999999994</v>
      </c>
      <c r="AE38" s="138">
        <f t="shared" si="1"/>
        <v>1.7320326498108773E-2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42559</v>
      </c>
      <c r="X39" s="10">
        <v>49.69</v>
      </c>
      <c r="Y39" s="10">
        <v>50.33</v>
      </c>
      <c r="Z39" s="10">
        <v>49.48</v>
      </c>
      <c r="AA39" s="10">
        <v>50.23</v>
      </c>
      <c r="AB39" s="95">
        <v>2876800</v>
      </c>
      <c r="AC39" s="10">
        <v>50.23</v>
      </c>
      <c r="AD39" s="2">
        <f t="shared" si="0"/>
        <v>0.85000000000000142</v>
      </c>
      <c r="AE39" s="138">
        <f t="shared" si="1"/>
        <v>2.4057084607543411E-2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42558</v>
      </c>
      <c r="X40" s="10">
        <v>48.58</v>
      </c>
      <c r="Y40" s="10">
        <v>49.84</v>
      </c>
      <c r="Z40" s="10">
        <v>48.48</v>
      </c>
      <c r="AA40" s="10">
        <v>49.05</v>
      </c>
      <c r="AB40" s="95">
        <v>3622300</v>
      </c>
      <c r="AC40" s="10">
        <v>49.05</v>
      </c>
      <c r="AD40" s="2">
        <f t="shared" si="0"/>
        <v>1.3600000000000065</v>
      </c>
      <c r="AE40" s="138">
        <f t="shared" si="1"/>
        <v>1.0506798516687121E-2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42557</v>
      </c>
      <c r="X41" s="10">
        <v>49</v>
      </c>
      <c r="Y41" s="10">
        <v>49.02</v>
      </c>
      <c r="Z41" s="10">
        <v>48</v>
      </c>
      <c r="AA41" s="10">
        <v>48.54</v>
      </c>
      <c r="AB41" s="95">
        <v>4745700</v>
      </c>
      <c r="AC41" s="10">
        <v>48.54</v>
      </c>
      <c r="AD41" s="2">
        <f t="shared" si="0"/>
        <v>1.0200000000000031</v>
      </c>
      <c r="AE41" s="138">
        <f t="shared" si="1"/>
        <v>-1.2611879576891694E-2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42556</v>
      </c>
      <c r="X42" s="10">
        <v>49.66</v>
      </c>
      <c r="Y42" s="10">
        <v>49.84</v>
      </c>
      <c r="Z42" s="10">
        <v>48.63</v>
      </c>
      <c r="AA42" s="10">
        <v>49.16</v>
      </c>
      <c r="AB42" s="95">
        <v>2755500</v>
      </c>
      <c r="AC42" s="10">
        <v>49.16</v>
      </c>
      <c r="AD42" s="2">
        <f t="shared" si="0"/>
        <v>1.2100000000000009</v>
      </c>
      <c r="AE42" s="138">
        <f t="shared" si="1"/>
        <v>-1.8370607028754038E-2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54.175000000000004</v>
      </c>
      <c r="T43" s="128" t="s">
        <v>98</v>
      </c>
      <c r="U43" s="98">
        <v>50.21</v>
      </c>
      <c r="W43" s="133">
        <v>42552</v>
      </c>
      <c r="X43" s="10">
        <v>49.53</v>
      </c>
      <c r="Y43" s="10">
        <v>50.26</v>
      </c>
      <c r="Z43" s="10">
        <v>49.16</v>
      </c>
      <c r="AA43" s="10">
        <v>50.08</v>
      </c>
      <c r="AB43" s="95">
        <v>1870100</v>
      </c>
      <c r="AC43" s="10">
        <v>50.08</v>
      </c>
      <c r="AD43" s="2">
        <f t="shared" si="0"/>
        <v>1.1000000000000014</v>
      </c>
      <c r="AE43" s="138">
        <f t="shared" si="1"/>
        <v>1.2126111560226471E-2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53.682500000000005</v>
      </c>
      <c r="T44" s="93" t="s">
        <v>99</v>
      </c>
      <c r="U44" s="88">
        <v>49.96</v>
      </c>
      <c r="W44" s="133">
        <v>42551</v>
      </c>
      <c r="X44" s="10">
        <v>48.47</v>
      </c>
      <c r="Y44" s="10">
        <v>49.48</v>
      </c>
      <c r="Z44" s="10">
        <v>48.02</v>
      </c>
      <c r="AA44" s="10">
        <v>49.48</v>
      </c>
      <c r="AB44" s="95">
        <v>2675100</v>
      </c>
      <c r="AC44" s="10">
        <v>49.48</v>
      </c>
      <c r="AD44" s="2">
        <f t="shared" si="0"/>
        <v>1.4599999999999937</v>
      </c>
      <c r="AE44" s="138">
        <f t="shared" si="1"/>
        <v>2.1891780256092508E-2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53.190000000000005</v>
      </c>
      <c r="R45" s="34"/>
      <c r="T45" s="93" t="s">
        <v>100</v>
      </c>
      <c r="U45" s="88" t="s">
        <v>130</v>
      </c>
      <c r="W45" s="133">
        <v>42550</v>
      </c>
      <c r="X45" s="10">
        <v>48.01</v>
      </c>
      <c r="Y45" s="10">
        <v>48.9</v>
      </c>
      <c r="Z45" s="10">
        <v>47.78</v>
      </c>
      <c r="AA45" s="10">
        <v>48.42</v>
      </c>
      <c r="AB45" s="95">
        <v>2968600</v>
      </c>
      <c r="AC45" s="10">
        <v>48.42</v>
      </c>
      <c r="AD45" s="2">
        <f t="shared" si="0"/>
        <v>1.1199999999999974</v>
      </c>
      <c r="AE45" s="138">
        <f t="shared" si="1"/>
        <v>2.0657672849915709E-2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52.697500000000005</v>
      </c>
      <c r="Q46" s="34"/>
      <c r="R46" s="34"/>
      <c r="T46" s="93" t="s">
        <v>101</v>
      </c>
      <c r="U46" s="88" t="s">
        <v>130</v>
      </c>
      <c r="W46" s="133">
        <v>42549</v>
      </c>
      <c r="X46" s="10">
        <v>46.8</v>
      </c>
      <c r="Y46" s="10">
        <v>47.57</v>
      </c>
      <c r="Z46" s="10">
        <v>46.77</v>
      </c>
      <c r="AA46" s="10">
        <v>47.44</v>
      </c>
      <c r="AB46" s="95">
        <v>2575200</v>
      </c>
      <c r="AC46" s="10">
        <v>47.44</v>
      </c>
      <c r="AD46" s="2">
        <f t="shared" si="0"/>
        <v>0.79999999999999716</v>
      </c>
      <c r="AE46" s="138">
        <f t="shared" si="1"/>
        <v>2.7062134661182125E-2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52.205000000000005</v>
      </c>
      <c r="Q47" s="34"/>
      <c r="R47" s="34"/>
      <c r="T47" s="93" t="s">
        <v>102</v>
      </c>
      <c r="U47" s="88">
        <v>55.55</v>
      </c>
      <c r="W47" s="133">
        <v>42548</v>
      </c>
      <c r="X47" s="10">
        <v>47.14</v>
      </c>
      <c r="Y47" s="10">
        <v>47.19</v>
      </c>
      <c r="Z47" s="10">
        <v>45.26</v>
      </c>
      <c r="AA47" s="10">
        <v>46.19</v>
      </c>
      <c r="AB47" s="95">
        <v>3293400</v>
      </c>
      <c r="AC47" s="10">
        <v>46.19</v>
      </c>
      <c r="AD47" s="2">
        <f t="shared" si="0"/>
        <v>1.9299999999999997</v>
      </c>
      <c r="AE47" s="138">
        <f t="shared" si="1"/>
        <v>-2.9825666876706625E-2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51.712500000000006</v>
      </c>
      <c r="Q48" s="34"/>
      <c r="R48" s="34"/>
      <c r="T48" s="93" t="s">
        <v>103</v>
      </c>
      <c r="U48" s="88">
        <v>7.9588000000000006E-2</v>
      </c>
      <c r="W48" s="133">
        <v>42545</v>
      </c>
      <c r="X48" s="10">
        <v>48.4</v>
      </c>
      <c r="Y48" s="10">
        <v>49.2</v>
      </c>
      <c r="Z48" s="10">
        <v>47.5</v>
      </c>
      <c r="AA48" s="10">
        <v>47.61</v>
      </c>
      <c r="AB48" s="95">
        <v>5684500</v>
      </c>
      <c r="AC48" s="10">
        <v>47.61</v>
      </c>
      <c r="AD48" s="2">
        <f t="shared" si="0"/>
        <v>1.7000000000000028</v>
      </c>
      <c r="AE48" s="138">
        <f t="shared" si="1"/>
        <v>-6.3164108618654069E-2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51.22</v>
      </c>
      <c r="Q49" s="34"/>
      <c r="R49" s="34"/>
      <c r="T49" s="93" t="s">
        <v>123</v>
      </c>
      <c r="U49" s="88" t="s">
        <v>335</v>
      </c>
      <c r="W49" s="133">
        <v>42544</v>
      </c>
      <c r="X49" s="10">
        <v>51.37</v>
      </c>
      <c r="Y49" s="10">
        <v>51.58</v>
      </c>
      <c r="Z49" s="10">
        <v>50.58</v>
      </c>
      <c r="AA49" s="10">
        <v>50.82</v>
      </c>
      <c r="AB49" s="95">
        <v>3150500</v>
      </c>
      <c r="AC49" s="10">
        <v>50.82</v>
      </c>
      <c r="AD49" s="2">
        <f t="shared" si="0"/>
        <v>1</v>
      </c>
      <c r="AE49" s="138">
        <f t="shared" si="1"/>
        <v>3.9370078740152969E-4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50.727499999999999</v>
      </c>
      <c r="Q50" s="83"/>
      <c r="R50" s="34"/>
      <c r="T50" s="93"/>
      <c r="U50" s="88"/>
      <c r="W50" s="133">
        <v>42543</v>
      </c>
      <c r="X50" s="10">
        <v>50.4</v>
      </c>
      <c r="Y50" s="10">
        <v>51.49</v>
      </c>
      <c r="Z50" s="10">
        <v>50.31</v>
      </c>
      <c r="AA50" s="10">
        <v>50.8</v>
      </c>
      <c r="AB50" s="95">
        <v>3417300</v>
      </c>
      <c r="AC50" s="10">
        <v>50.8</v>
      </c>
      <c r="AD50" s="2">
        <f t="shared" si="0"/>
        <v>1.1799999999999997</v>
      </c>
      <c r="AE50" s="138">
        <f t="shared" si="1"/>
        <v>2.7635215159889093E-3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50.234999999999999</v>
      </c>
      <c r="Q51" s="83"/>
      <c r="R51" s="34"/>
      <c r="T51" s="93" t="s">
        <v>105</v>
      </c>
      <c r="U51" s="88" t="s">
        <v>448</v>
      </c>
      <c r="W51" s="133">
        <v>42542</v>
      </c>
      <c r="X51" s="10">
        <v>50.33</v>
      </c>
      <c r="Y51" s="10">
        <v>50.74</v>
      </c>
      <c r="Z51" s="10">
        <v>49.89</v>
      </c>
      <c r="AA51" s="10">
        <v>50.66</v>
      </c>
      <c r="AB51" s="95">
        <v>2973100</v>
      </c>
      <c r="AC51" s="10">
        <v>50.66</v>
      </c>
      <c r="AD51" s="2">
        <f t="shared" si="0"/>
        <v>0.85000000000000142</v>
      </c>
      <c r="AE51" s="138">
        <f t="shared" si="1"/>
        <v>1.2390087929656124E-2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49.7425</v>
      </c>
      <c r="Q52" s="83"/>
      <c r="R52" s="34"/>
      <c r="T52" s="93" t="s">
        <v>106</v>
      </c>
      <c r="U52" s="88" t="s">
        <v>231</v>
      </c>
      <c r="W52" s="133">
        <v>42541</v>
      </c>
      <c r="X52" s="10">
        <v>50.89</v>
      </c>
      <c r="Y52" s="10">
        <v>51.08</v>
      </c>
      <c r="Z52" s="10">
        <v>50.01</v>
      </c>
      <c r="AA52" s="10">
        <v>50.04</v>
      </c>
      <c r="AB52" s="95">
        <v>2350100</v>
      </c>
      <c r="AC52" s="10">
        <v>50.04</v>
      </c>
      <c r="AD52" s="2">
        <f t="shared" si="0"/>
        <v>1.0700000000000003</v>
      </c>
      <c r="AE52" s="138">
        <f t="shared" si="1"/>
        <v>1.4008405043026695E-3</v>
      </c>
    </row>
    <row r="53" spans="1:31" x14ac:dyDescent="0.25">
      <c r="O53" s="83">
        <v>1</v>
      </c>
      <c r="P53" s="83">
        <f t="shared" si="7"/>
        <v>49.25</v>
      </c>
      <c r="Q53" s="83"/>
      <c r="R53" s="34"/>
      <c r="T53" s="93" t="s">
        <v>107</v>
      </c>
      <c r="U53" s="90">
        <v>1676406</v>
      </c>
      <c r="W53" s="133">
        <v>42538</v>
      </c>
      <c r="X53" s="10">
        <v>49.1</v>
      </c>
      <c r="Y53" s="10">
        <v>50.09</v>
      </c>
      <c r="Z53" s="10">
        <v>48.85</v>
      </c>
      <c r="AA53" s="10">
        <v>49.97</v>
      </c>
      <c r="AB53" s="95">
        <v>2793100</v>
      </c>
      <c r="AC53" s="10">
        <v>49.97</v>
      </c>
      <c r="AD53" s="2">
        <f t="shared" si="0"/>
        <v>1.240000000000002</v>
      </c>
      <c r="AE53" s="138">
        <f t="shared" si="1"/>
        <v>1.7926257893664532E-2</v>
      </c>
    </row>
    <row r="54" spans="1:31" x14ac:dyDescent="0.25">
      <c r="O54" s="83">
        <v>0.99</v>
      </c>
      <c r="P54" s="83">
        <f t="shared" si="7"/>
        <v>48.7575</v>
      </c>
      <c r="Q54" s="83"/>
      <c r="R54" s="34"/>
      <c r="T54" s="93" t="s">
        <v>110</v>
      </c>
      <c r="U54" s="90">
        <v>3577430</v>
      </c>
      <c r="W54" s="133">
        <v>42537</v>
      </c>
      <c r="X54" s="10">
        <v>49.63</v>
      </c>
      <c r="Y54" s="10">
        <v>49.94</v>
      </c>
      <c r="Z54" s="10">
        <v>48.85</v>
      </c>
      <c r="AA54" s="10">
        <v>49.09</v>
      </c>
      <c r="AB54" s="95">
        <v>2786800</v>
      </c>
      <c r="AC54" s="10">
        <v>49.09</v>
      </c>
      <c r="AD54" s="2">
        <f t="shared" si="0"/>
        <v>1.0899999999999963</v>
      </c>
      <c r="AE54" s="138">
        <f t="shared" si="1"/>
        <v>-1.5838011226944615E-2</v>
      </c>
    </row>
    <row r="55" spans="1:31" x14ac:dyDescent="0.25">
      <c r="O55" s="83">
        <v>0.98</v>
      </c>
      <c r="P55" s="83">
        <f t="shared" si="7"/>
        <v>48.265000000000001</v>
      </c>
      <c r="Q55" s="83"/>
      <c r="R55" s="34"/>
      <c r="T55" s="93" t="s">
        <v>108</v>
      </c>
      <c r="U55" s="88" t="s">
        <v>449</v>
      </c>
      <c r="W55" s="133">
        <v>42536</v>
      </c>
      <c r="X55" s="10">
        <v>49.73</v>
      </c>
      <c r="Y55" s="10">
        <v>50.92</v>
      </c>
      <c r="Z55" s="10">
        <v>49.69</v>
      </c>
      <c r="AA55" s="10">
        <v>49.88</v>
      </c>
      <c r="AB55" s="95">
        <v>2861800</v>
      </c>
      <c r="AC55" s="10">
        <v>49.88</v>
      </c>
      <c r="AD55" s="2">
        <f t="shared" si="0"/>
        <v>1.230000000000004</v>
      </c>
      <c r="AE55" s="138">
        <f t="shared" si="1"/>
        <v>9.3079724807769715E-3</v>
      </c>
    </row>
    <row r="56" spans="1:31" x14ac:dyDescent="0.25">
      <c r="O56" s="83">
        <v>0.97</v>
      </c>
      <c r="P56" s="83">
        <f t="shared" si="7"/>
        <v>47.772500000000001</v>
      </c>
      <c r="Q56" s="83"/>
      <c r="R56" s="34"/>
      <c r="T56" s="93" t="s">
        <v>111</v>
      </c>
      <c r="U56" s="88">
        <v>11.11</v>
      </c>
      <c r="W56" s="133">
        <v>42535</v>
      </c>
      <c r="X56" s="10">
        <v>49.28</v>
      </c>
      <c r="Y56" s="10">
        <v>49.97</v>
      </c>
      <c r="Z56" s="10">
        <v>48.77</v>
      </c>
      <c r="AA56" s="10">
        <v>49.42</v>
      </c>
      <c r="AB56" s="95">
        <v>3996000</v>
      </c>
      <c r="AC56" s="10">
        <v>49.42</v>
      </c>
      <c r="AD56" s="2">
        <f t="shared" si="0"/>
        <v>1.1999999999999957</v>
      </c>
      <c r="AE56" s="138">
        <f t="shared" si="1"/>
        <v>-5.0332192470303738E-3</v>
      </c>
    </row>
    <row r="57" spans="1:31" x14ac:dyDescent="0.25">
      <c r="O57" s="83">
        <v>0.96</v>
      </c>
      <c r="P57" s="83">
        <f t="shared" si="7"/>
        <v>47.28</v>
      </c>
      <c r="Q57" s="83"/>
      <c r="R57" s="34"/>
      <c r="T57" s="93" t="s">
        <v>112</v>
      </c>
      <c r="U57" s="88">
        <v>4.43</v>
      </c>
      <c r="W57" s="133">
        <v>42534</v>
      </c>
      <c r="X57" s="10">
        <v>49.65</v>
      </c>
      <c r="Y57" s="10">
        <v>50.16</v>
      </c>
      <c r="Z57" s="10">
        <v>49.5</v>
      </c>
      <c r="AA57" s="10">
        <v>49.67</v>
      </c>
      <c r="AB57" s="95">
        <v>4274000</v>
      </c>
      <c r="AC57" s="10">
        <v>49.67</v>
      </c>
      <c r="AD57" s="2">
        <f t="shared" si="0"/>
        <v>0.65999999999999659</v>
      </c>
      <c r="AE57" s="138">
        <f t="shared" si="1"/>
        <v>-3.4109149277689044E-3</v>
      </c>
    </row>
    <row r="58" spans="1:31" x14ac:dyDescent="0.25">
      <c r="O58" s="83">
        <v>0.95</v>
      </c>
      <c r="P58" s="83">
        <f t="shared" si="7"/>
        <v>46.787499999999994</v>
      </c>
      <c r="Q58" s="83"/>
      <c r="R58" s="34"/>
      <c r="T58" s="93" t="s">
        <v>109</v>
      </c>
      <c r="U58" s="88" t="s">
        <v>124</v>
      </c>
      <c r="W58" s="133">
        <v>42531</v>
      </c>
      <c r="X58" s="10">
        <v>50</v>
      </c>
      <c r="Y58" s="10">
        <v>50.49</v>
      </c>
      <c r="Z58" s="10">
        <v>49.76</v>
      </c>
      <c r="AA58" s="10">
        <v>49.84</v>
      </c>
      <c r="AB58" s="95">
        <v>3804500</v>
      </c>
      <c r="AC58" s="10">
        <v>49.84</v>
      </c>
      <c r="AD58" s="2">
        <f t="shared" si="0"/>
        <v>0.73000000000000398</v>
      </c>
      <c r="AE58" s="138">
        <f t="shared" si="1"/>
        <v>-1.7737485218762283E-2</v>
      </c>
    </row>
    <row r="59" spans="1:31" x14ac:dyDescent="0.25">
      <c r="O59" s="83">
        <v>0.94</v>
      </c>
      <c r="P59" s="83">
        <f t="shared" si="7"/>
        <v>46.294999999999995</v>
      </c>
      <c r="Q59" s="83"/>
      <c r="W59" s="133">
        <v>42530</v>
      </c>
      <c r="X59" s="10">
        <v>50.33</v>
      </c>
      <c r="Y59" s="10">
        <v>50.87</v>
      </c>
      <c r="Z59" s="10">
        <v>49.8</v>
      </c>
      <c r="AA59" s="10">
        <v>50.74</v>
      </c>
      <c r="AB59" s="95">
        <v>4610400</v>
      </c>
      <c r="AC59" s="10">
        <v>50.74</v>
      </c>
      <c r="AD59" s="2">
        <f t="shared" si="0"/>
        <v>1.0700000000000003</v>
      </c>
      <c r="AE59" s="138">
        <f t="shared" si="1"/>
        <v>1.38148805999605E-3</v>
      </c>
    </row>
    <row r="60" spans="1:31" x14ac:dyDescent="0.25">
      <c r="O60" s="83">
        <v>0.93</v>
      </c>
      <c r="P60" s="83">
        <f t="shared" si="7"/>
        <v>45.802500000000002</v>
      </c>
      <c r="Q60" s="83"/>
      <c r="W60" s="133">
        <v>42529</v>
      </c>
      <c r="X60" s="10">
        <v>50.86</v>
      </c>
      <c r="Y60" s="10">
        <v>50.9</v>
      </c>
      <c r="Z60" s="10">
        <v>50.3</v>
      </c>
      <c r="AA60" s="10">
        <v>50.67</v>
      </c>
      <c r="AB60" s="95">
        <v>6388800</v>
      </c>
      <c r="AC60" s="10">
        <v>50.67</v>
      </c>
      <c r="AD60" s="2">
        <f t="shared" si="0"/>
        <v>0.60000000000000142</v>
      </c>
      <c r="AE60" s="138">
        <f t="shared" si="1"/>
        <v>-3.5398230088495852E-3</v>
      </c>
    </row>
    <row r="61" spans="1:31" x14ac:dyDescent="0.25">
      <c r="O61" s="83">
        <v>0.92</v>
      </c>
      <c r="P61" s="83">
        <f t="shared" si="7"/>
        <v>45.31</v>
      </c>
      <c r="Q61" s="83"/>
      <c r="W61" s="133">
        <v>42528</v>
      </c>
      <c r="X61" s="10">
        <v>49.17</v>
      </c>
      <c r="Y61" s="10">
        <v>50.97</v>
      </c>
      <c r="Z61" s="10">
        <v>49.16</v>
      </c>
      <c r="AA61" s="10">
        <v>50.85</v>
      </c>
      <c r="AB61" s="95">
        <v>6035200</v>
      </c>
      <c r="AC61" s="10">
        <v>50.85</v>
      </c>
      <c r="AD61" s="2">
        <f t="shared" si="0"/>
        <v>1.8100000000000023</v>
      </c>
      <c r="AE61" s="138">
        <f t="shared" si="1"/>
        <v>2.5408348457350183E-2</v>
      </c>
    </row>
    <row r="62" spans="1:31" x14ac:dyDescent="0.25">
      <c r="O62" s="83">
        <v>0.91</v>
      </c>
      <c r="P62" s="83">
        <f t="shared" si="7"/>
        <v>44.817500000000003</v>
      </c>
      <c r="Q62" s="83"/>
      <c r="W62" s="133">
        <v>42527</v>
      </c>
      <c r="X62" s="10">
        <v>48.45</v>
      </c>
      <c r="Y62" s="10">
        <v>49.88</v>
      </c>
      <c r="Z62" s="10">
        <v>48.16</v>
      </c>
      <c r="AA62" s="10">
        <v>49.59</v>
      </c>
      <c r="AB62" s="95">
        <v>5458400</v>
      </c>
      <c r="AC62" s="10">
        <v>49.59</v>
      </c>
      <c r="AD62" s="2">
        <f t="shared" si="0"/>
        <v>1.720000000000006</v>
      </c>
      <c r="AE62" s="138">
        <f t="shared" si="1"/>
        <v>2.3529411764705799E-2</v>
      </c>
    </row>
    <row r="63" spans="1:31" x14ac:dyDescent="0.25">
      <c r="O63" s="83">
        <v>0.9</v>
      </c>
      <c r="P63" s="83">
        <f t="shared" si="7"/>
        <v>44.325000000000003</v>
      </c>
      <c r="Q63" s="83"/>
      <c r="W63" s="133">
        <v>42524</v>
      </c>
      <c r="X63" s="10">
        <v>46.88</v>
      </c>
      <c r="Y63" s="10">
        <v>49.02</v>
      </c>
      <c r="Z63" s="10">
        <v>46.88</v>
      </c>
      <c r="AA63" s="10">
        <v>48.45</v>
      </c>
      <c r="AB63" s="95">
        <v>7149700</v>
      </c>
      <c r="AC63" s="10">
        <v>48.45</v>
      </c>
      <c r="AD63" s="2">
        <f t="shared" si="0"/>
        <v>2.1400000000000006</v>
      </c>
      <c r="AE63" s="138">
        <f t="shared" si="1"/>
        <v>1.9785308356135678E-2</v>
      </c>
    </row>
    <row r="64" spans="1:31" x14ac:dyDescent="0.25">
      <c r="Q64" s="83"/>
      <c r="W64" s="133">
        <v>42523</v>
      </c>
      <c r="X64" s="10">
        <v>45.42</v>
      </c>
      <c r="Y64" s="10">
        <v>47.83</v>
      </c>
      <c r="Z64" s="10">
        <v>45.3</v>
      </c>
      <c r="AA64" s="10">
        <v>47.51</v>
      </c>
      <c r="AB64" s="95">
        <v>9374100</v>
      </c>
      <c r="AC64" s="10">
        <v>47.51</v>
      </c>
      <c r="AD64" s="2">
        <f t="shared" si="0"/>
        <v>2.5300000000000011</v>
      </c>
      <c r="AE64" s="138">
        <f t="shared" si="1"/>
        <v>4.3029637760702455E-2</v>
      </c>
    </row>
    <row r="65" spans="15:31" x14ac:dyDescent="0.25">
      <c r="Q65" s="83"/>
      <c r="W65" s="133">
        <v>42522</v>
      </c>
      <c r="X65" s="10">
        <v>42.72</v>
      </c>
      <c r="Y65" s="10">
        <v>46</v>
      </c>
      <c r="Z65" s="10">
        <v>42.72</v>
      </c>
      <c r="AA65" s="10">
        <v>45.55</v>
      </c>
      <c r="AB65" s="95">
        <v>16533400</v>
      </c>
      <c r="AC65" s="10">
        <v>45.55</v>
      </c>
      <c r="AD65" s="2">
        <f t="shared" si="0"/>
        <v>3.2800000000000011</v>
      </c>
      <c r="AE65" s="138">
        <f t="shared" si="1"/>
        <v>6.6245318352059934E-2</v>
      </c>
    </row>
    <row r="66" spans="15:31" x14ac:dyDescent="0.25">
      <c r="Q66" s="83"/>
      <c r="W66" s="133">
        <v>42521</v>
      </c>
      <c r="X66" s="10">
        <v>41.66</v>
      </c>
      <c r="Y66" s="10">
        <v>42.93</v>
      </c>
      <c r="Z66" s="10">
        <v>41.41</v>
      </c>
      <c r="AA66" s="10">
        <v>42.72</v>
      </c>
      <c r="AB66" s="95">
        <v>10067900</v>
      </c>
      <c r="AC66" s="10">
        <v>42.72</v>
      </c>
      <c r="AD66" s="2">
        <f t="shared" si="0"/>
        <v>1.5200000000000031</v>
      </c>
      <c r="AE66" s="138">
        <f t="shared" si="1"/>
        <v>2.2254127781766053E-2</v>
      </c>
    </row>
    <row r="67" spans="15:31" x14ac:dyDescent="0.25">
      <c r="Q67" s="83"/>
      <c r="W67" s="133">
        <v>42517</v>
      </c>
      <c r="X67" s="10">
        <v>41.94</v>
      </c>
      <c r="Y67" s="10">
        <v>42.08</v>
      </c>
      <c r="Z67" s="10">
        <v>41.55</v>
      </c>
      <c r="AA67" s="10">
        <v>41.79</v>
      </c>
      <c r="AB67" s="95">
        <v>2944600</v>
      </c>
      <c r="AC67" s="10">
        <v>41.79</v>
      </c>
      <c r="AD67" s="2">
        <f>Y67-Z67</f>
        <v>0.53000000000000114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42612</v>
      </c>
      <c r="Y2" s="9">
        <v>68.739999999999995</v>
      </c>
      <c r="Z2" s="9">
        <v>69.23</v>
      </c>
      <c r="AA2" s="9">
        <v>68.739999999999995</v>
      </c>
      <c r="AB2" s="9">
        <v>69.17</v>
      </c>
      <c r="AC2" s="104">
        <v>1439200</v>
      </c>
      <c r="AD2" s="9">
        <v>69.17</v>
      </c>
      <c r="AE2" s="2">
        <f>Z2-AA2</f>
        <v>0.49000000000000909</v>
      </c>
      <c r="AF2" s="138">
        <f>AD2/AD3-1</f>
        <v>6.2554553389584377E-3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69.17</v>
      </c>
      <c r="T3" s="85"/>
      <c r="X3" s="110">
        <v>42611</v>
      </c>
      <c r="Y3" s="9">
        <v>68.27</v>
      </c>
      <c r="Z3" s="9">
        <v>68.92</v>
      </c>
      <c r="AA3" s="9">
        <v>68.14</v>
      </c>
      <c r="AB3" s="9">
        <v>68.739999999999995</v>
      </c>
      <c r="AC3" s="104">
        <v>1647000</v>
      </c>
      <c r="AD3" s="9">
        <v>68.739999999999995</v>
      </c>
      <c r="AE3" s="2">
        <f t="shared" ref="AE3:AE66" si="0">Z3-AA3</f>
        <v>0.78000000000000114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69.17</v>
      </c>
      <c r="X4" s="110">
        <v>42611</v>
      </c>
      <c r="Y4" s="9" t="s">
        <v>237</v>
      </c>
      <c r="Z4" s="9"/>
      <c r="AA4" s="9"/>
      <c r="AB4" s="9"/>
      <c r="AC4" s="104"/>
      <c r="AD4" s="9"/>
      <c r="AE4" s="2">
        <f t="shared" si="0"/>
        <v>0</v>
      </c>
      <c r="AF4" s="138">
        <f t="shared" si="1"/>
        <v>-1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42608</v>
      </c>
      <c r="Y5" s="9">
        <v>68.73</v>
      </c>
      <c r="Z5" s="9">
        <v>68.88</v>
      </c>
      <c r="AA5" s="9">
        <v>68.069999999999993</v>
      </c>
      <c r="AB5" s="9">
        <v>68.319999999999993</v>
      </c>
      <c r="AC5" s="104">
        <v>1427700</v>
      </c>
      <c r="AD5" s="9">
        <v>67.989999999999995</v>
      </c>
      <c r="AE5" s="2">
        <f t="shared" si="0"/>
        <v>0.81000000000000227</v>
      </c>
      <c r="AF5" s="138">
        <f t="shared" si="1"/>
        <v>-3.2253335288080498E-3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42607</v>
      </c>
      <c r="Y6" s="9">
        <v>68.22</v>
      </c>
      <c r="Z6" s="9">
        <v>68.680000000000007</v>
      </c>
      <c r="AA6" s="9">
        <v>68.12</v>
      </c>
      <c r="AB6" s="9">
        <v>68.540000000000006</v>
      </c>
      <c r="AC6" s="104">
        <v>1145100</v>
      </c>
      <c r="AD6" s="9">
        <v>68.209999999999994</v>
      </c>
      <c r="AE6" s="2">
        <f t="shared" si="0"/>
        <v>0.56000000000000227</v>
      </c>
      <c r="AF6" s="138">
        <f t="shared" si="1"/>
        <v>4.121890181068455E-3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42606</v>
      </c>
      <c r="Y7" s="9">
        <v>68.31</v>
      </c>
      <c r="Z7" s="9">
        <v>68.45</v>
      </c>
      <c r="AA7" s="9">
        <v>68.16</v>
      </c>
      <c r="AB7" s="9">
        <v>68.260000000000005</v>
      </c>
      <c r="AC7" s="104">
        <v>1004500</v>
      </c>
      <c r="AD7" s="9">
        <v>67.930000000000007</v>
      </c>
      <c r="AE7" s="2">
        <f t="shared" si="0"/>
        <v>0.29000000000000625</v>
      </c>
      <c r="AF7" s="138">
        <f t="shared" si="1"/>
        <v>-1.4699397324708929E-3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42605</v>
      </c>
      <c r="Y8" s="9">
        <v>68.91</v>
      </c>
      <c r="Z8" s="9">
        <v>69.14</v>
      </c>
      <c r="AA8" s="9">
        <v>68.36</v>
      </c>
      <c r="AB8" s="9">
        <v>68.36</v>
      </c>
      <c r="AC8" s="104">
        <v>1716200</v>
      </c>
      <c r="AD8" s="9">
        <v>68.03</v>
      </c>
      <c r="AE8" s="2">
        <f t="shared" si="0"/>
        <v>0.78000000000000114</v>
      </c>
      <c r="AF8" s="138">
        <f t="shared" si="1"/>
        <v>-7.4409104172746821E-3</v>
      </c>
    </row>
    <row r="9" spans="1:32" x14ac:dyDescent="0.25">
      <c r="O9" s="11" t="s">
        <v>224</v>
      </c>
      <c r="Q9" s="138">
        <f>IF(Q2=0, 0, Q8/Q6)</f>
        <v>0</v>
      </c>
      <c r="X9" s="110">
        <v>42604</v>
      </c>
      <c r="Y9" s="9">
        <v>69.040000000000006</v>
      </c>
      <c r="Z9" s="9">
        <v>69.05</v>
      </c>
      <c r="AA9" s="9">
        <v>68.78</v>
      </c>
      <c r="AB9" s="9">
        <v>68.87</v>
      </c>
      <c r="AC9" s="104">
        <v>1171400</v>
      </c>
      <c r="AD9" s="9">
        <v>68.540000000000006</v>
      </c>
      <c r="AE9" s="2">
        <f t="shared" si="0"/>
        <v>0.26999999999999602</v>
      </c>
      <c r="AF9" s="138">
        <f t="shared" si="1"/>
        <v>-4.3579314352120146E-3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42601</v>
      </c>
      <c r="Y10" s="9">
        <v>69.13</v>
      </c>
      <c r="Z10" s="9">
        <v>69.42</v>
      </c>
      <c r="AA10" s="9">
        <v>69.03</v>
      </c>
      <c r="AB10" s="9">
        <v>69.17</v>
      </c>
      <c r="AC10" s="104">
        <v>1269400</v>
      </c>
      <c r="AD10" s="9">
        <v>68.84</v>
      </c>
      <c r="AE10" s="2">
        <f t="shared" si="0"/>
        <v>0.39000000000000057</v>
      </c>
      <c r="AF10" s="138">
        <f t="shared" si="1"/>
        <v>-3.7626628075252411E-3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42600</v>
      </c>
      <c r="Y11" s="9">
        <v>69.16</v>
      </c>
      <c r="Z11" s="9">
        <v>69.55</v>
      </c>
      <c r="AA11" s="9">
        <v>69.069999999999993</v>
      </c>
      <c r="AB11" s="9">
        <v>69.44</v>
      </c>
      <c r="AC11" s="104">
        <v>1657000</v>
      </c>
      <c r="AD11" s="9">
        <v>69.099999999999994</v>
      </c>
      <c r="AE11" s="2">
        <f t="shared" si="0"/>
        <v>0.48000000000000398</v>
      </c>
      <c r="AF11" s="138">
        <f t="shared" si="1"/>
        <v>4.5064689635119226E-3</v>
      </c>
    </row>
    <row r="12" spans="1:32" x14ac:dyDescent="0.25">
      <c r="X12" s="110">
        <v>42599</v>
      </c>
      <c r="Y12" s="9">
        <v>68.95</v>
      </c>
      <c r="Z12" s="9">
        <v>69.16</v>
      </c>
      <c r="AA12" s="9">
        <v>68.66</v>
      </c>
      <c r="AB12" s="9">
        <v>69.12</v>
      </c>
      <c r="AC12" s="104">
        <v>2091700</v>
      </c>
      <c r="AD12" s="9">
        <v>68.790000000000006</v>
      </c>
      <c r="AE12" s="2">
        <f t="shared" si="0"/>
        <v>0.5</v>
      </c>
      <c r="AF12" s="138">
        <f t="shared" si="1"/>
        <v>2.4774118332848705E-3</v>
      </c>
    </row>
    <row r="13" spans="1:32" x14ac:dyDescent="0.25">
      <c r="Q13" s="2"/>
      <c r="X13" s="110">
        <v>42598</v>
      </c>
      <c r="Y13" s="9">
        <v>68.91</v>
      </c>
      <c r="Z13" s="9">
        <v>69.47</v>
      </c>
      <c r="AA13" s="9">
        <v>68.91</v>
      </c>
      <c r="AB13" s="9">
        <v>68.95</v>
      </c>
      <c r="AC13" s="104">
        <v>1436800</v>
      </c>
      <c r="AD13" s="9">
        <v>68.62</v>
      </c>
      <c r="AE13" s="2">
        <f t="shared" si="0"/>
        <v>0.56000000000000227</v>
      </c>
      <c r="AF13" s="138">
        <f t="shared" si="1"/>
        <v>-6.2273714699492277E-3</v>
      </c>
    </row>
    <row r="14" spans="1:32" x14ac:dyDescent="0.25">
      <c r="X14" s="110">
        <v>42597</v>
      </c>
      <c r="Y14" s="9">
        <v>69.13</v>
      </c>
      <c r="Z14" s="9">
        <v>69.45</v>
      </c>
      <c r="AA14" s="9">
        <v>69.010000000000005</v>
      </c>
      <c r="AB14" s="9">
        <v>69.39</v>
      </c>
      <c r="AC14" s="104">
        <v>1537700</v>
      </c>
      <c r="AD14" s="9">
        <v>69.05</v>
      </c>
      <c r="AE14" s="2">
        <f t="shared" si="0"/>
        <v>0.43999999999999773</v>
      </c>
      <c r="AF14" s="138">
        <f t="shared" si="1"/>
        <v>3.6337209302326201E-3</v>
      </c>
    </row>
    <row r="15" spans="1:32" x14ac:dyDescent="0.25">
      <c r="X15" s="110">
        <v>42594</v>
      </c>
      <c r="Y15" s="9">
        <v>69.06</v>
      </c>
      <c r="Z15" s="9">
        <v>69.25</v>
      </c>
      <c r="AA15" s="9">
        <v>68.84</v>
      </c>
      <c r="AB15" s="9">
        <v>69.13</v>
      </c>
      <c r="AC15" s="104">
        <v>903100</v>
      </c>
      <c r="AD15" s="9">
        <v>68.8</v>
      </c>
      <c r="AE15" s="2">
        <f t="shared" si="0"/>
        <v>0.40999999999999659</v>
      </c>
      <c r="AF15" s="138">
        <f t="shared" si="1"/>
        <v>2.9078220412914746E-4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42593</v>
      </c>
      <c r="Y16" s="9">
        <v>69.42</v>
      </c>
      <c r="Z16" s="9">
        <v>69.510000000000005</v>
      </c>
      <c r="AA16" s="9">
        <v>69.040000000000006</v>
      </c>
      <c r="AB16" s="9">
        <v>69.11</v>
      </c>
      <c r="AC16" s="104">
        <v>1796700</v>
      </c>
      <c r="AD16" s="9">
        <v>68.78</v>
      </c>
      <c r="AE16" s="2">
        <f t="shared" si="0"/>
        <v>0.46999999999999886</v>
      </c>
      <c r="AF16" s="138">
        <f t="shared" si="1"/>
        <v>-4.3427909669947473E-3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42592</v>
      </c>
      <c r="Y17" s="9">
        <v>69.37</v>
      </c>
      <c r="Z17" s="9">
        <v>69.47</v>
      </c>
      <c r="AA17" s="9">
        <v>69.16</v>
      </c>
      <c r="AB17" s="9">
        <v>69.42</v>
      </c>
      <c r="AC17" s="104">
        <v>941800</v>
      </c>
      <c r="AD17" s="9">
        <v>69.08</v>
      </c>
      <c r="AE17" s="2">
        <f t="shared" si="0"/>
        <v>0.31000000000000227</v>
      </c>
      <c r="AF17" s="138">
        <f t="shared" si="1"/>
        <v>7.2432275822098546E-4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42591</v>
      </c>
      <c r="Y18" s="9">
        <v>69.17</v>
      </c>
      <c r="Z18" s="9">
        <v>69.5</v>
      </c>
      <c r="AA18" s="9">
        <v>69</v>
      </c>
      <c r="AB18" s="9">
        <v>69.37</v>
      </c>
      <c r="AC18" s="104">
        <v>1053100</v>
      </c>
      <c r="AD18" s="9">
        <v>69.03</v>
      </c>
      <c r="AE18" s="2">
        <f t="shared" si="0"/>
        <v>0.5</v>
      </c>
      <c r="AF18" s="138">
        <f t="shared" si="1"/>
        <v>2.7600232423008464E-3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42590</v>
      </c>
      <c r="Y19" s="9">
        <v>68.84</v>
      </c>
      <c r="Z19" s="9">
        <v>69.180000000000007</v>
      </c>
      <c r="AA19" s="9">
        <v>68.709999999999994</v>
      </c>
      <c r="AB19" s="9">
        <v>69.17</v>
      </c>
      <c r="AC19" s="104">
        <v>2194500</v>
      </c>
      <c r="AD19" s="9">
        <v>68.84</v>
      </c>
      <c r="AE19" s="2">
        <f t="shared" si="0"/>
        <v>0.47000000000001307</v>
      </c>
      <c r="AF19" s="138">
        <f t="shared" si="1"/>
        <v>4.8168150634944062E-3</v>
      </c>
    </row>
    <row r="20" spans="1:32" x14ac:dyDescent="0.25">
      <c r="X20" s="110">
        <v>42587</v>
      </c>
      <c r="Y20" s="9">
        <v>68.72</v>
      </c>
      <c r="Z20" s="9">
        <v>68.97</v>
      </c>
      <c r="AA20" s="9">
        <v>68.5</v>
      </c>
      <c r="AB20" s="9">
        <v>68.84</v>
      </c>
      <c r="AC20" s="104">
        <v>1620200</v>
      </c>
      <c r="AD20" s="9">
        <v>68.510000000000005</v>
      </c>
      <c r="AE20" s="2">
        <f t="shared" si="0"/>
        <v>0.46999999999999886</v>
      </c>
      <c r="AF20" s="138">
        <f t="shared" si="1"/>
        <v>3.2215551325229796E-3</v>
      </c>
    </row>
    <row r="21" spans="1:32" x14ac:dyDescent="0.25">
      <c r="X21" s="110">
        <v>42586</v>
      </c>
      <c r="Y21" s="9">
        <v>67.989999999999995</v>
      </c>
      <c r="Z21" s="9">
        <v>69.239999999999995</v>
      </c>
      <c r="AA21" s="9">
        <v>67.989999999999995</v>
      </c>
      <c r="AB21" s="9">
        <v>68.62</v>
      </c>
      <c r="AC21" s="104">
        <v>2149800</v>
      </c>
      <c r="AD21" s="9">
        <v>68.290000000000006</v>
      </c>
      <c r="AE21" s="2">
        <f t="shared" si="0"/>
        <v>1.25</v>
      </c>
      <c r="AF21" s="138">
        <f t="shared" si="1"/>
        <v>-1.4641288433370203E-4</v>
      </c>
    </row>
    <row r="22" spans="1:32" x14ac:dyDescent="0.25">
      <c r="X22" s="110">
        <v>42585</v>
      </c>
      <c r="Y22" s="9">
        <v>68.28</v>
      </c>
      <c r="Z22" s="9">
        <v>68.709999999999994</v>
      </c>
      <c r="AA22" s="9">
        <v>68.180000000000007</v>
      </c>
      <c r="AB22" s="9">
        <v>68.63</v>
      </c>
      <c r="AC22" s="104">
        <v>2032700</v>
      </c>
      <c r="AD22" s="9">
        <v>68.3</v>
      </c>
      <c r="AE22" s="2">
        <f t="shared" si="0"/>
        <v>0.52999999999998693</v>
      </c>
      <c r="AF22" s="138">
        <f t="shared" si="1"/>
        <v>7.6718796105044174E-3</v>
      </c>
    </row>
    <row r="23" spans="1:32" x14ac:dyDescent="0.25">
      <c r="X23" s="110">
        <v>42584</v>
      </c>
      <c r="Y23" s="9">
        <v>68.33</v>
      </c>
      <c r="Z23" s="9">
        <v>68.55</v>
      </c>
      <c r="AA23" s="9">
        <v>68.03</v>
      </c>
      <c r="AB23" s="9">
        <v>68.11</v>
      </c>
      <c r="AC23" s="104">
        <v>1344400</v>
      </c>
      <c r="AD23" s="9">
        <v>67.78</v>
      </c>
      <c r="AE23" s="2">
        <f t="shared" si="0"/>
        <v>0.51999999999999602</v>
      </c>
      <c r="AF23" s="138">
        <f t="shared" si="1"/>
        <v>-4.11401704378489E-3</v>
      </c>
    </row>
    <row r="24" spans="1:32" x14ac:dyDescent="0.25">
      <c r="X24" s="110">
        <v>42583</v>
      </c>
      <c r="Y24" s="9">
        <v>68.44</v>
      </c>
      <c r="Z24" s="9">
        <v>68.569999999999993</v>
      </c>
      <c r="AA24" s="9">
        <v>68.03</v>
      </c>
      <c r="AB24" s="9">
        <v>68.39</v>
      </c>
      <c r="AC24" s="104">
        <v>1728900</v>
      </c>
      <c r="AD24" s="9">
        <v>68.06</v>
      </c>
      <c r="AE24" s="2">
        <f t="shared" si="0"/>
        <v>0.53999999999999204</v>
      </c>
      <c r="AF24" s="138">
        <f t="shared" si="1"/>
        <v>8.8235294117655627E-4</v>
      </c>
    </row>
    <row r="25" spans="1:32" x14ac:dyDescent="0.25">
      <c r="X25" s="110">
        <v>42580</v>
      </c>
      <c r="Y25" s="9">
        <v>68.91</v>
      </c>
      <c r="Z25" s="9">
        <v>68.98</v>
      </c>
      <c r="AA25" s="9">
        <v>68.099999999999994</v>
      </c>
      <c r="AB25" s="9">
        <v>68.33</v>
      </c>
      <c r="AC25" s="104">
        <v>2614600</v>
      </c>
      <c r="AD25" s="9">
        <v>68</v>
      </c>
      <c r="AE25" s="2">
        <f t="shared" si="0"/>
        <v>0.88000000000000966</v>
      </c>
      <c r="AF25" s="138">
        <f t="shared" si="1"/>
        <v>-1.2202208018593841E-2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42579</v>
      </c>
      <c r="Y26" s="9">
        <v>68.84</v>
      </c>
      <c r="Z26" s="9">
        <v>69.37</v>
      </c>
      <c r="AA26" s="9">
        <v>68.64</v>
      </c>
      <c r="AB26" s="9">
        <v>69.17</v>
      </c>
      <c r="AC26" s="104">
        <v>903600</v>
      </c>
      <c r="AD26" s="9">
        <v>68.84</v>
      </c>
      <c r="AE26" s="2">
        <f t="shared" si="0"/>
        <v>0.73000000000000398</v>
      </c>
      <c r="AF26" s="138">
        <f t="shared" si="1"/>
        <v>4.5235663213192279E-3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42578</v>
      </c>
      <c r="Y27" s="9">
        <v>68.94</v>
      </c>
      <c r="Z27" s="9">
        <v>69.17</v>
      </c>
      <c r="AA27" s="9">
        <v>68.7</v>
      </c>
      <c r="AB27" s="9">
        <v>68.86</v>
      </c>
      <c r="AC27" s="104">
        <v>1321600</v>
      </c>
      <c r="AD27" s="9">
        <v>68.53</v>
      </c>
      <c r="AE27" s="2">
        <f t="shared" si="0"/>
        <v>0.46999999999999886</v>
      </c>
      <c r="AF27" s="138">
        <f t="shared" si="1"/>
        <v>-2.6197060107697734E-3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42577</v>
      </c>
      <c r="Y28" s="9">
        <v>69.27</v>
      </c>
      <c r="Z28" s="9">
        <v>69.5</v>
      </c>
      <c r="AA28" s="9">
        <v>68.86</v>
      </c>
      <c r="AB28" s="9">
        <v>69.040000000000006</v>
      </c>
      <c r="AC28" s="104">
        <v>905700</v>
      </c>
      <c r="AD28" s="9">
        <v>68.709999999999994</v>
      </c>
      <c r="AE28" s="2">
        <f t="shared" si="0"/>
        <v>0.64000000000000057</v>
      </c>
      <c r="AF28" s="138">
        <f t="shared" si="1"/>
        <v>-2.6128610828858312E-3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42576</v>
      </c>
      <c r="Y29" s="9">
        <v>69.16</v>
      </c>
      <c r="Z29" s="9">
        <v>69.3</v>
      </c>
      <c r="AA29" s="9">
        <v>69</v>
      </c>
      <c r="AB29" s="9">
        <v>69.22</v>
      </c>
      <c r="AC29" s="104">
        <v>1011700</v>
      </c>
      <c r="AD29" s="9">
        <v>68.89</v>
      </c>
      <c r="AE29" s="2">
        <f t="shared" si="0"/>
        <v>0.29999999999999716</v>
      </c>
      <c r="AF29" s="138">
        <f t="shared" si="1"/>
        <v>2.9040220705667252E-4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42573</v>
      </c>
      <c r="Y30" s="9">
        <v>69.069999999999993</v>
      </c>
      <c r="Z30" s="9">
        <v>69.31</v>
      </c>
      <c r="AA30" s="9">
        <v>68.98</v>
      </c>
      <c r="AB30" s="9">
        <v>69.2</v>
      </c>
      <c r="AC30" s="104">
        <v>1185600</v>
      </c>
      <c r="AD30" s="9">
        <v>68.87</v>
      </c>
      <c r="AE30" s="2">
        <f t="shared" si="0"/>
        <v>0.32999999999999829</v>
      </c>
      <c r="AF30" s="138">
        <f t="shared" si="1"/>
        <v>4.5215869311552304E-3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42572</v>
      </c>
      <c r="Y31" s="9">
        <v>69.069999999999993</v>
      </c>
      <c r="Z31" s="9">
        <v>69.12</v>
      </c>
      <c r="AA31" s="9">
        <v>68.8</v>
      </c>
      <c r="AB31" s="9">
        <v>68.89</v>
      </c>
      <c r="AC31" s="104">
        <v>1041300</v>
      </c>
      <c r="AD31" s="9">
        <v>68.56</v>
      </c>
      <c r="AE31" s="2">
        <f t="shared" si="0"/>
        <v>0.32000000000000739</v>
      </c>
      <c r="AF31" s="138">
        <f t="shared" si="1"/>
        <v>-3.0536571179292649E-3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42571</v>
      </c>
      <c r="Y32" s="9">
        <v>69.27</v>
      </c>
      <c r="Z32" s="9">
        <v>69.3</v>
      </c>
      <c r="AA32" s="9">
        <v>68.989999999999995</v>
      </c>
      <c r="AB32" s="9">
        <v>69.099999999999994</v>
      </c>
      <c r="AC32" s="104">
        <v>865400</v>
      </c>
      <c r="AD32" s="9">
        <v>68.77</v>
      </c>
      <c r="AE32" s="2">
        <f t="shared" si="0"/>
        <v>0.31000000000000227</v>
      </c>
      <c r="AF32" s="138">
        <f t="shared" si="1"/>
        <v>-2.9073993313000202E-4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42570</v>
      </c>
      <c r="Y33" s="9">
        <v>69.06</v>
      </c>
      <c r="Z33" s="9">
        <v>69.22</v>
      </c>
      <c r="AA33" s="9">
        <v>68.97</v>
      </c>
      <c r="AB33" s="9">
        <v>69.12</v>
      </c>
      <c r="AC33" s="104">
        <v>869400</v>
      </c>
      <c r="AD33" s="9">
        <v>68.790000000000006</v>
      </c>
      <c r="AE33" s="2">
        <f t="shared" si="0"/>
        <v>0.25</v>
      </c>
      <c r="AF33" s="138">
        <f t="shared" si="1"/>
        <v>-3.3323674297303096E-3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42569</v>
      </c>
      <c r="Y34" s="9">
        <v>69.59</v>
      </c>
      <c r="Z34" s="9">
        <v>69.75</v>
      </c>
      <c r="AA34" s="9">
        <v>69.28</v>
      </c>
      <c r="AB34" s="9">
        <v>69.349999999999994</v>
      </c>
      <c r="AC34" s="104">
        <v>1280400</v>
      </c>
      <c r="AD34" s="9">
        <v>69.02</v>
      </c>
      <c r="AE34" s="2">
        <f t="shared" si="0"/>
        <v>0.46999999999999886</v>
      </c>
      <c r="AF34" s="138">
        <f t="shared" si="1"/>
        <v>-1.8799710773681477E-3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7" t="s">
        <v>78</v>
      </c>
      <c r="P35" s="537"/>
      <c r="X35" s="110">
        <v>42566</v>
      </c>
      <c r="Y35" s="9">
        <v>69.459999999999994</v>
      </c>
      <c r="Z35" s="9">
        <v>69.7</v>
      </c>
      <c r="AA35" s="9">
        <v>69.349999999999994</v>
      </c>
      <c r="AB35" s="9">
        <v>69.489999999999995</v>
      </c>
      <c r="AC35" s="104">
        <v>1490000</v>
      </c>
      <c r="AD35" s="9">
        <v>69.150000000000006</v>
      </c>
      <c r="AE35" s="2">
        <f t="shared" si="0"/>
        <v>0.35000000000000853</v>
      </c>
      <c r="AF35" s="138">
        <f t="shared" si="1"/>
        <v>2.4644824586836922E-3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76.087000000000003</v>
      </c>
      <c r="Q36" s="2"/>
      <c r="X36" s="110">
        <v>42565</v>
      </c>
      <c r="Y36" s="9">
        <v>69.62</v>
      </c>
      <c r="Z36" s="9">
        <v>69.92</v>
      </c>
      <c r="AA36" s="9">
        <v>69.25</v>
      </c>
      <c r="AB36" s="9">
        <v>69.31</v>
      </c>
      <c r="AC36" s="104">
        <v>1454400</v>
      </c>
      <c r="AD36" s="9">
        <v>68.98</v>
      </c>
      <c r="AE36" s="2">
        <f t="shared" si="0"/>
        <v>0.67000000000000171</v>
      </c>
      <c r="AF36" s="138">
        <f t="shared" si="1"/>
        <v>4.3509789702689261E-4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75.395300000000006</v>
      </c>
      <c r="Q37" s="2"/>
      <c r="X37" s="110">
        <v>42564</v>
      </c>
      <c r="Y37" s="9">
        <v>69.709999999999994</v>
      </c>
      <c r="Z37" s="9">
        <v>69.75</v>
      </c>
      <c r="AA37" s="9">
        <v>69.22</v>
      </c>
      <c r="AB37" s="9">
        <v>69.28</v>
      </c>
      <c r="AC37" s="104">
        <v>2002600</v>
      </c>
      <c r="AD37" s="9">
        <v>68.95</v>
      </c>
      <c r="AE37" s="2">
        <f t="shared" si="0"/>
        <v>0.53000000000000114</v>
      </c>
      <c r="AF37" s="138">
        <f t="shared" si="1"/>
        <v>-4.4758879584175792E-3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74.703600000000009</v>
      </c>
      <c r="Q38" s="2"/>
      <c r="X38" s="110">
        <v>42563</v>
      </c>
      <c r="Y38" s="9">
        <v>70.25</v>
      </c>
      <c r="Z38" s="9">
        <v>70.38</v>
      </c>
      <c r="AA38" s="9">
        <v>69.58</v>
      </c>
      <c r="AB38" s="9">
        <v>69.599999999999994</v>
      </c>
      <c r="AC38" s="104">
        <v>2316900</v>
      </c>
      <c r="AD38" s="9">
        <v>69.260000000000005</v>
      </c>
      <c r="AE38" s="2">
        <f t="shared" si="0"/>
        <v>0.79999999999999716</v>
      </c>
      <c r="AF38" s="138">
        <f t="shared" si="1"/>
        <v>-4.8850574712642203E-3</v>
      </c>
    </row>
    <row r="39" spans="1:32" ht="20.25" thickBot="1" x14ac:dyDescent="0.35">
      <c r="O39" s="83">
        <v>1.07</v>
      </c>
      <c r="P39" s="83">
        <f t="shared" si="3"/>
        <v>74.011900000000011</v>
      </c>
      <c r="Q39" s="2"/>
      <c r="T39" s="112" t="s">
        <v>92</v>
      </c>
      <c r="U39" s="2"/>
      <c r="X39" s="110">
        <v>42562</v>
      </c>
      <c r="Y39" s="9">
        <v>69.66</v>
      </c>
      <c r="Z39" s="9">
        <v>70.12</v>
      </c>
      <c r="AA39" s="9">
        <v>69.510000000000005</v>
      </c>
      <c r="AB39" s="9">
        <v>69.94</v>
      </c>
      <c r="AC39" s="104">
        <v>1698200</v>
      </c>
      <c r="AD39" s="9">
        <v>69.599999999999994</v>
      </c>
      <c r="AE39" s="2">
        <f t="shared" si="0"/>
        <v>0.60999999999999943</v>
      </c>
      <c r="AF39" s="138">
        <f t="shared" si="1"/>
        <v>4.0392383150607003E-3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73.3202</v>
      </c>
      <c r="Q40" s="2"/>
      <c r="T40" s="113" t="s">
        <v>98</v>
      </c>
      <c r="U40" s="106">
        <v>68.739999999999995</v>
      </c>
      <c r="X40" s="110">
        <v>42559</v>
      </c>
      <c r="Y40" s="9">
        <v>69.680000000000007</v>
      </c>
      <c r="Z40" s="9">
        <v>69.69</v>
      </c>
      <c r="AA40" s="9">
        <v>69.06</v>
      </c>
      <c r="AB40" s="9">
        <v>69.66</v>
      </c>
      <c r="AC40" s="104">
        <v>1675600</v>
      </c>
      <c r="AD40" s="9">
        <v>69.319999999999993</v>
      </c>
      <c r="AE40" s="2">
        <f t="shared" si="0"/>
        <v>0.62999999999999545</v>
      </c>
      <c r="AF40" s="138">
        <f t="shared" si="1"/>
        <v>1.0348345722197783E-2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72.628500000000003</v>
      </c>
      <c r="Q41" s="2"/>
      <c r="T41" s="113" t="s">
        <v>99</v>
      </c>
      <c r="U41" s="106">
        <v>68.959999999999994</v>
      </c>
      <c r="X41" s="110">
        <v>42558</v>
      </c>
      <c r="Y41" s="9">
        <v>69.45</v>
      </c>
      <c r="Z41" s="9">
        <v>69.77</v>
      </c>
      <c r="AA41" s="9">
        <v>68.790000000000006</v>
      </c>
      <c r="AB41" s="9">
        <v>68.94</v>
      </c>
      <c r="AC41" s="104">
        <v>1928200</v>
      </c>
      <c r="AD41" s="9">
        <v>68.61</v>
      </c>
      <c r="AE41" s="2">
        <f t="shared" si="0"/>
        <v>0.97999999999998977</v>
      </c>
      <c r="AF41" s="138">
        <f t="shared" si="1"/>
        <v>-7.3784722222223209E-3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71.936800000000005</v>
      </c>
      <c r="Q42" s="2"/>
      <c r="T42" s="113" t="s">
        <v>100</v>
      </c>
      <c r="U42" s="106" t="s">
        <v>130</v>
      </c>
      <c r="X42" s="110">
        <v>42557</v>
      </c>
      <c r="Y42" s="9">
        <v>69.12</v>
      </c>
      <c r="Z42" s="9">
        <v>69.680000000000007</v>
      </c>
      <c r="AA42" s="9">
        <v>69.05</v>
      </c>
      <c r="AB42" s="9">
        <v>69.459999999999994</v>
      </c>
      <c r="AC42" s="104">
        <v>2210300</v>
      </c>
      <c r="AD42" s="9">
        <v>69.12</v>
      </c>
      <c r="AE42" s="2">
        <f t="shared" si="0"/>
        <v>0.63000000000000966</v>
      </c>
      <c r="AF42" s="138">
        <f t="shared" si="1"/>
        <v>2.029573789504191E-3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71.245100000000008</v>
      </c>
      <c r="Q43" s="2"/>
      <c r="T43" s="113" t="s">
        <v>101</v>
      </c>
      <c r="U43" s="106" t="s">
        <v>130</v>
      </c>
      <c r="X43" s="110">
        <v>42556</v>
      </c>
      <c r="Y43" s="9">
        <v>69.290000000000006</v>
      </c>
      <c r="Z43" s="9">
        <v>69.75</v>
      </c>
      <c r="AA43" s="9">
        <v>69.040000000000006</v>
      </c>
      <c r="AB43" s="9">
        <v>69.31</v>
      </c>
      <c r="AC43" s="104">
        <v>2234900</v>
      </c>
      <c r="AD43" s="9">
        <v>68.98</v>
      </c>
      <c r="AE43" s="2">
        <f t="shared" si="0"/>
        <v>0.70999999999999375</v>
      </c>
      <c r="AF43" s="138">
        <f t="shared" si="1"/>
        <v>-3.4672060098236424E-3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70.553399999999996</v>
      </c>
      <c r="Q44" s="2"/>
      <c r="T44" s="113" t="s">
        <v>102</v>
      </c>
      <c r="U44" s="106">
        <v>74.44</v>
      </c>
      <c r="X44" s="110">
        <v>42552</v>
      </c>
      <c r="Y44" s="9">
        <v>69.95</v>
      </c>
      <c r="Z44" s="9">
        <v>69.95</v>
      </c>
      <c r="AA44" s="9">
        <v>69.48</v>
      </c>
      <c r="AB44" s="9">
        <v>69.56</v>
      </c>
      <c r="AC44" s="104">
        <v>1971600</v>
      </c>
      <c r="AD44" s="9">
        <v>69.22</v>
      </c>
      <c r="AE44" s="2">
        <f t="shared" si="0"/>
        <v>0.46999999999999886</v>
      </c>
      <c r="AF44" s="138">
        <f t="shared" si="1"/>
        <v>-5.602643298376675E-3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69.861699999999999</v>
      </c>
      <c r="Q45" s="2"/>
      <c r="T45" s="113" t="s">
        <v>103</v>
      </c>
      <c r="U45" s="106">
        <v>1.0180199999999999</v>
      </c>
      <c r="X45" s="110">
        <v>42551</v>
      </c>
      <c r="Y45" s="9">
        <v>68.540000000000006</v>
      </c>
      <c r="Z45" s="9">
        <v>69.95</v>
      </c>
      <c r="AA45" s="9">
        <v>68.52</v>
      </c>
      <c r="AB45" s="9">
        <v>69.95</v>
      </c>
      <c r="AC45" s="104">
        <v>2638000</v>
      </c>
      <c r="AD45" s="9">
        <v>69.61</v>
      </c>
      <c r="AE45" s="2">
        <f t="shared" si="0"/>
        <v>1.4300000000000068</v>
      </c>
      <c r="AF45" s="138">
        <f t="shared" si="1"/>
        <v>2.1573231582036945E-2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69.17</v>
      </c>
      <c r="Q46" s="2"/>
      <c r="T46" s="113" t="s">
        <v>104</v>
      </c>
      <c r="U46" s="106" t="s">
        <v>334</v>
      </c>
      <c r="X46" s="110">
        <v>42550</v>
      </c>
      <c r="Y46" s="9">
        <v>67.989999999999995</v>
      </c>
      <c r="Z46" s="9">
        <v>68.53</v>
      </c>
      <c r="AA46" s="9">
        <v>67.53</v>
      </c>
      <c r="AB46" s="9">
        <v>68.47</v>
      </c>
      <c r="AC46" s="104">
        <v>3098300</v>
      </c>
      <c r="AD46" s="9">
        <v>68.14</v>
      </c>
      <c r="AE46" s="2">
        <f t="shared" si="0"/>
        <v>1</v>
      </c>
      <c r="AF46" s="138">
        <f t="shared" si="1"/>
        <v>1.0979228486646786E-2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68.478300000000004</v>
      </c>
      <c r="Q47" s="2"/>
      <c r="T47" s="113"/>
      <c r="U47" s="106"/>
      <c r="X47" s="110">
        <v>42549</v>
      </c>
      <c r="Y47" s="9">
        <v>66.650000000000006</v>
      </c>
      <c r="Z47" s="9">
        <v>67.739999999999995</v>
      </c>
      <c r="AA47" s="9">
        <v>66.33</v>
      </c>
      <c r="AB47" s="9">
        <v>67.73</v>
      </c>
      <c r="AC47" s="104">
        <v>3001500</v>
      </c>
      <c r="AD47" s="9">
        <v>67.400000000000006</v>
      </c>
      <c r="AE47" s="2">
        <f t="shared" si="0"/>
        <v>1.4099999999999966</v>
      </c>
      <c r="AF47" s="138">
        <f t="shared" si="1"/>
        <v>2.5250988743535263E-2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67.786600000000007</v>
      </c>
      <c r="Q48" s="2"/>
      <c r="T48" s="113" t="s">
        <v>105</v>
      </c>
      <c r="U48" s="106" t="s">
        <v>450</v>
      </c>
      <c r="X48" s="110">
        <v>42548</v>
      </c>
      <c r="Y48" s="9">
        <v>65.739999999999995</v>
      </c>
      <c r="Z48" s="9">
        <v>66.290000000000006</v>
      </c>
      <c r="AA48" s="9">
        <v>65.27</v>
      </c>
      <c r="AB48" s="9">
        <v>66.06</v>
      </c>
      <c r="AC48" s="104">
        <v>3104100</v>
      </c>
      <c r="AD48" s="9">
        <v>65.739999999999995</v>
      </c>
      <c r="AE48" s="2">
        <f t="shared" si="0"/>
        <v>1.0200000000000102</v>
      </c>
      <c r="AF48" s="138">
        <f t="shared" si="1"/>
        <v>-3.033060357901185E-3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67.094899999999996</v>
      </c>
      <c r="T49" s="113" t="s">
        <v>106</v>
      </c>
      <c r="U49" s="106" t="s">
        <v>364</v>
      </c>
      <c r="X49" s="110">
        <v>42545</v>
      </c>
      <c r="Y49" s="9">
        <v>65.58</v>
      </c>
      <c r="Z49" s="9">
        <v>66.98</v>
      </c>
      <c r="AA49" s="9">
        <v>65.319999999999993</v>
      </c>
      <c r="AB49" s="9">
        <v>66.260000000000005</v>
      </c>
      <c r="AC49" s="104">
        <v>3908800</v>
      </c>
      <c r="AD49" s="9">
        <v>65.94</v>
      </c>
      <c r="AE49" s="2">
        <f t="shared" si="0"/>
        <v>1.6600000000000108</v>
      </c>
      <c r="AF49" s="138">
        <f t="shared" si="1"/>
        <v>-2.3545091070635293E-2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66.403199999999998</v>
      </c>
      <c r="T50" s="113" t="s">
        <v>107</v>
      </c>
      <c r="U50" s="107">
        <v>1439360</v>
      </c>
      <c r="X50" s="110">
        <v>42544</v>
      </c>
      <c r="Y50" s="9">
        <v>67.61</v>
      </c>
      <c r="Z50" s="9">
        <v>67.86</v>
      </c>
      <c r="AA50" s="9">
        <v>67.42</v>
      </c>
      <c r="AB50" s="9">
        <v>67.86</v>
      </c>
      <c r="AC50" s="104">
        <v>2030600</v>
      </c>
      <c r="AD50" s="9">
        <v>67.53</v>
      </c>
      <c r="AE50" s="2">
        <f t="shared" si="0"/>
        <v>0.43999999999999773</v>
      </c>
      <c r="AF50" s="138">
        <f t="shared" si="1"/>
        <v>1.2443778110944548E-2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65.711500000000001</v>
      </c>
      <c r="T51" s="113" t="s">
        <v>110</v>
      </c>
      <c r="U51" s="107">
        <v>1697020</v>
      </c>
      <c r="X51" s="110">
        <v>42543</v>
      </c>
      <c r="Y51" s="9">
        <v>66.900000000000006</v>
      </c>
      <c r="Z51" s="9">
        <v>67.44</v>
      </c>
      <c r="AA51" s="9">
        <v>66.760000000000005</v>
      </c>
      <c r="AB51" s="9">
        <v>67.02</v>
      </c>
      <c r="AC51" s="104">
        <v>1153300</v>
      </c>
      <c r="AD51" s="9">
        <v>66.7</v>
      </c>
      <c r="AE51" s="2">
        <f t="shared" si="0"/>
        <v>0.67999999999999261</v>
      </c>
      <c r="AF51" s="138">
        <f t="shared" si="1"/>
        <v>3.309265944644979E-3</v>
      </c>
    </row>
    <row r="52" spans="1:32" x14ac:dyDescent="0.25">
      <c r="O52" s="83">
        <v>0.94</v>
      </c>
      <c r="P52" s="83">
        <f t="shared" si="3"/>
        <v>65.019800000000004</v>
      </c>
      <c r="T52" s="113" t="s">
        <v>108</v>
      </c>
      <c r="U52" s="106" t="s">
        <v>451</v>
      </c>
      <c r="X52" s="110">
        <v>42542</v>
      </c>
      <c r="Y52" s="9">
        <v>66.83</v>
      </c>
      <c r="Z52" s="9">
        <v>67</v>
      </c>
      <c r="AA52" s="9">
        <v>66.569999999999993</v>
      </c>
      <c r="AB52" s="9">
        <v>66.8</v>
      </c>
      <c r="AC52" s="104">
        <v>1306200</v>
      </c>
      <c r="AD52" s="9">
        <v>66.48</v>
      </c>
      <c r="AE52" s="2">
        <f t="shared" si="0"/>
        <v>0.43000000000000682</v>
      </c>
      <c r="AF52" s="138">
        <f t="shared" si="1"/>
        <v>3.4716981132076885E-3</v>
      </c>
    </row>
    <row r="53" spans="1:32" x14ac:dyDescent="0.25">
      <c r="O53" s="83">
        <v>0.93</v>
      </c>
      <c r="P53" s="83">
        <f t="shared" si="3"/>
        <v>64.328100000000006</v>
      </c>
      <c r="T53" s="113" t="s">
        <v>111</v>
      </c>
      <c r="U53" s="106">
        <v>17.420000000000002</v>
      </c>
      <c r="X53" s="110">
        <v>42541</v>
      </c>
      <c r="Y53" s="9">
        <v>67.05</v>
      </c>
      <c r="Z53" s="9">
        <v>67.290000000000006</v>
      </c>
      <c r="AA53" s="9">
        <v>66.55</v>
      </c>
      <c r="AB53" s="9">
        <v>66.569999999999993</v>
      </c>
      <c r="AC53" s="104">
        <v>1120200</v>
      </c>
      <c r="AD53" s="9">
        <v>66.25</v>
      </c>
      <c r="AE53" s="2">
        <f t="shared" si="0"/>
        <v>0.74000000000000909</v>
      </c>
      <c r="AF53" s="138">
        <f t="shared" si="1"/>
        <v>2.2692889561271024E-3</v>
      </c>
    </row>
    <row r="54" spans="1:32" x14ac:dyDescent="0.25">
      <c r="O54" s="83">
        <v>0.92</v>
      </c>
      <c r="P54" s="83">
        <f t="shared" si="3"/>
        <v>63.636400000000002</v>
      </c>
      <c r="T54" s="113" t="s">
        <v>112</v>
      </c>
      <c r="U54" s="106">
        <v>3.97</v>
      </c>
      <c r="X54" s="110">
        <v>42538</v>
      </c>
      <c r="Y54" s="9">
        <v>66.44</v>
      </c>
      <c r="Z54" s="9">
        <v>66.540000000000006</v>
      </c>
      <c r="AA54" s="9">
        <v>66.03</v>
      </c>
      <c r="AB54" s="9">
        <v>66.42</v>
      </c>
      <c r="AC54" s="104">
        <v>1858900</v>
      </c>
      <c r="AD54" s="9">
        <v>66.099999999999994</v>
      </c>
      <c r="AE54" s="2">
        <f t="shared" si="0"/>
        <v>0.51000000000000512</v>
      </c>
      <c r="AF54" s="138">
        <f t="shared" si="1"/>
        <v>-7.5585789871523978E-4</v>
      </c>
    </row>
    <row r="55" spans="1:32" x14ac:dyDescent="0.25">
      <c r="O55" s="83">
        <v>0.91</v>
      </c>
      <c r="P55" s="83">
        <f t="shared" si="3"/>
        <v>62.944700000000005</v>
      </c>
      <c r="T55" s="113" t="s">
        <v>109</v>
      </c>
      <c r="U55" s="106" t="s">
        <v>376</v>
      </c>
      <c r="X55" s="110">
        <v>42537</v>
      </c>
      <c r="Y55" s="9">
        <v>65.489999999999995</v>
      </c>
      <c r="Z55" s="9">
        <v>66.569999999999993</v>
      </c>
      <c r="AA55" s="9">
        <v>65.45</v>
      </c>
      <c r="AB55" s="9">
        <v>66.47</v>
      </c>
      <c r="AC55" s="104">
        <v>1564800</v>
      </c>
      <c r="AD55" s="9">
        <v>66.150000000000006</v>
      </c>
      <c r="AE55" s="2">
        <f t="shared" si="0"/>
        <v>1.1199999999999903</v>
      </c>
      <c r="AF55" s="138">
        <f t="shared" si="1"/>
        <v>9.1533180778033962E-3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62.253</v>
      </c>
      <c r="X56" s="110">
        <v>42536</v>
      </c>
      <c r="Y56" s="9">
        <v>66.75</v>
      </c>
      <c r="Z56" s="9">
        <v>66.95</v>
      </c>
      <c r="AA56" s="9">
        <v>65.81</v>
      </c>
      <c r="AB56" s="9">
        <v>65.87</v>
      </c>
      <c r="AC56" s="104">
        <v>1991000</v>
      </c>
      <c r="AD56" s="9">
        <v>65.55</v>
      </c>
      <c r="AE56" s="2">
        <f t="shared" si="0"/>
        <v>1.1400000000000006</v>
      </c>
      <c r="AF56" s="138">
        <f t="shared" si="1"/>
        <v>-1.2354979659484844E-2</v>
      </c>
    </row>
    <row r="57" spans="1:32" x14ac:dyDescent="0.25">
      <c r="X57" s="110">
        <v>42535</v>
      </c>
      <c r="Y57" s="9">
        <v>66.83</v>
      </c>
      <c r="Z57" s="9">
        <v>67.040000000000006</v>
      </c>
      <c r="AA57" s="9">
        <v>66.42</v>
      </c>
      <c r="AB57" s="9">
        <v>66.69</v>
      </c>
      <c r="AC57" s="104">
        <v>1464500</v>
      </c>
      <c r="AD57" s="9">
        <v>66.37</v>
      </c>
      <c r="AE57" s="2">
        <f t="shared" si="0"/>
        <v>0.62000000000000455</v>
      </c>
      <c r="AF57" s="138">
        <f t="shared" si="1"/>
        <v>-2.8545673076922906E-3</v>
      </c>
    </row>
    <row r="58" spans="1:32" x14ac:dyDescent="0.25">
      <c r="X58" s="110">
        <v>42534</v>
      </c>
      <c r="Y58" s="9">
        <v>67.44</v>
      </c>
      <c r="Z58" s="9">
        <v>67.87</v>
      </c>
      <c r="AA58" s="9">
        <v>66.86</v>
      </c>
      <c r="AB58" s="9">
        <v>66.88</v>
      </c>
      <c r="AC58" s="104">
        <v>1761400</v>
      </c>
      <c r="AD58" s="9">
        <v>66.56</v>
      </c>
      <c r="AE58" s="2">
        <f t="shared" si="0"/>
        <v>1.0100000000000051</v>
      </c>
      <c r="AF58" s="138">
        <f t="shared" si="1"/>
        <v>-8.4909876359301473E-3</v>
      </c>
    </row>
    <row r="59" spans="1:32" x14ac:dyDescent="0.25">
      <c r="X59" s="110">
        <v>42531</v>
      </c>
      <c r="Y59" s="9">
        <v>67.17</v>
      </c>
      <c r="Z59" s="9">
        <v>67.86</v>
      </c>
      <c r="AA59" s="9">
        <v>67.13</v>
      </c>
      <c r="AB59" s="9">
        <v>67.459999999999994</v>
      </c>
      <c r="AC59" s="104">
        <v>1636600</v>
      </c>
      <c r="AD59" s="9">
        <v>67.13</v>
      </c>
      <c r="AE59" s="2">
        <f t="shared" si="0"/>
        <v>0.73000000000000398</v>
      </c>
      <c r="AF59" s="138">
        <f t="shared" si="1"/>
        <v>-4.8917877260599152E-3</v>
      </c>
    </row>
    <row r="60" spans="1:32" x14ac:dyDescent="0.25">
      <c r="X60" s="110">
        <v>42530</v>
      </c>
      <c r="Y60" s="9">
        <v>67.489999999999995</v>
      </c>
      <c r="Z60" s="9">
        <v>67.959999999999994</v>
      </c>
      <c r="AA60" s="9">
        <v>67.37</v>
      </c>
      <c r="AB60" s="9">
        <v>67.790000000000006</v>
      </c>
      <c r="AC60" s="104">
        <v>1456700</v>
      </c>
      <c r="AD60" s="9">
        <v>67.459999999999994</v>
      </c>
      <c r="AE60" s="2">
        <f t="shared" si="0"/>
        <v>0.5899999999999892</v>
      </c>
      <c r="AF60" s="138">
        <f t="shared" si="1"/>
        <v>1.633259094283579E-3</v>
      </c>
    </row>
    <row r="61" spans="1:32" x14ac:dyDescent="0.25">
      <c r="X61" s="110">
        <v>42529</v>
      </c>
      <c r="Y61" s="9">
        <v>67.209999999999994</v>
      </c>
      <c r="Z61" s="9">
        <v>67.88</v>
      </c>
      <c r="AA61" s="9">
        <v>67.11</v>
      </c>
      <c r="AB61" s="9">
        <v>67.680000000000007</v>
      </c>
      <c r="AC61" s="104">
        <v>1645500</v>
      </c>
      <c r="AD61" s="9">
        <v>67.349999999999994</v>
      </c>
      <c r="AE61" s="2">
        <f t="shared" si="0"/>
        <v>0.76999999999999602</v>
      </c>
      <c r="AF61" s="138">
        <f t="shared" si="1"/>
        <v>3.7257824143070994E-3</v>
      </c>
    </row>
    <row r="62" spans="1:32" x14ac:dyDescent="0.25">
      <c r="X62" s="110">
        <v>42528</v>
      </c>
      <c r="Y62" s="9">
        <v>67.72</v>
      </c>
      <c r="Z62" s="9">
        <v>67.88</v>
      </c>
      <c r="AA62" s="9">
        <v>67.319999999999993</v>
      </c>
      <c r="AB62" s="9">
        <v>67.430000000000007</v>
      </c>
      <c r="AC62" s="104">
        <v>1484100</v>
      </c>
      <c r="AD62" s="9">
        <v>67.099999999999994</v>
      </c>
      <c r="AE62" s="2">
        <f t="shared" si="0"/>
        <v>0.56000000000000227</v>
      </c>
      <c r="AF62" s="138">
        <f t="shared" si="1"/>
        <v>-2.8235993461139808E-3</v>
      </c>
    </row>
    <row r="63" spans="1:32" x14ac:dyDescent="0.25">
      <c r="X63" s="110">
        <v>42527</v>
      </c>
      <c r="Y63" s="9">
        <v>67.53</v>
      </c>
      <c r="Z63" s="9">
        <v>68.02</v>
      </c>
      <c r="AA63" s="9">
        <v>67.42</v>
      </c>
      <c r="AB63" s="9">
        <v>67.62</v>
      </c>
      <c r="AC63" s="104">
        <v>1959600</v>
      </c>
      <c r="AD63" s="9">
        <v>67.290000000000006</v>
      </c>
      <c r="AE63" s="2">
        <f t="shared" si="0"/>
        <v>0.59999999999999432</v>
      </c>
      <c r="AF63" s="138">
        <f t="shared" si="1"/>
        <v>2.831594634873591E-3</v>
      </c>
    </row>
    <row r="64" spans="1:32" x14ac:dyDescent="0.25">
      <c r="X64" s="110">
        <v>42524</v>
      </c>
      <c r="Y64" s="9">
        <v>67.02</v>
      </c>
      <c r="Z64" s="9">
        <v>67.709999999999994</v>
      </c>
      <c r="AA64" s="9">
        <v>66.64</v>
      </c>
      <c r="AB64" s="9">
        <v>67.430000000000007</v>
      </c>
      <c r="AC64" s="104">
        <v>1625700</v>
      </c>
      <c r="AD64" s="9">
        <v>67.099999999999994</v>
      </c>
      <c r="AE64" s="2">
        <f t="shared" si="0"/>
        <v>1.0699999999999932</v>
      </c>
      <c r="AF64" s="138">
        <f t="shared" si="1"/>
        <v>-1.490090895545082E-4</v>
      </c>
    </row>
    <row r="65" spans="24:32" x14ac:dyDescent="0.25">
      <c r="X65" s="110">
        <v>42523</v>
      </c>
      <c r="Y65" s="9">
        <v>67.290000000000006</v>
      </c>
      <c r="Z65" s="9">
        <v>67.44</v>
      </c>
      <c r="AA65" s="9">
        <v>67.11</v>
      </c>
      <c r="AB65" s="9">
        <v>67.44</v>
      </c>
      <c r="AC65" s="104">
        <v>1153100</v>
      </c>
      <c r="AD65" s="9">
        <v>67.11</v>
      </c>
      <c r="AE65" s="2">
        <f t="shared" si="0"/>
        <v>0.32999999999999829</v>
      </c>
      <c r="AF65" s="138">
        <f t="shared" si="1"/>
        <v>0</v>
      </c>
    </row>
    <row r="66" spans="24:32" x14ac:dyDescent="0.25">
      <c r="X66" s="110">
        <v>42522</v>
      </c>
      <c r="Y66" s="9">
        <v>67.180000000000007</v>
      </c>
      <c r="Z66" s="9">
        <v>67.5</v>
      </c>
      <c r="AA66" s="9">
        <v>66.67</v>
      </c>
      <c r="AB66" s="9">
        <v>67.44</v>
      </c>
      <c r="AC66" s="104">
        <v>1498400</v>
      </c>
      <c r="AD66" s="9">
        <v>67.11</v>
      </c>
      <c r="AE66" s="2">
        <f t="shared" si="0"/>
        <v>0.82999999999999829</v>
      </c>
      <c r="AF66" s="138" t="e">
        <f t="shared" si="1"/>
        <v>#DIV/0!</v>
      </c>
    </row>
    <row r="67" spans="24:32" x14ac:dyDescent="0.25">
      <c r="X67" s="110">
        <v>42522</v>
      </c>
      <c r="Y67" s="9" t="s">
        <v>237</v>
      </c>
      <c r="Z67" s="9"/>
      <c r="AA67" s="9"/>
      <c r="AB67" s="9"/>
      <c r="AC67" s="104"/>
      <c r="AD67" s="9"/>
      <c r="AE67" s="2">
        <f>Z67-AA67</f>
        <v>0</v>
      </c>
      <c r="AF67" s="138" t="e">
        <f>AD67/#REF!-1</f>
        <v>#REF!</v>
      </c>
    </row>
    <row r="68" spans="24:32" x14ac:dyDescent="0.25">
      <c r="X68" s="110">
        <v>42521</v>
      </c>
      <c r="Y68" s="9">
        <v>67.75</v>
      </c>
      <c r="Z68" s="9">
        <v>67.959999999999994</v>
      </c>
      <c r="AA68" s="9">
        <v>67.17</v>
      </c>
      <c r="AB68" s="9">
        <v>67.510000000000005</v>
      </c>
      <c r="AC68" s="104">
        <v>3554400</v>
      </c>
      <c r="AD68" s="9">
        <v>66.86</v>
      </c>
      <c r="AE68" s="2" t="e">
        <f>#REF!-#REF!</f>
        <v>#REF!</v>
      </c>
      <c r="AF68" s="138" t="e">
        <f>#REF!/AD70-1</f>
        <v>#REF!</v>
      </c>
    </row>
    <row r="69" spans="24:32" x14ac:dyDescent="0.25">
      <c r="X69" s="110">
        <v>42517</v>
      </c>
      <c r="Y69" s="9">
        <v>67.56</v>
      </c>
      <c r="Z69" s="9">
        <v>67.87</v>
      </c>
      <c r="AA69" s="9">
        <v>67.459999999999994</v>
      </c>
      <c r="AB69" s="9">
        <v>67.680000000000007</v>
      </c>
      <c r="AC69" s="104">
        <v>839800</v>
      </c>
      <c r="AD69" s="9">
        <v>67.02</v>
      </c>
      <c r="AE69" s="2">
        <f>Z70-AA70</f>
        <v>0</v>
      </c>
      <c r="AF69" s="138" t="e">
        <f>AD70/AD71-1</f>
        <v>#DIV/0!</v>
      </c>
    </row>
    <row r="70" spans="24:32" x14ac:dyDescent="0.25">
      <c r="X70" s="110" t="s">
        <v>122</v>
      </c>
      <c r="Y70" s="9"/>
      <c r="Z70" s="9"/>
      <c r="AA70" s="9"/>
      <c r="AB70" s="9"/>
      <c r="AC70" s="104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42612</v>
      </c>
      <c r="X2" s="40">
        <v>94.01</v>
      </c>
      <c r="Y2" s="40">
        <v>94.37</v>
      </c>
      <c r="Z2" s="40">
        <v>93.54</v>
      </c>
      <c r="AA2" s="40">
        <v>94.37</v>
      </c>
      <c r="AB2" s="95">
        <v>1398900</v>
      </c>
      <c r="AC2" s="40">
        <v>94.37</v>
      </c>
      <c r="AD2" s="2">
        <f>Y2-Z2</f>
        <v>0.82999999999999829</v>
      </c>
      <c r="AE2" s="138">
        <f>AC2/AC3-1</f>
        <v>3.8293798532071932E-3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94.37</v>
      </c>
      <c r="W3" s="157">
        <v>42611</v>
      </c>
      <c r="X3" s="40">
        <v>92.23</v>
      </c>
      <c r="Y3" s="40">
        <v>94.3</v>
      </c>
      <c r="Z3" s="40">
        <v>92.12</v>
      </c>
      <c r="AA3" s="40">
        <v>94.01</v>
      </c>
      <c r="AB3" s="95">
        <v>1721000</v>
      </c>
      <c r="AC3" s="40">
        <v>94.01</v>
      </c>
      <c r="AD3" s="2">
        <f t="shared" ref="AD3:AD66" si="0">Y3-Z3</f>
        <v>2.1799999999999926</v>
      </c>
      <c r="AE3" s="138">
        <f t="shared" ref="AE3:AE66" si="1">AC3/AC4-1</f>
        <v>1.8857700227593144E-2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94.37</v>
      </c>
      <c r="W4" s="157">
        <v>42608</v>
      </c>
      <c r="X4" s="40">
        <v>92.16</v>
      </c>
      <c r="Y4" s="40">
        <v>92.97</v>
      </c>
      <c r="Z4" s="40">
        <v>91.9</v>
      </c>
      <c r="AA4" s="40">
        <v>92.27</v>
      </c>
      <c r="AB4" s="95">
        <v>1322700</v>
      </c>
      <c r="AC4" s="40">
        <v>92.27</v>
      </c>
      <c r="AD4" s="2">
        <f t="shared" si="0"/>
        <v>1.0699999999999932</v>
      </c>
      <c r="AE4" s="138">
        <f t="shared" si="1"/>
        <v>2.0634231103389133E-3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42607</v>
      </c>
      <c r="X5" s="40">
        <v>91.91</v>
      </c>
      <c r="Y5" s="40">
        <v>92.67</v>
      </c>
      <c r="Z5" s="40">
        <v>91.85</v>
      </c>
      <c r="AA5" s="40">
        <v>92.08</v>
      </c>
      <c r="AB5" s="95">
        <v>1075400</v>
      </c>
      <c r="AC5" s="40">
        <v>92.08</v>
      </c>
      <c r="AD5" s="2">
        <f t="shared" si="0"/>
        <v>0.82000000000000739</v>
      </c>
      <c r="AE5" s="138">
        <f t="shared" si="1"/>
        <v>-2.1715526601517876E-4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42606</v>
      </c>
      <c r="X6" s="40">
        <v>91.98</v>
      </c>
      <c r="Y6" s="40">
        <v>92.33</v>
      </c>
      <c r="Z6" s="40">
        <v>91.79</v>
      </c>
      <c r="AA6" s="40">
        <v>92.1</v>
      </c>
      <c r="AB6" s="95">
        <v>793700</v>
      </c>
      <c r="AC6" s="40">
        <v>92.1</v>
      </c>
      <c r="AD6" s="2">
        <f t="shared" si="0"/>
        <v>0.53999999999999204</v>
      </c>
      <c r="AE6" s="138">
        <f t="shared" si="1"/>
        <v>7.6062153645550801E-4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42605</v>
      </c>
      <c r="X7" s="40">
        <v>91.9</v>
      </c>
      <c r="Y7" s="40">
        <v>92.19</v>
      </c>
      <c r="Z7" s="40">
        <v>91.52</v>
      </c>
      <c r="AA7" s="40">
        <v>92.03</v>
      </c>
      <c r="AB7" s="95">
        <v>723000</v>
      </c>
      <c r="AC7" s="40">
        <v>92.03</v>
      </c>
      <c r="AD7" s="2">
        <f t="shared" si="0"/>
        <v>0.67000000000000171</v>
      </c>
      <c r="AE7" s="138">
        <f t="shared" si="1"/>
        <v>7.3336252189142304E-3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42604</v>
      </c>
      <c r="X8" s="40">
        <v>91.5</v>
      </c>
      <c r="Y8" s="40">
        <v>91.58</v>
      </c>
      <c r="Z8" s="40">
        <v>91.01</v>
      </c>
      <c r="AA8" s="40">
        <v>91.36</v>
      </c>
      <c r="AB8" s="95">
        <v>811500</v>
      </c>
      <c r="AC8" s="40">
        <v>91.36</v>
      </c>
      <c r="AD8" s="2">
        <f t="shared" si="0"/>
        <v>0.56999999999999318</v>
      </c>
      <c r="AE8" s="138">
        <f t="shared" si="1"/>
        <v>-2.402271238261644E-3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42601</v>
      </c>
      <c r="X9" s="40">
        <v>91.3</v>
      </c>
      <c r="Y9" s="40">
        <v>91.96</v>
      </c>
      <c r="Z9" s="40">
        <v>91.05</v>
      </c>
      <c r="AA9" s="40">
        <v>91.58</v>
      </c>
      <c r="AB9" s="95">
        <v>1078400</v>
      </c>
      <c r="AC9" s="40">
        <v>91.58</v>
      </c>
      <c r="AD9" s="2">
        <f t="shared" si="0"/>
        <v>0.90999999999999659</v>
      </c>
      <c r="AE9" s="138">
        <f t="shared" si="1"/>
        <v>-9.817824806370723E-4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42600</v>
      </c>
      <c r="X10" s="40">
        <v>89.83</v>
      </c>
      <c r="Y10" s="40">
        <v>91.67</v>
      </c>
      <c r="Z10" s="40">
        <v>89.65</v>
      </c>
      <c r="AA10" s="40">
        <v>91.67</v>
      </c>
      <c r="AB10" s="95">
        <v>1580900</v>
      </c>
      <c r="AC10" s="40">
        <v>91.67</v>
      </c>
      <c r="AD10" s="2">
        <f t="shared" si="0"/>
        <v>2.019999999999996</v>
      </c>
      <c r="AE10" s="138">
        <f t="shared" si="1"/>
        <v>2.0596749053662933E-2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42599</v>
      </c>
      <c r="X11" s="40">
        <v>89.09</v>
      </c>
      <c r="Y11" s="40">
        <v>89.87</v>
      </c>
      <c r="Z11" s="40">
        <v>88.62</v>
      </c>
      <c r="AA11" s="40">
        <v>89.82</v>
      </c>
      <c r="AB11" s="95">
        <v>950600</v>
      </c>
      <c r="AC11" s="40">
        <v>89.82</v>
      </c>
      <c r="AD11" s="2">
        <f t="shared" si="0"/>
        <v>1.25</v>
      </c>
      <c r="AE11" s="138">
        <f t="shared" si="1"/>
        <v>7.8545780969478951E-3</v>
      </c>
    </row>
    <row r="12" spans="1:31" x14ac:dyDescent="0.25">
      <c r="W12" s="157">
        <v>42598</v>
      </c>
      <c r="X12" s="40">
        <v>88.73</v>
      </c>
      <c r="Y12" s="40">
        <v>89.38</v>
      </c>
      <c r="Z12" s="40">
        <v>88.07</v>
      </c>
      <c r="AA12" s="40">
        <v>89.12</v>
      </c>
      <c r="AB12" s="95">
        <v>1286000</v>
      </c>
      <c r="AC12" s="40">
        <v>89.12</v>
      </c>
      <c r="AD12" s="2">
        <f t="shared" si="0"/>
        <v>1.3100000000000023</v>
      </c>
      <c r="AE12" s="138">
        <f t="shared" si="1"/>
        <v>2.2492127755286973E-3</v>
      </c>
    </row>
    <row r="13" spans="1:31" x14ac:dyDescent="0.25">
      <c r="W13" s="157">
        <v>42597</v>
      </c>
      <c r="X13" s="40">
        <v>88.86</v>
      </c>
      <c r="Y13" s="40">
        <v>89.64</v>
      </c>
      <c r="Z13" s="40">
        <v>88.67</v>
      </c>
      <c r="AA13" s="40">
        <v>88.92</v>
      </c>
      <c r="AB13" s="95">
        <v>780400</v>
      </c>
      <c r="AC13" s="40">
        <v>88.92</v>
      </c>
      <c r="AD13" s="2">
        <f t="shared" si="0"/>
        <v>0.96999999999999886</v>
      </c>
      <c r="AE13" s="138">
        <f t="shared" si="1"/>
        <v>6.3377093707559506E-3</v>
      </c>
    </row>
    <row r="14" spans="1:31" x14ac:dyDescent="0.25">
      <c r="W14" s="157">
        <v>42594</v>
      </c>
      <c r="X14" s="40">
        <v>89.48</v>
      </c>
      <c r="Y14" s="40">
        <v>89.48</v>
      </c>
      <c r="Z14" s="40">
        <v>87.97</v>
      </c>
      <c r="AA14" s="40">
        <v>88.36</v>
      </c>
      <c r="AB14" s="95">
        <v>1108600</v>
      </c>
      <c r="AC14" s="40">
        <v>88.36</v>
      </c>
      <c r="AD14" s="2">
        <f t="shared" si="0"/>
        <v>1.5100000000000051</v>
      </c>
      <c r="AE14" s="138">
        <f t="shared" si="1"/>
        <v>-1.2516763522574914E-2</v>
      </c>
    </row>
    <row r="15" spans="1:31" x14ac:dyDescent="0.25">
      <c r="W15" s="157">
        <v>42593</v>
      </c>
      <c r="X15" s="40">
        <v>88.77</v>
      </c>
      <c r="Y15" s="40">
        <v>90.24</v>
      </c>
      <c r="Z15" s="40">
        <v>88.28</v>
      </c>
      <c r="AA15" s="40">
        <v>89.48</v>
      </c>
      <c r="AB15" s="95">
        <v>1653500</v>
      </c>
      <c r="AC15" s="40">
        <v>89.48</v>
      </c>
      <c r="AD15" s="2">
        <f t="shared" si="0"/>
        <v>1.9599999999999937</v>
      </c>
      <c r="AE15" s="138">
        <f t="shared" si="1"/>
        <v>1.0274359263859223E-2</v>
      </c>
    </row>
    <row r="16" spans="1:31" x14ac:dyDescent="0.25">
      <c r="W16" s="157">
        <v>42592</v>
      </c>
      <c r="X16" s="40">
        <v>89.56</v>
      </c>
      <c r="Y16" s="40">
        <v>89.56</v>
      </c>
      <c r="Z16" s="40">
        <v>88.38</v>
      </c>
      <c r="AA16" s="40">
        <v>88.57</v>
      </c>
      <c r="AB16" s="95">
        <v>806700</v>
      </c>
      <c r="AC16" s="40">
        <v>88.57</v>
      </c>
      <c r="AD16" s="2">
        <f t="shared" si="0"/>
        <v>1.1800000000000068</v>
      </c>
      <c r="AE16" s="138">
        <f t="shared" si="1"/>
        <v>-7.6190476190477474E-3</v>
      </c>
    </row>
    <row r="17" spans="1:31" x14ac:dyDescent="0.25">
      <c r="W17" s="157">
        <v>42591</v>
      </c>
      <c r="X17" s="40">
        <v>89.43</v>
      </c>
      <c r="Y17" s="40">
        <v>89.86</v>
      </c>
      <c r="Z17" s="40">
        <v>89.17</v>
      </c>
      <c r="AA17" s="40">
        <v>89.25</v>
      </c>
      <c r="AB17" s="95">
        <v>1044000</v>
      </c>
      <c r="AC17" s="40">
        <v>89.25</v>
      </c>
      <c r="AD17" s="2">
        <f t="shared" si="0"/>
        <v>0.68999999999999773</v>
      </c>
      <c r="AE17" s="138">
        <f t="shared" si="1"/>
        <v>-3.0160857908846372E-3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42590</v>
      </c>
      <c r="X18" s="40">
        <v>89</v>
      </c>
      <c r="Y18" s="40">
        <v>90.47</v>
      </c>
      <c r="Z18" s="40">
        <v>89</v>
      </c>
      <c r="AA18" s="40">
        <v>89.52</v>
      </c>
      <c r="AB18" s="95">
        <v>1273300</v>
      </c>
      <c r="AC18" s="40">
        <v>89.52</v>
      </c>
      <c r="AD18" s="2">
        <f t="shared" si="0"/>
        <v>1.4699999999999989</v>
      </c>
      <c r="AE18" s="138">
        <f t="shared" si="1"/>
        <v>7.2007200720072273E-3</v>
      </c>
    </row>
    <row r="19" spans="1:31" x14ac:dyDescent="0.25">
      <c r="W19" s="157">
        <v>42587</v>
      </c>
      <c r="X19" s="40">
        <v>88.16</v>
      </c>
      <c r="Y19" s="40">
        <v>89.38</v>
      </c>
      <c r="Z19" s="40">
        <v>87.61</v>
      </c>
      <c r="AA19" s="40">
        <v>88.88</v>
      </c>
      <c r="AB19" s="95">
        <v>1466900</v>
      </c>
      <c r="AC19" s="40">
        <v>88.88</v>
      </c>
      <c r="AD19" s="2">
        <f t="shared" si="0"/>
        <v>1.769999999999996</v>
      </c>
      <c r="AE19" s="138">
        <f t="shared" si="1"/>
        <v>1.4496062093368289E-2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42586</v>
      </c>
      <c r="X20" s="40">
        <v>87.57</v>
      </c>
      <c r="Y20" s="40">
        <v>88.31</v>
      </c>
      <c r="Z20" s="40">
        <v>86.88</v>
      </c>
      <c r="AA20" s="40">
        <v>87.61</v>
      </c>
      <c r="AB20" s="95">
        <v>1684800</v>
      </c>
      <c r="AC20" s="40">
        <v>87.61</v>
      </c>
      <c r="AD20" s="2">
        <f t="shared" si="0"/>
        <v>1.4300000000000068</v>
      </c>
      <c r="AE20" s="138" t="e">
        <f t="shared" si="1"/>
        <v>#DIV/0!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42586</v>
      </c>
      <c r="X21" s="40" t="s">
        <v>141</v>
      </c>
      <c r="Y21" s="40"/>
      <c r="Z21" s="40"/>
      <c r="AA21" s="40"/>
      <c r="AB21" s="95"/>
      <c r="AC21" s="4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42585</v>
      </c>
      <c r="X22" s="40">
        <v>87.09</v>
      </c>
      <c r="Y22" s="40">
        <v>88.53</v>
      </c>
      <c r="Z22" s="40">
        <v>87</v>
      </c>
      <c r="AA22" s="40">
        <v>88.33</v>
      </c>
      <c r="AB22" s="95">
        <v>1424000</v>
      </c>
      <c r="AC22" s="40">
        <v>87.74</v>
      </c>
      <c r="AD22" s="2">
        <f t="shared" si="0"/>
        <v>1.5300000000000011</v>
      </c>
      <c r="AE22" s="138">
        <f t="shared" si="1"/>
        <v>1.328097932786676E-2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42584</v>
      </c>
      <c r="X23" s="40">
        <v>88.25</v>
      </c>
      <c r="Y23" s="40">
        <v>88.52</v>
      </c>
      <c r="Z23" s="40">
        <v>86.91</v>
      </c>
      <c r="AA23" s="40">
        <v>87.17</v>
      </c>
      <c r="AB23" s="95">
        <v>1002400</v>
      </c>
      <c r="AC23" s="40">
        <v>86.59</v>
      </c>
      <c r="AD23" s="2">
        <f t="shared" si="0"/>
        <v>1.6099999999999994</v>
      </c>
      <c r="AE23" s="138">
        <f t="shared" si="1"/>
        <v>-1.5575261482491887E-2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42583</v>
      </c>
      <c r="X24" s="40">
        <v>89.67</v>
      </c>
      <c r="Y24" s="40">
        <v>89.67</v>
      </c>
      <c r="Z24" s="40">
        <v>88.28</v>
      </c>
      <c r="AA24" s="40">
        <v>88.55</v>
      </c>
      <c r="AB24" s="95">
        <v>1639500</v>
      </c>
      <c r="AC24" s="40">
        <v>87.96</v>
      </c>
      <c r="AD24" s="2">
        <f t="shared" si="0"/>
        <v>1.3900000000000006</v>
      </c>
      <c r="AE24" s="138">
        <f t="shared" si="1"/>
        <v>-1.3680197353666879E-2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42580</v>
      </c>
      <c r="X25" s="40">
        <v>89.73</v>
      </c>
      <c r="Y25" s="40">
        <v>90.31</v>
      </c>
      <c r="Z25" s="40">
        <v>89.1</v>
      </c>
      <c r="AA25" s="40">
        <v>89.78</v>
      </c>
      <c r="AB25" s="95">
        <v>1218800</v>
      </c>
      <c r="AC25" s="40">
        <v>89.18</v>
      </c>
      <c r="AD25" s="2">
        <f t="shared" si="0"/>
        <v>1.210000000000008</v>
      </c>
      <c r="AE25" s="138">
        <f t="shared" si="1"/>
        <v>-2.6839633191678702E-3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42579</v>
      </c>
      <c r="X26" s="40">
        <v>89.75</v>
      </c>
      <c r="Y26" s="40">
        <v>91.03</v>
      </c>
      <c r="Z26" s="40">
        <v>88.88</v>
      </c>
      <c r="AA26" s="40">
        <v>90.02</v>
      </c>
      <c r="AB26" s="95">
        <v>1525900</v>
      </c>
      <c r="AC26" s="40">
        <v>89.42</v>
      </c>
      <c r="AD26" s="2">
        <f t="shared" si="0"/>
        <v>2.1500000000000057</v>
      </c>
      <c r="AE26" s="138">
        <f t="shared" si="1"/>
        <v>-1.3401831583650381E-3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42578</v>
      </c>
      <c r="X27" s="40">
        <v>92.44</v>
      </c>
      <c r="Y27" s="40">
        <v>92.5</v>
      </c>
      <c r="Z27" s="40">
        <v>89.18</v>
      </c>
      <c r="AA27" s="40">
        <v>90.14</v>
      </c>
      <c r="AB27" s="95">
        <v>2736400</v>
      </c>
      <c r="AC27" s="40">
        <v>89.54</v>
      </c>
      <c r="AD27" s="2">
        <f t="shared" si="0"/>
        <v>3.3199999999999932</v>
      </c>
      <c r="AE27" s="138">
        <f t="shared" si="1"/>
        <v>-2.8112449799196693E-2</v>
      </c>
    </row>
    <row r="28" spans="1:31" x14ac:dyDescent="0.25">
      <c r="W28" s="157">
        <v>42577</v>
      </c>
      <c r="X28" s="40">
        <v>91.96</v>
      </c>
      <c r="Y28" s="40">
        <v>93.09</v>
      </c>
      <c r="Z28" s="40">
        <v>91.5</v>
      </c>
      <c r="AA28" s="40">
        <v>92.75</v>
      </c>
      <c r="AB28" s="95">
        <v>2141500</v>
      </c>
      <c r="AC28" s="40">
        <v>92.13</v>
      </c>
      <c r="AD28" s="2">
        <f t="shared" si="0"/>
        <v>1.5900000000000034</v>
      </c>
      <c r="AE28" s="138">
        <f t="shared" si="1"/>
        <v>8.5385878489327993E-3</v>
      </c>
    </row>
    <row r="29" spans="1:31" x14ac:dyDescent="0.25">
      <c r="W29" s="157">
        <v>42576</v>
      </c>
      <c r="X29" s="40">
        <v>92</v>
      </c>
      <c r="Y29" s="40">
        <v>92.73</v>
      </c>
      <c r="Z29" s="40">
        <v>90.97</v>
      </c>
      <c r="AA29" s="40">
        <v>91.96</v>
      </c>
      <c r="AB29" s="95">
        <v>1277500</v>
      </c>
      <c r="AC29" s="40">
        <v>91.35</v>
      </c>
      <c r="AD29" s="2">
        <f t="shared" si="0"/>
        <v>1.7600000000000051</v>
      </c>
      <c r="AE29" s="138">
        <f t="shared" si="1"/>
        <v>-5.47045951860059E-4</v>
      </c>
    </row>
    <row r="30" spans="1:31" x14ac:dyDescent="0.25">
      <c r="W30" s="157">
        <v>42573</v>
      </c>
      <c r="X30" s="40">
        <v>91.34</v>
      </c>
      <c r="Y30" s="40">
        <v>92.1</v>
      </c>
      <c r="Z30" s="40">
        <v>90.79</v>
      </c>
      <c r="AA30" s="40">
        <v>92.01</v>
      </c>
      <c r="AB30" s="95">
        <v>1047000</v>
      </c>
      <c r="AC30" s="40">
        <v>91.4</v>
      </c>
      <c r="AD30" s="2">
        <f t="shared" si="0"/>
        <v>1.3099999999999881</v>
      </c>
      <c r="AE30" s="138">
        <f t="shared" si="1"/>
        <v>4.947773501924102E-3</v>
      </c>
    </row>
    <row r="31" spans="1:31" x14ac:dyDescent="0.25">
      <c r="W31" s="157">
        <v>42572</v>
      </c>
      <c r="X31" s="40">
        <v>91.12</v>
      </c>
      <c r="Y31" s="40">
        <v>92.16</v>
      </c>
      <c r="Z31" s="40">
        <v>90.53</v>
      </c>
      <c r="AA31" s="40">
        <v>91.56</v>
      </c>
      <c r="AB31" s="95">
        <v>1453700</v>
      </c>
      <c r="AC31" s="40">
        <v>90.95</v>
      </c>
      <c r="AD31" s="2">
        <f t="shared" si="0"/>
        <v>1.6299999999999955</v>
      </c>
      <c r="AE31" s="138">
        <f t="shared" si="1"/>
        <v>-2.0847048496818177E-3</v>
      </c>
    </row>
    <row r="32" spans="1:31" x14ac:dyDescent="0.25">
      <c r="W32" s="157">
        <v>42571</v>
      </c>
      <c r="X32" s="40">
        <v>91.4</v>
      </c>
      <c r="Y32" s="40">
        <v>92.01</v>
      </c>
      <c r="Z32" s="40">
        <v>90.7</v>
      </c>
      <c r="AA32" s="40">
        <v>91.75</v>
      </c>
      <c r="AB32" s="95">
        <v>1371700</v>
      </c>
      <c r="AC32" s="40">
        <v>91.14</v>
      </c>
      <c r="AD32" s="2">
        <f t="shared" si="0"/>
        <v>1.3100000000000023</v>
      </c>
      <c r="AE32" s="138">
        <f t="shared" si="1"/>
        <v>3.8550501156513484E-3</v>
      </c>
    </row>
    <row r="33" spans="1:31" x14ac:dyDescent="0.25">
      <c r="L33" t="s">
        <v>65</v>
      </c>
      <c r="M33" s="2">
        <f>K51+M51-F51</f>
        <v>-168.6200000000008</v>
      </c>
      <c r="W33" s="157">
        <v>42570</v>
      </c>
      <c r="X33" s="40">
        <v>91.05</v>
      </c>
      <c r="Y33" s="40">
        <v>91.78</v>
      </c>
      <c r="Z33" s="40">
        <v>90.86</v>
      </c>
      <c r="AA33" s="40">
        <v>91.4</v>
      </c>
      <c r="AB33" s="95">
        <v>1154700</v>
      </c>
      <c r="AC33" s="40">
        <v>90.79</v>
      </c>
      <c r="AD33" s="2">
        <f t="shared" si="0"/>
        <v>0.92000000000000171</v>
      </c>
      <c r="AE33" s="138">
        <f t="shared" si="1"/>
        <v>-2.3076923076922329E-3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42569</v>
      </c>
      <c r="X34" s="40">
        <v>91.28</v>
      </c>
      <c r="Y34" s="40">
        <v>91.72</v>
      </c>
      <c r="Z34" s="40">
        <v>90.9</v>
      </c>
      <c r="AA34" s="40">
        <v>91.61</v>
      </c>
      <c r="AB34" s="95">
        <v>895800</v>
      </c>
      <c r="AC34" s="40">
        <v>91</v>
      </c>
      <c r="AD34" s="2">
        <f t="shared" si="0"/>
        <v>0.81999999999999318</v>
      </c>
      <c r="AE34" s="138">
        <f t="shared" si="1"/>
        <v>1.320422535211252E-3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42566</v>
      </c>
      <c r="X35" s="40">
        <v>91.9</v>
      </c>
      <c r="Y35" s="40">
        <v>92.3</v>
      </c>
      <c r="Z35" s="40">
        <v>90.78</v>
      </c>
      <c r="AA35" s="40">
        <v>91.49</v>
      </c>
      <c r="AB35" s="95">
        <v>1204000</v>
      </c>
      <c r="AC35" s="40">
        <v>90.88</v>
      </c>
      <c r="AD35" s="2">
        <f t="shared" si="0"/>
        <v>1.519999999999996</v>
      </c>
      <c r="AE35" s="138">
        <f t="shared" si="1"/>
        <v>-3.2901952182496919E-3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42565</v>
      </c>
      <c r="X36" s="40">
        <v>91.25</v>
      </c>
      <c r="Y36" s="40">
        <v>92.64</v>
      </c>
      <c r="Z36" s="40">
        <v>90.85</v>
      </c>
      <c r="AA36" s="40">
        <v>91.79</v>
      </c>
      <c r="AB36" s="95">
        <v>2310800</v>
      </c>
      <c r="AC36" s="40">
        <v>91.18</v>
      </c>
      <c r="AD36" s="2">
        <f t="shared" si="0"/>
        <v>1.7900000000000063</v>
      </c>
      <c r="AE36" s="138">
        <f t="shared" si="1"/>
        <v>1.1313220940550206E-2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42564</v>
      </c>
      <c r="X37" s="40">
        <v>88.99</v>
      </c>
      <c r="Y37" s="40">
        <v>91.43</v>
      </c>
      <c r="Z37" s="40">
        <v>87.47</v>
      </c>
      <c r="AA37" s="40">
        <v>90.77</v>
      </c>
      <c r="AB37" s="95">
        <v>2658300</v>
      </c>
      <c r="AC37" s="40">
        <v>90.16</v>
      </c>
      <c r="AD37" s="2">
        <f t="shared" si="0"/>
        <v>3.960000000000008</v>
      </c>
      <c r="AE37" s="138">
        <f t="shared" si="1"/>
        <v>2.6528521006489836E-2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42563</v>
      </c>
      <c r="X38" s="40">
        <v>87.61</v>
      </c>
      <c r="Y38" s="40">
        <v>88.96</v>
      </c>
      <c r="Z38" s="40">
        <v>87.61</v>
      </c>
      <c r="AA38" s="40">
        <v>88.42</v>
      </c>
      <c r="AB38" s="95">
        <v>1491600</v>
      </c>
      <c r="AC38" s="40">
        <v>87.83</v>
      </c>
      <c r="AD38" s="2">
        <f t="shared" si="0"/>
        <v>1.3499999999999943</v>
      </c>
      <c r="AE38" s="138">
        <f t="shared" si="1"/>
        <v>1.6904017598703192E-2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42562</v>
      </c>
      <c r="X39" s="40">
        <v>86.65</v>
      </c>
      <c r="Y39" s="40">
        <v>87.47</v>
      </c>
      <c r="Z39" s="40">
        <v>86.64</v>
      </c>
      <c r="AA39" s="40">
        <v>86.95</v>
      </c>
      <c r="AB39" s="95">
        <v>1466300</v>
      </c>
      <c r="AC39" s="40">
        <v>86.37</v>
      </c>
      <c r="AD39" s="2">
        <f t="shared" si="0"/>
        <v>0.82999999999999829</v>
      </c>
      <c r="AE39" s="138">
        <f t="shared" si="1"/>
        <v>6.1742777260018755E-3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42559</v>
      </c>
      <c r="X40" s="40">
        <v>84.79</v>
      </c>
      <c r="Y40" s="40">
        <v>86.94</v>
      </c>
      <c r="Z40" s="40">
        <v>84.67</v>
      </c>
      <c r="AA40" s="40">
        <v>86.42</v>
      </c>
      <c r="AB40" s="95">
        <v>2131400</v>
      </c>
      <c r="AC40" s="40">
        <v>85.84</v>
      </c>
      <c r="AD40" s="2">
        <f t="shared" si="0"/>
        <v>2.269999999999996</v>
      </c>
      <c r="AE40" s="138">
        <f t="shared" si="1"/>
        <v>2.8270244369908992E-2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42558</v>
      </c>
      <c r="X41" s="40">
        <v>85.02</v>
      </c>
      <c r="Y41" s="40">
        <v>85.4</v>
      </c>
      <c r="Z41" s="40">
        <v>83.66</v>
      </c>
      <c r="AA41" s="40">
        <v>84.04</v>
      </c>
      <c r="AB41" s="95">
        <v>1452000</v>
      </c>
      <c r="AC41" s="40">
        <v>83.48</v>
      </c>
      <c r="AD41" s="2">
        <f t="shared" si="0"/>
        <v>1.7400000000000091</v>
      </c>
      <c r="AE41" s="138">
        <f t="shared" si="1"/>
        <v>-1.0666034605356645E-2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42557</v>
      </c>
      <c r="X42" s="40">
        <v>83.83</v>
      </c>
      <c r="Y42" s="40">
        <v>85.26</v>
      </c>
      <c r="Z42" s="40">
        <v>83.3</v>
      </c>
      <c r="AA42" s="40">
        <v>84.95</v>
      </c>
      <c r="AB42" s="95">
        <v>1839000</v>
      </c>
      <c r="AC42" s="40">
        <v>84.38</v>
      </c>
      <c r="AD42" s="2">
        <f t="shared" si="0"/>
        <v>1.960000000000008</v>
      </c>
      <c r="AE42" s="138">
        <f t="shared" si="1"/>
        <v>1.2479001679865487E-2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103.80700000000002</v>
      </c>
      <c r="Q43" s="2"/>
      <c r="R43" s="34"/>
      <c r="T43" s="10" t="s">
        <v>98</v>
      </c>
      <c r="U43" s="88">
        <v>94.01</v>
      </c>
      <c r="W43" s="157">
        <v>42556</v>
      </c>
      <c r="X43" s="40">
        <v>84.82</v>
      </c>
      <c r="Y43" s="40">
        <v>85.15</v>
      </c>
      <c r="Z43" s="40">
        <v>83.23</v>
      </c>
      <c r="AA43" s="40">
        <v>83.9</v>
      </c>
      <c r="AB43" s="95">
        <v>1406700</v>
      </c>
      <c r="AC43" s="40">
        <v>83.34</v>
      </c>
      <c r="AD43" s="2">
        <f t="shared" si="0"/>
        <v>1.9200000000000017</v>
      </c>
      <c r="AE43" s="138">
        <f t="shared" si="1"/>
        <v>-1.5242821694434472E-2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102.86330000000001</v>
      </c>
      <c r="Q44" s="2"/>
      <c r="R44" s="34"/>
      <c r="T44" s="10" t="s">
        <v>99</v>
      </c>
      <c r="U44" s="88">
        <v>93.9</v>
      </c>
      <c r="W44" s="157">
        <v>42552</v>
      </c>
      <c r="X44" s="40">
        <v>84.89</v>
      </c>
      <c r="Y44" s="40">
        <v>85.64</v>
      </c>
      <c r="Z44" s="40">
        <v>84.7</v>
      </c>
      <c r="AA44" s="40">
        <v>85.2</v>
      </c>
      <c r="AB44" s="95">
        <v>1239900</v>
      </c>
      <c r="AC44" s="40">
        <v>84.63</v>
      </c>
      <c r="AD44" s="2">
        <f t="shared" si="0"/>
        <v>0.93999999999999773</v>
      </c>
      <c r="AE44" s="138">
        <f t="shared" si="1"/>
        <v>8.2781456953640031E-4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101.91960000000002</v>
      </c>
      <c r="Q45" s="2"/>
      <c r="R45" s="34"/>
      <c r="T45" s="10" t="s">
        <v>100</v>
      </c>
      <c r="U45" s="88" t="s">
        <v>130</v>
      </c>
      <c r="W45" s="157">
        <v>42551</v>
      </c>
      <c r="X45" s="40">
        <v>84.16</v>
      </c>
      <c r="Y45" s="40">
        <v>85.13</v>
      </c>
      <c r="Z45" s="40">
        <v>83.23</v>
      </c>
      <c r="AA45" s="40">
        <v>85.13</v>
      </c>
      <c r="AB45" s="95">
        <v>1460800</v>
      </c>
      <c r="AC45" s="40">
        <v>84.56</v>
      </c>
      <c r="AD45" s="2">
        <f t="shared" si="0"/>
        <v>1.8999999999999915</v>
      </c>
      <c r="AE45" s="138">
        <f t="shared" si="1"/>
        <v>1.64683255198943E-2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100.97590000000001</v>
      </c>
      <c r="Q46" s="2"/>
      <c r="R46" s="34"/>
      <c r="T46" s="10" t="s">
        <v>101</v>
      </c>
      <c r="U46" s="88" t="s">
        <v>130</v>
      </c>
      <c r="W46" s="157">
        <v>42550</v>
      </c>
      <c r="X46" s="40">
        <v>83.02</v>
      </c>
      <c r="Y46" s="40">
        <v>84.19</v>
      </c>
      <c r="Z46" s="40">
        <v>82.91</v>
      </c>
      <c r="AA46" s="40">
        <v>83.75</v>
      </c>
      <c r="AB46" s="95">
        <v>951500</v>
      </c>
      <c r="AC46" s="40">
        <v>83.19</v>
      </c>
      <c r="AD46" s="2">
        <f t="shared" si="0"/>
        <v>1.2800000000000011</v>
      </c>
      <c r="AE46" s="138">
        <f t="shared" si="1"/>
        <v>1.8486777668951904E-2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100.0322</v>
      </c>
      <c r="Q47" s="2"/>
      <c r="R47" s="34"/>
      <c r="T47" s="10" t="s">
        <v>102</v>
      </c>
      <c r="U47" s="88">
        <v>92.05</v>
      </c>
      <c r="W47" s="157">
        <v>42549</v>
      </c>
      <c r="X47" s="40">
        <v>80.78</v>
      </c>
      <c r="Y47" s="40">
        <v>82.45</v>
      </c>
      <c r="Z47" s="40">
        <v>80.42</v>
      </c>
      <c r="AA47" s="40">
        <v>82.23</v>
      </c>
      <c r="AB47" s="95">
        <v>1538100</v>
      </c>
      <c r="AC47" s="40">
        <v>81.680000000000007</v>
      </c>
      <c r="AD47" s="2">
        <f t="shared" si="0"/>
        <v>2.0300000000000011</v>
      </c>
      <c r="AE47" s="138">
        <f t="shared" si="1"/>
        <v>3.1964624131396002E-2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99.08850000000001</v>
      </c>
      <c r="Q48" s="2"/>
      <c r="R48" s="34"/>
      <c r="T48" s="10" t="s">
        <v>103</v>
      </c>
      <c r="U48" s="88">
        <v>1.3119099999999999</v>
      </c>
      <c r="W48" s="157">
        <v>42548</v>
      </c>
      <c r="X48" s="40">
        <v>81.650000000000006</v>
      </c>
      <c r="Y48" s="40">
        <v>81.96</v>
      </c>
      <c r="Z48" s="40">
        <v>78.73</v>
      </c>
      <c r="AA48" s="40">
        <v>79.680000000000007</v>
      </c>
      <c r="AB48" s="95">
        <v>2009000</v>
      </c>
      <c r="AC48" s="40">
        <v>79.150000000000006</v>
      </c>
      <c r="AD48" s="2">
        <f t="shared" si="0"/>
        <v>3.2299999999999898</v>
      </c>
      <c r="AE48" s="138">
        <f t="shared" si="1"/>
        <v>-3.5814350103544834E-2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98.144800000000004</v>
      </c>
      <c r="Q49" s="2"/>
      <c r="R49" s="34"/>
      <c r="T49" s="10" t="s">
        <v>123</v>
      </c>
      <c r="U49" s="88" t="s">
        <v>323</v>
      </c>
      <c r="W49" s="157">
        <v>42545</v>
      </c>
      <c r="X49" s="40">
        <v>83.88</v>
      </c>
      <c r="Y49" s="40">
        <v>84.85</v>
      </c>
      <c r="Z49" s="40">
        <v>82.49</v>
      </c>
      <c r="AA49" s="40">
        <v>82.64</v>
      </c>
      <c r="AB49" s="95">
        <v>2196800</v>
      </c>
      <c r="AC49" s="40">
        <v>82.09</v>
      </c>
      <c r="AD49" s="2">
        <f t="shared" si="0"/>
        <v>2.3599999999999994</v>
      </c>
      <c r="AE49" s="138">
        <f t="shared" si="1"/>
        <v>-5.0104142559592613E-2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97.201100000000011</v>
      </c>
      <c r="Q50" s="2"/>
      <c r="R50" s="34"/>
      <c r="T50" s="10"/>
      <c r="U50" s="88"/>
      <c r="W50" s="157">
        <v>42544</v>
      </c>
      <c r="X50" s="40">
        <v>86.93</v>
      </c>
      <c r="Y50" s="40">
        <v>87.5</v>
      </c>
      <c r="Z50" s="40">
        <v>86.2</v>
      </c>
      <c r="AA50" s="40">
        <v>87</v>
      </c>
      <c r="AB50" s="95">
        <v>1291900</v>
      </c>
      <c r="AC50" s="40">
        <v>86.42</v>
      </c>
      <c r="AD50" s="2">
        <f t="shared" si="0"/>
        <v>1.2999999999999972</v>
      </c>
      <c r="AE50" s="138">
        <f t="shared" si="1"/>
        <v>1.099672437997179E-2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96.257400000000004</v>
      </c>
      <c r="Q51" s="2"/>
      <c r="R51" s="34"/>
      <c r="T51" s="10" t="s">
        <v>105</v>
      </c>
      <c r="U51" s="88" t="s">
        <v>434</v>
      </c>
      <c r="W51" s="157">
        <v>42543</v>
      </c>
      <c r="X51" s="40">
        <v>85.23</v>
      </c>
      <c r="Y51" s="40">
        <v>86.54</v>
      </c>
      <c r="Z51" s="40">
        <v>85.02</v>
      </c>
      <c r="AA51" s="40">
        <v>86.05</v>
      </c>
      <c r="AB51" s="95">
        <v>1488700</v>
      </c>
      <c r="AC51" s="40">
        <v>85.48</v>
      </c>
      <c r="AD51" s="2">
        <f t="shared" si="0"/>
        <v>1.5200000000000102</v>
      </c>
      <c r="AE51" s="138">
        <f t="shared" si="1"/>
        <v>1.2316437707247774E-2</v>
      </c>
    </row>
    <row r="52" spans="1:31" x14ac:dyDescent="0.25">
      <c r="O52" s="83">
        <v>1.01</v>
      </c>
      <c r="P52" s="83">
        <f t="shared" si="3"/>
        <v>95.313700000000011</v>
      </c>
      <c r="Q52" s="2"/>
      <c r="R52" s="34"/>
      <c r="T52" s="10" t="s">
        <v>106</v>
      </c>
      <c r="U52" s="88" t="s">
        <v>226</v>
      </c>
      <c r="W52" s="157">
        <v>42542</v>
      </c>
      <c r="X52" s="40">
        <v>84.32</v>
      </c>
      <c r="Y52" s="40">
        <v>85.54</v>
      </c>
      <c r="Z52" s="40">
        <v>84.32</v>
      </c>
      <c r="AA52" s="40">
        <v>85.01</v>
      </c>
      <c r="AB52" s="95">
        <v>1200500</v>
      </c>
      <c r="AC52" s="40">
        <v>84.44</v>
      </c>
      <c r="AD52" s="2">
        <f t="shared" si="0"/>
        <v>1.2200000000000131</v>
      </c>
      <c r="AE52" s="138">
        <f t="shared" si="1"/>
        <v>-7.5223319228960861E-3</v>
      </c>
    </row>
    <row r="53" spans="1:31" x14ac:dyDescent="0.25">
      <c r="O53" s="83">
        <v>1</v>
      </c>
      <c r="P53" s="83">
        <f t="shared" si="3"/>
        <v>94.37</v>
      </c>
      <c r="Q53" s="2"/>
      <c r="R53" s="34"/>
      <c r="T53" s="10" t="s">
        <v>107</v>
      </c>
      <c r="U53" s="90">
        <v>1399515</v>
      </c>
      <c r="W53" s="157">
        <v>42541</v>
      </c>
      <c r="X53" s="40">
        <v>86.21</v>
      </c>
      <c r="Y53" s="40">
        <v>86.99</v>
      </c>
      <c r="Z53" s="40">
        <v>85.48</v>
      </c>
      <c r="AA53" s="40">
        <v>85.65</v>
      </c>
      <c r="AB53" s="95">
        <v>1777000</v>
      </c>
      <c r="AC53" s="40">
        <v>85.08</v>
      </c>
      <c r="AD53" s="2">
        <f t="shared" si="0"/>
        <v>1.5099999999999909</v>
      </c>
      <c r="AE53" s="138">
        <f t="shared" si="1"/>
        <v>5.4360671236113323E-3</v>
      </c>
    </row>
    <row r="54" spans="1:31" x14ac:dyDescent="0.25">
      <c r="O54" s="83">
        <v>0.99</v>
      </c>
      <c r="P54" s="83">
        <f t="shared" si="3"/>
        <v>93.426299999999998</v>
      </c>
      <c r="Q54" s="2"/>
      <c r="R54" s="34"/>
      <c r="T54" s="10" t="s">
        <v>110</v>
      </c>
      <c r="U54" s="90">
        <v>1446710</v>
      </c>
      <c r="W54" s="157">
        <v>42538</v>
      </c>
      <c r="X54" s="40">
        <v>84.15</v>
      </c>
      <c r="Y54" s="40">
        <v>85.72</v>
      </c>
      <c r="Z54" s="40">
        <v>83.84</v>
      </c>
      <c r="AA54" s="40">
        <v>85.19</v>
      </c>
      <c r="AB54" s="95">
        <v>2195200</v>
      </c>
      <c r="AC54" s="40">
        <v>84.62</v>
      </c>
      <c r="AD54" s="2">
        <f t="shared" si="0"/>
        <v>1.8799999999999955</v>
      </c>
      <c r="AE54" s="138">
        <f t="shared" si="1"/>
        <v>1.1837857228267579E-2</v>
      </c>
    </row>
    <row r="55" spans="1:31" x14ac:dyDescent="0.25">
      <c r="O55" s="83">
        <v>0.98</v>
      </c>
      <c r="P55" s="83">
        <f t="shared" si="3"/>
        <v>92.482600000000005</v>
      </c>
      <c r="Q55" s="2"/>
      <c r="R55" s="34"/>
      <c r="T55" s="10" t="s">
        <v>108</v>
      </c>
      <c r="U55" s="88" t="s">
        <v>435</v>
      </c>
      <c r="W55" s="157">
        <v>42537</v>
      </c>
      <c r="X55" s="40">
        <v>83.03</v>
      </c>
      <c r="Y55" s="40">
        <v>84.5</v>
      </c>
      <c r="Z55" s="40">
        <v>82.28</v>
      </c>
      <c r="AA55" s="40">
        <v>84.19</v>
      </c>
      <c r="AB55" s="95">
        <v>1553700</v>
      </c>
      <c r="AC55" s="40">
        <v>83.63</v>
      </c>
      <c r="AD55" s="2">
        <f t="shared" si="0"/>
        <v>2.2199999999999989</v>
      </c>
      <c r="AE55" s="138">
        <f t="shared" si="1"/>
        <v>8.3192669399565489E-3</v>
      </c>
    </row>
    <row r="56" spans="1:31" x14ac:dyDescent="0.25">
      <c r="O56" s="83">
        <v>0.97</v>
      </c>
      <c r="P56" s="83">
        <f t="shared" si="3"/>
        <v>91.538899999999998</v>
      </c>
      <c r="T56" s="10" t="s">
        <v>111</v>
      </c>
      <c r="U56" s="88">
        <v>17.68</v>
      </c>
      <c r="W56" s="157">
        <v>42536</v>
      </c>
      <c r="X56" s="40">
        <v>83.23</v>
      </c>
      <c r="Y56" s="40">
        <v>84.26</v>
      </c>
      <c r="Z56" s="40">
        <v>82.63</v>
      </c>
      <c r="AA56" s="40">
        <v>83.5</v>
      </c>
      <c r="AB56" s="95">
        <v>1774700</v>
      </c>
      <c r="AC56" s="40">
        <v>82.94</v>
      </c>
      <c r="AD56" s="2">
        <f t="shared" si="0"/>
        <v>1.6300000000000097</v>
      </c>
      <c r="AE56" s="138">
        <f t="shared" si="1"/>
        <v>8.3890577507599318E-3</v>
      </c>
    </row>
    <row r="57" spans="1:31" x14ac:dyDescent="0.25">
      <c r="O57" s="83">
        <v>0.96</v>
      </c>
      <c r="P57" s="83">
        <f t="shared" si="3"/>
        <v>90.595200000000006</v>
      </c>
      <c r="T57" s="10" t="s">
        <v>112</v>
      </c>
      <c r="U57" s="88">
        <v>5.34</v>
      </c>
      <c r="W57" s="157">
        <v>42535</v>
      </c>
      <c r="X57" s="40">
        <v>83.23</v>
      </c>
      <c r="Y57" s="40">
        <v>84.25</v>
      </c>
      <c r="Z57" s="40">
        <v>82.58</v>
      </c>
      <c r="AA57" s="40">
        <v>82.8</v>
      </c>
      <c r="AB57" s="95">
        <v>1071000</v>
      </c>
      <c r="AC57" s="40">
        <v>82.25</v>
      </c>
      <c r="AD57" s="2">
        <f t="shared" si="0"/>
        <v>1.6700000000000017</v>
      </c>
      <c r="AE57" s="138">
        <f t="shared" si="1"/>
        <v>-5.0804403048264613E-3</v>
      </c>
    </row>
    <row r="58" spans="1:31" x14ac:dyDescent="0.25">
      <c r="O58" s="83">
        <v>0.95</v>
      </c>
      <c r="P58" s="83">
        <f t="shared" si="3"/>
        <v>89.651499999999999</v>
      </c>
      <c r="T58" s="10" t="s">
        <v>109</v>
      </c>
      <c r="U58" s="88" t="s">
        <v>374</v>
      </c>
      <c r="W58" s="157">
        <v>42534</v>
      </c>
      <c r="X58" s="40">
        <v>84</v>
      </c>
      <c r="Y58" s="40">
        <v>84.4</v>
      </c>
      <c r="Z58" s="40">
        <v>83.21</v>
      </c>
      <c r="AA58" s="40">
        <v>83.23</v>
      </c>
      <c r="AB58" s="95">
        <v>1617000</v>
      </c>
      <c r="AC58" s="40">
        <v>82.67</v>
      </c>
      <c r="AD58" s="2">
        <f t="shared" si="0"/>
        <v>1.1900000000000119</v>
      </c>
      <c r="AE58" s="138">
        <f t="shared" si="1"/>
        <v>-1.029570214294262E-2</v>
      </c>
    </row>
    <row r="59" spans="1:31" x14ac:dyDescent="0.25">
      <c r="O59" s="83">
        <v>0.94</v>
      </c>
      <c r="P59" s="83">
        <f t="shared" si="3"/>
        <v>88.707800000000006</v>
      </c>
      <c r="W59" s="157">
        <v>42531</v>
      </c>
      <c r="X59" s="40">
        <v>85.14</v>
      </c>
      <c r="Y59" s="40">
        <v>85.16</v>
      </c>
      <c r="Z59" s="40">
        <v>83.46</v>
      </c>
      <c r="AA59" s="40">
        <v>84.09</v>
      </c>
      <c r="AB59" s="95">
        <v>1168100</v>
      </c>
      <c r="AC59" s="40">
        <v>83.53</v>
      </c>
      <c r="AD59" s="2">
        <f t="shared" si="0"/>
        <v>1.7000000000000028</v>
      </c>
      <c r="AE59" s="138">
        <f t="shared" si="1"/>
        <v>-1.7640832647300986E-2</v>
      </c>
    </row>
    <row r="60" spans="1:31" x14ac:dyDescent="0.25">
      <c r="O60" s="83">
        <v>0.93</v>
      </c>
      <c r="P60" s="83">
        <f t="shared" si="3"/>
        <v>87.764100000000013</v>
      </c>
      <c r="W60" s="157">
        <v>42530</v>
      </c>
      <c r="X60" s="40">
        <v>85.29</v>
      </c>
      <c r="Y60" s="40">
        <v>85.74</v>
      </c>
      <c r="Z60" s="40">
        <v>83.82</v>
      </c>
      <c r="AA60" s="40">
        <v>85.6</v>
      </c>
      <c r="AB60" s="95">
        <v>1817600</v>
      </c>
      <c r="AC60" s="40">
        <v>85.03</v>
      </c>
      <c r="AD60" s="2">
        <f t="shared" si="0"/>
        <v>1.9200000000000017</v>
      </c>
      <c r="AE60" s="138">
        <f t="shared" si="1"/>
        <v>-4.0993206840008733E-3</v>
      </c>
    </row>
    <row r="61" spans="1:31" x14ac:dyDescent="0.25">
      <c r="O61" s="83">
        <v>0.92</v>
      </c>
      <c r="P61" s="83">
        <f t="shared" si="3"/>
        <v>86.820400000000006</v>
      </c>
      <c r="W61" s="157">
        <v>42529</v>
      </c>
      <c r="X61" s="40">
        <v>83.99</v>
      </c>
      <c r="Y61" s="40">
        <v>86.69</v>
      </c>
      <c r="Z61" s="40">
        <v>83.67</v>
      </c>
      <c r="AA61" s="40">
        <v>85.95</v>
      </c>
      <c r="AB61" s="95">
        <v>1862800</v>
      </c>
      <c r="AC61" s="40">
        <v>85.38</v>
      </c>
      <c r="AD61" s="2">
        <f t="shared" si="0"/>
        <v>3.019999999999996</v>
      </c>
      <c r="AE61" s="138">
        <f t="shared" si="1"/>
        <v>2.6448665544601901E-2</v>
      </c>
    </row>
    <row r="62" spans="1:31" x14ac:dyDescent="0.25">
      <c r="O62" s="83">
        <v>0.91</v>
      </c>
      <c r="P62" s="83">
        <f t="shared" si="3"/>
        <v>85.876700000000014</v>
      </c>
      <c r="W62" s="157">
        <v>42528</v>
      </c>
      <c r="X62" s="40">
        <v>83.31</v>
      </c>
      <c r="Y62" s="40">
        <v>84.78</v>
      </c>
      <c r="Z62" s="40">
        <v>83.31</v>
      </c>
      <c r="AA62" s="40">
        <v>83.74</v>
      </c>
      <c r="AB62" s="95">
        <v>1139900</v>
      </c>
      <c r="AC62" s="40">
        <v>83.18</v>
      </c>
      <c r="AD62" s="2">
        <f t="shared" si="0"/>
        <v>1.4699999999999989</v>
      </c>
      <c r="AE62" s="138">
        <f t="shared" si="1"/>
        <v>5.6825051384357117E-3</v>
      </c>
    </row>
    <row r="63" spans="1:31" x14ac:dyDescent="0.25">
      <c r="O63" s="83">
        <v>0.9</v>
      </c>
      <c r="P63" s="83">
        <f t="shared" si="3"/>
        <v>84.933000000000007</v>
      </c>
      <c r="W63" s="157">
        <v>42527</v>
      </c>
      <c r="X63" s="40">
        <v>83.54</v>
      </c>
      <c r="Y63" s="40">
        <v>84.3</v>
      </c>
      <c r="Z63" s="40">
        <v>82.58</v>
      </c>
      <c r="AA63" s="40">
        <v>83.27</v>
      </c>
      <c r="AB63" s="95">
        <v>1493700</v>
      </c>
      <c r="AC63" s="40">
        <v>82.71</v>
      </c>
      <c r="AD63" s="2">
        <f t="shared" si="0"/>
        <v>1.7199999999999989</v>
      </c>
      <c r="AE63" s="138">
        <f t="shared" si="1"/>
        <v>1.938219261053975E-3</v>
      </c>
    </row>
    <row r="64" spans="1:31" x14ac:dyDescent="0.25">
      <c r="W64" s="157">
        <v>42524</v>
      </c>
      <c r="X64" s="40">
        <v>82.58</v>
      </c>
      <c r="Y64" s="40">
        <v>83.47</v>
      </c>
      <c r="Z64" s="40">
        <v>81.91</v>
      </c>
      <c r="AA64" s="40">
        <v>83.11</v>
      </c>
      <c r="AB64" s="95">
        <v>1554800</v>
      </c>
      <c r="AC64" s="40">
        <v>82.55</v>
      </c>
      <c r="AD64" s="2">
        <f t="shared" si="0"/>
        <v>1.5600000000000023</v>
      </c>
      <c r="AE64" s="138">
        <f t="shared" si="1"/>
        <v>-7.263043215107734E-4</v>
      </c>
    </row>
    <row r="65" spans="23:31" x14ac:dyDescent="0.25">
      <c r="W65" s="157">
        <v>42523</v>
      </c>
      <c r="X65" s="40">
        <v>82.6</v>
      </c>
      <c r="Y65" s="40">
        <v>83.23</v>
      </c>
      <c r="Z65" s="40">
        <v>82.06</v>
      </c>
      <c r="AA65" s="40">
        <v>83.17</v>
      </c>
      <c r="AB65" s="95">
        <v>1003600</v>
      </c>
      <c r="AC65" s="40">
        <v>82.61</v>
      </c>
      <c r="AD65" s="2">
        <f t="shared" si="0"/>
        <v>1.1700000000000017</v>
      </c>
      <c r="AE65" s="138">
        <f t="shared" si="1"/>
        <v>1.8190637885036054E-3</v>
      </c>
    </row>
    <row r="66" spans="23:31" x14ac:dyDescent="0.25">
      <c r="W66" s="157">
        <v>42522</v>
      </c>
      <c r="X66" s="40">
        <v>83.3</v>
      </c>
      <c r="Y66" s="40">
        <v>83.41</v>
      </c>
      <c r="Z66" s="40">
        <v>81.790000000000006</v>
      </c>
      <c r="AA66" s="40">
        <v>83.01</v>
      </c>
      <c r="AB66" s="95">
        <v>1525700</v>
      </c>
      <c r="AC66" s="40">
        <v>82.46</v>
      </c>
      <c r="AD66" s="2">
        <f t="shared" si="0"/>
        <v>1.6199999999999903</v>
      </c>
      <c r="AE66" s="138">
        <f t="shared" si="1"/>
        <v>-1.2455089820359366E-2</v>
      </c>
    </row>
    <row r="67" spans="23:31" x14ac:dyDescent="0.25">
      <c r="W67" s="157">
        <v>42521</v>
      </c>
      <c r="X67" s="40">
        <v>83.97</v>
      </c>
      <c r="Y67" s="40">
        <v>85.65</v>
      </c>
      <c r="Z67" s="40">
        <v>83.16</v>
      </c>
      <c r="AA67" s="40">
        <v>84.06</v>
      </c>
      <c r="AB67" s="95">
        <v>1695000</v>
      </c>
      <c r="AC67" s="40">
        <v>83.5</v>
      </c>
      <c r="AD67" s="2">
        <f>Y67-Z67</f>
        <v>2.4900000000000091</v>
      </c>
      <c r="AE67" s="138">
        <f>AC67/AC68-1</f>
        <v>7.1907957813999168E-4</v>
      </c>
    </row>
    <row r="68" spans="23:31" x14ac:dyDescent="0.25">
      <c r="W68" s="157">
        <v>42517</v>
      </c>
      <c r="X68" s="40">
        <v>83.94</v>
      </c>
      <c r="Y68" s="40">
        <v>84.35</v>
      </c>
      <c r="Z68" s="40">
        <v>83.22</v>
      </c>
      <c r="AA68" s="40">
        <v>84</v>
      </c>
      <c r="AB68" s="95">
        <v>1000500</v>
      </c>
      <c r="AC68" s="40">
        <v>83.44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42612</v>
      </c>
      <c r="X2" s="10">
        <v>178.16</v>
      </c>
      <c r="Y2" s="10">
        <v>179.42</v>
      </c>
      <c r="Z2" s="10">
        <v>175.94</v>
      </c>
      <c r="AA2" s="10">
        <v>177</v>
      </c>
      <c r="AB2" s="95">
        <v>2779600</v>
      </c>
      <c r="AC2" s="10">
        <v>177</v>
      </c>
      <c r="AD2" s="2">
        <f>Y2-Z2</f>
        <v>3.4799999999999898</v>
      </c>
      <c r="AE2" s="138">
        <f>AC2/AC3-1</f>
        <v>-2.2547914317926354E-3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</v>
      </c>
      <c r="T3" s="63"/>
      <c r="W3" s="133">
        <v>42611</v>
      </c>
      <c r="X3" s="10">
        <v>177.3</v>
      </c>
      <c r="Y3" s="10">
        <v>178.68</v>
      </c>
      <c r="Z3" s="10">
        <v>176.9</v>
      </c>
      <c r="AA3" s="10">
        <v>177.4</v>
      </c>
      <c r="AB3" s="95">
        <v>1672600</v>
      </c>
      <c r="AC3" s="10">
        <v>177.4</v>
      </c>
      <c r="AD3" s="2">
        <f t="shared" ref="AD3:AD66" si="0">Y3-Z3</f>
        <v>1.7800000000000011</v>
      </c>
      <c r="AE3" s="138">
        <f t="shared" ref="AE3:AE66" si="1">AC3/AC4-1</f>
        <v>1.3547076089410748E-3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</v>
      </c>
      <c r="T4" s="63"/>
      <c r="W4" s="133">
        <v>42608</v>
      </c>
      <c r="X4" s="10">
        <v>176.83</v>
      </c>
      <c r="Y4" s="10">
        <v>178.65</v>
      </c>
      <c r="Z4" s="10">
        <v>175.13</v>
      </c>
      <c r="AA4" s="10">
        <v>177.16</v>
      </c>
      <c r="AB4" s="95">
        <v>2258600</v>
      </c>
      <c r="AC4" s="10">
        <v>177.16</v>
      </c>
      <c r="AD4" s="2">
        <f t="shared" si="0"/>
        <v>3.5200000000000102</v>
      </c>
      <c r="AE4" s="138">
        <f t="shared" si="1"/>
        <v>6.3621904112702854E-3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42607</v>
      </c>
      <c r="X5" s="10">
        <v>175.52</v>
      </c>
      <c r="Y5" s="10">
        <v>177.14</v>
      </c>
      <c r="Z5" s="10">
        <v>174.69</v>
      </c>
      <c r="AA5" s="10">
        <v>176.04</v>
      </c>
      <c r="AB5" s="95">
        <v>1873500</v>
      </c>
      <c r="AC5" s="10">
        <v>176.04</v>
      </c>
      <c r="AD5" s="2">
        <f t="shared" si="0"/>
        <v>2.4499999999999886</v>
      </c>
      <c r="AE5" s="138">
        <f t="shared" si="1"/>
        <v>4.2213348545350193E-3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42606</v>
      </c>
      <c r="X6" s="10">
        <v>177.57</v>
      </c>
      <c r="Y6" s="10">
        <v>177.69</v>
      </c>
      <c r="Z6" s="10">
        <v>174.37</v>
      </c>
      <c r="AA6" s="10">
        <v>175.3</v>
      </c>
      <c r="AB6" s="95">
        <v>2180200</v>
      </c>
      <c r="AC6" s="10">
        <v>175.3</v>
      </c>
      <c r="AD6" s="2">
        <f t="shared" si="0"/>
        <v>3.3199999999999932</v>
      </c>
      <c r="AE6" s="138">
        <f t="shared" si="1"/>
        <v>-1.1503326942596148E-2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42605</v>
      </c>
      <c r="X7" s="10">
        <v>176.72</v>
      </c>
      <c r="Y7" s="10">
        <v>177.47</v>
      </c>
      <c r="Z7" s="10">
        <v>176.12</v>
      </c>
      <c r="AA7" s="10">
        <v>177.34</v>
      </c>
      <c r="AB7" s="95">
        <v>1974100</v>
      </c>
      <c r="AC7" s="10">
        <v>177.34</v>
      </c>
      <c r="AD7" s="2">
        <f t="shared" si="0"/>
        <v>1.3499999999999943</v>
      </c>
      <c r="AE7" s="138">
        <f t="shared" si="1"/>
        <v>8.0145512419711462E-3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42604</v>
      </c>
      <c r="X8" s="10">
        <v>175</v>
      </c>
      <c r="Y8" s="10">
        <v>176.31</v>
      </c>
      <c r="Z8" s="10">
        <v>174.06</v>
      </c>
      <c r="AA8" s="10">
        <v>175.93</v>
      </c>
      <c r="AB8" s="95">
        <v>1539300</v>
      </c>
      <c r="AC8" s="10">
        <v>175.93</v>
      </c>
      <c r="AD8" s="2">
        <f t="shared" si="0"/>
        <v>2.25</v>
      </c>
      <c r="AE8" s="138">
        <f t="shared" si="1"/>
        <v>5.7165723432230919E-3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42601</v>
      </c>
      <c r="X9" s="10">
        <v>174.18</v>
      </c>
      <c r="Y9" s="10">
        <v>175.06</v>
      </c>
      <c r="Z9" s="10">
        <v>173.43</v>
      </c>
      <c r="AA9" s="10">
        <v>174.93</v>
      </c>
      <c r="AB9" s="95">
        <v>1534900</v>
      </c>
      <c r="AC9" s="10">
        <v>174.93</v>
      </c>
      <c r="AD9" s="2">
        <f t="shared" si="0"/>
        <v>1.6299999999999955</v>
      </c>
      <c r="AE9" s="138">
        <f t="shared" si="1"/>
        <v>5.7494394296555562E-3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42600</v>
      </c>
      <c r="X10" s="10">
        <v>172.82</v>
      </c>
      <c r="Y10" s="10">
        <v>174.18</v>
      </c>
      <c r="Z10" s="10">
        <v>172.64</v>
      </c>
      <c r="AA10" s="10">
        <v>173.93</v>
      </c>
      <c r="AB10" s="95">
        <v>2112000</v>
      </c>
      <c r="AC10" s="10">
        <v>173.93</v>
      </c>
      <c r="AD10" s="2">
        <f t="shared" si="0"/>
        <v>1.5400000000000205</v>
      </c>
      <c r="AE10" s="138">
        <f t="shared" si="1"/>
        <v>5.2014101600879048E-3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1.1299999999999999E-2</v>
      </c>
      <c r="W11" s="133">
        <v>42599</v>
      </c>
      <c r="X11" s="10">
        <v>172.25</v>
      </c>
      <c r="Y11" s="10">
        <v>173.28</v>
      </c>
      <c r="Z11" s="10">
        <v>171.76</v>
      </c>
      <c r="AA11" s="10">
        <v>173.03</v>
      </c>
      <c r="AB11" s="95">
        <v>1661300</v>
      </c>
      <c r="AC11" s="10">
        <v>173.03</v>
      </c>
      <c r="AD11" s="2">
        <f t="shared" si="0"/>
        <v>1.5200000000000102</v>
      </c>
      <c r="AE11" s="138">
        <f t="shared" si="1"/>
        <v>3.6542923433875441E-3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42598</v>
      </c>
      <c r="X12" s="10">
        <v>174.81</v>
      </c>
      <c r="Y12" s="10">
        <v>174.99</v>
      </c>
      <c r="Z12" s="10">
        <v>172.1</v>
      </c>
      <c r="AA12" s="10">
        <v>172.4</v>
      </c>
      <c r="AB12" s="95">
        <v>1906900</v>
      </c>
      <c r="AC12" s="10">
        <v>172.4</v>
      </c>
      <c r="AD12" s="2">
        <f t="shared" si="0"/>
        <v>2.8900000000000148</v>
      </c>
      <c r="AE12" s="138">
        <f t="shared" si="1"/>
        <v>-1.7887660931981242E-2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173.37</v>
      </c>
      <c r="Y13" s="10">
        <v>175.81</v>
      </c>
      <c r="Z13" s="10">
        <v>172.5</v>
      </c>
      <c r="AA13" s="10">
        <v>175.54</v>
      </c>
      <c r="AB13" s="95">
        <v>2580700</v>
      </c>
      <c r="AC13" s="10">
        <v>175.54</v>
      </c>
      <c r="AD13" s="2">
        <f t="shared" si="0"/>
        <v>3.3100000000000023</v>
      </c>
      <c r="AE13" s="138">
        <f t="shared" si="1"/>
        <v>1.7800197135733775E-2</v>
      </c>
    </row>
    <row r="14" spans="1:31" x14ac:dyDescent="0.25">
      <c r="W14" s="133">
        <v>42594</v>
      </c>
      <c r="X14" s="10">
        <v>172.13</v>
      </c>
      <c r="Y14" s="10">
        <v>172.62</v>
      </c>
      <c r="Z14" s="10">
        <v>171.38</v>
      </c>
      <c r="AA14" s="10">
        <v>172.47</v>
      </c>
      <c r="AB14" s="95">
        <v>1653000</v>
      </c>
      <c r="AC14" s="10">
        <v>172.47</v>
      </c>
      <c r="AD14" s="2">
        <f t="shared" si="0"/>
        <v>1.2400000000000091</v>
      </c>
      <c r="AE14" s="138">
        <f t="shared" si="1"/>
        <v>2.2081468998780274E-3</v>
      </c>
    </row>
    <row r="15" spans="1:31" x14ac:dyDescent="0.25">
      <c r="W15" s="133">
        <v>42593</v>
      </c>
      <c r="X15" s="10">
        <v>172.07</v>
      </c>
      <c r="Y15" s="10">
        <v>173.16</v>
      </c>
      <c r="Z15" s="10">
        <v>170.9</v>
      </c>
      <c r="AA15" s="10">
        <v>172.09</v>
      </c>
      <c r="AB15" s="95">
        <v>1574500</v>
      </c>
      <c r="AC15" s="10">
        <v>172.09</v>
      </c>
      <c r="AD15" s="2">
        <f t="shared" si="0"/>
        <v>2.2599999999999909</v>
      </c>
      <c r="AE15" s="138">
        <f t="shared" si="1"/>
        <v>1.3965667733488729E-3</v>
      </c>
    </row>
    <row r="16" spans="1:31" x14ac:dyDescent="0.25">
      <c r="W16" s="133">
        <v>42592</v>
      </c>
      <c r="X16" s="10">
        <v>171.22</v>
      </c>
      <c r="Y16" s="10">
        <v>172.18</v>
      </c>
      <c r="Z16" s="10">
        <v>169.84</v>
      </c>
      <c r="AA16" s="10">
        <v>171.85</v>
      </c>
      <c r="AB16" s="95">
        <v>1952300</v>
      </c>
      <c r="AC16" s="10">
        <v>171.85</v>
      </c>
      <c r="AD16" s="2">
        <f t="shared" si="0"/>
        <v>2.3400000000000034</v>
      </c>
      <c r="AE16" s="138">
        <f t="shared" si="1"/>
        <v>3.9726587602968433E-3</v>
      </c>
    </row>
    <row r="17" spans="1:31" x14ac:dyDescent="0.25">
      <c r="W17" s="133">
        <v>42591</v>
      </c>
      <c r="X17" s="10">
        <v>168.94</v>
      </c>
      <c r="Y17" s="10">
        <v>172.17</v>
      </c>
      <c r="Z17" s="10">
        <v>168.7</v>
      </c>
      <c r="AA17" s="10">
        <v>171.17</v>
      </c>
      <c r="AB17" s="95">
        <v>3274300</v>
      </c>
      <c r="AC17" s="10">
        <v>171.17</v>
      </c>
      <c r="AD17" s="2">
        <f t="shared" si="0"/>
        <v>3.4699999999999989</v>
      </c>
      <c r="AE17" s="138">
        <f t="shared" si="1"/>
        <v>1.6750816750816799E-2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42590</v>
      </c>
      <c r="X18" s="10">
        <v>170</v>
      </c>
      <c r="Y18" s="10">
        <v>171.23</v>
      </c>
      <c r="Z18" s="10">
        <v>167.86</v>
      </c>
      <c r="AA18" s="10">
        <v>168.35</v>
      </c>
      <c r="AB18" s="95">
        <v>1908400</v>
      </c>
      <c r="AC18" s="10">
        <v>168.35</v>
      </c>
      <c r="AD18" s="2">
        <f t="shared" si="0"/>
        <v>3.3699999999999761</v>
      </c>
      <c r="AE18" s="138">
        <f t="shared" si="1"/>
        <v>-1.0404420409123039E-2</v>
      </c>
    </row>
    <row r="19" spans="1:31" x14ac:dyDescent="0.25">
      <c r="W19" s="133">
        <v>42587</v>
      </c>
      <c r="X19" s="10">
        <v>167.95</v>
      </c>
      <c r="Y19" s="10">
        <v>170.2</v>
      </c>
      <c r="Z19" s="10">
        <v>167.23</v>
      </c>
      <c r="AA19" s="10">
        <v>170.12</v>
      </c>
      <c r="AB19" s="95">
        <v>2559400</v>
      </c>
      <c r="AC19" s="10">
        <v>170.12</v>
      </c>
      <c r="AD19" s="2">
        <f t="shared" si="0"/>
        <v>2.9699999999999989</v>
      </c>
      <c r="AE19" s="138">
        <f t="shared" si="1"/>
        <v>1.8743637343553443E-2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164.27</v>
      </c>
      <c r="Y20" s="10">
        <v>167</v>
      </c>
      <c r="Z20" s="10">
        <v>164.2</v>
      </c>
      <c r="AA20" s="10">
        <v>166.99</v>
      </c>
      <c r="AB20" s="95">
        <v>1997800</v>
      </c>
      <c r="AC20" s="10">
        <v>166.99</v>
      </c>
      <c r="AD20" s="2">
        <f t="shared" si="0"/>
        <v>2.8000000000000114</v>
      </c>
      <c r="AE20" s="138">
        <f t="shared" si="1"/>
        <v>1.7549204801657448E-2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42585</v>
      </c>
      <c r="X21" s="10">
        <v>161.88</v>
      </c>
      <c r="Y21" s="10">
        <v>164.15</v>
      </c>
      <c r="Z21" s="10">
        <v>161.28</v>
      </c>
      <c r="AA21" s="10">
        <v>164.11</v>
      </c>
      <c r="AB21" s="95">
        <v>1501900</v>
      </c>
      <c r="AC21" s="10">
        <v>164.11</v>
      </c>
      <c r="AD21" s="2">
        <f t="shared" si="0"/>
        <v>2.8700000000000045</v>
      </c>
      <c r="AE21" s="138">
        <f t="shared" si="1"/>
        <v>7.4897169869239111E-3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42584</v>
      </c>
      <c r="X22" s="10">
        <v>163.1</v>
      </c>
      <c r="Y22" s="10">
        <v>163.99</v>
      </c>
      <c r="Z22" s="10">
        <v>162.27000000000001</v>
      </c>
      <c r="AA22" s="10">
        <v>162.88999999999999</v>
      </c>
      <c r="AB22" s="95">
        <v>2268900</v>
      </c>
      <c r="AC22" s="10">
        <v>162.88999999999999</v>
      </c>
      <c r="AD22" s="2">
        <f t="shared" si="0"/>
        <v>1.7199999999999989</v>
      </c>
      <c r="AE22" s="138">
        <f t="shared" si="1"/>
        <v>-3.7918170142499097E-3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42583</v>
      </c>
      <c r="X23" s="10">
        <v>162.78</v>
      </c>
      <c r="Y23" s="10">
        <v>163.88</v>
      </c>
      <c r="Z23" s="10">
        <v>161.9</v>
      </c>
      <c r="AA23" s="10">
        <v>163.51</v>
      </c>
      <c r="AB23" s="95">
        <v>1787600</v>
      </c>
      <c r="AC23" s="10">
        <v>163.51</v>
      </c>
      <c r="AD23" s="2">
        <f t="shared" si="0"/>
        <v>1.9799999999999898</v>
      </c>
      <c r="AE23" s="138">
        <f t="shared" si="1"/>
        <v>9.4456105692060088E-3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42580</v>
      </c>
      <c r="X24" s="10">
        <v>163.93</v>
      </c>
      <c r="Y24" s="10">
        <v>164.65</v>
      </c>
      <c r="Z24" s="10">
        <v>161.1</v>
      </c>
      <c r="AA24" s="10">
        <v>161.97999999999999</v>
      </c>
      <c r="AB24" s="95">
        <v>2603000</v>
      </c>
      <c r="AC24" s="10">
        <v>161.97999999999999</v>
      </c>
      <c r="AD24" s="2">
        <f t="shared" si="0"/>
        <v>3.5500000000000114</v>
      </c>
      <c r="AE24" s="138">
        <f t="shared" si="1"/>
        <v>-1.370029836205322E-2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42579</v>
      </c>
      <c r="X25" s="10">
        <v>165</v>
      </c>
      <c r="Y25" s="10">
        <v>166.97</v>
      </c>
      <c r="Z25" s="10">
        <v>163.92</v>
      </c>
      <c r="AA25" s="10">
        <v>164.23</v>
      </c>
      <c r="AB25" s="95">
        <v>1951200</v>
      </c>
      <c r="AC25" s="10">
        <v>164.23</v>
      </c>
      <c r="AD25" s="2">
        <f t="shared" si="0"/>
        <v>3.0500000000000114</v>
      </c>
      <c r="AE25" s="138">
        <f t="shared" si="1"/>
        <v>-8.6321381142098197E-3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42578</v>
      </c>
      <c r="X26" s="10">
        <v>165.94</v>
      </c>
      <c r="Y26" s="10">
        <v>167.6</v>
      </c>
      <c r="Z26" s="10">
        <v>162.71</v>
      </c>
      <c r="AA26" s="10">
        <v>165.66</v>
      </c>
      <c r="AB26" s="95">
        <v>3049300</v>
      </c>
      <c r="AC26" s="10">
        <v>165.66</v>
      </c>
      <c r="AD26" s="2">
        <f t="shared" si="0"/>
        <v>4.8899999999999864</v>
      </c>
      <c r="AE26" s="138">
        <f t="shared" si="1"/>
        <v>1.3582966226137971E-2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42577</v>
      </c>
      <c r="X27" s="10">
        <v>161.41</v>
      </c>
      <c r="Y27" s="10">
        <v>163.5</v>
      </c>
      <c r="Z27" s="10">
        <v>160.37</v>
      </c>
      <c r="AA27" s="10">
        <v>163.44</v>
      </c>
      <c r="AB27" s="95">
        <v>2863100</v>
      </c>
      <c r="AC27" s="10">
        <v>163.44</v>
      </c>
      <c r="AD27" s="2">
        <f t="shared" si="0"/>
        <v>3.1299999999999955</v>
      </c>
      <c r="AE27" s="138">
        <f t="shared" si="1"/>
        <v>2.2906496432594903E-2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42576</v>
      </c>
      <c r="X28" s="10">
        <v>159.63999999999999</v>
      </c>
      <c r="Y28" s="10">
        <v>160.69999999999999</v>
      </c>
      <c r="Z28" s="10">
        <v>159.27000000000001</v>
      </c>
      <c r="AA28" s="10">
        <v>159.78</v>
      </c>
      <c r="AB28" s="95">
        <v>962700</v>
      </c>
      <c r="AC28" s="10">
        <v>159.78</v>
      </c>
      <c r="AD28" s="2">
        <f t="shared" si="0"/>
        <v>1.4299999999999784</v>
      </c>
      <c r="AE28" s="138">
        <f t="shared" si="1"/>
        <v>6.8892089935501666E-4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159.59</v>
      </c>
      <c r="Y29" s="10">
        <v>160.30000000000001</v>
      </c>
      <c r="Z29" s="10">
        <v>156.69</v>
      </c>
      <c r="AA29" s="10">
        <v>159.66999999999999</v>
      </c>
      <c r="AB29" s="95">
        <v>1966400</v>
      </c>
      <c r="AC29" s="10">
        <v>159.66999999999999</v>
      </c>
      <c r="AD29" s="2">
        <f t="shared" si="0"/>
        <v>3.6100000000000136</v>
      </c>
      <c r="AE29" s="138">
        <f t="shared" si="1"/>
        <v>-4.6131787295057292E-3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163.01</v>
      </c>
      <c r="Y30" s="10">
        <v>163.47999999999999</v>
      </c>
      <c r="Z30" s="10">
        <v>159.82</v>
      </c>
      <c r="AA30" s="10">
        <v>160.41</v>
      </c>
      <c r="AB30" s="95">
        <v>1953000</v>
      </c>
      <c r="AC30" s="10">
        <v>160.41</v>
      </c>
      <c r="AD30" s="2">
        <f t="shared" si="0"/>
        <v>3.6599999999999966</v>
      </c>
      <c r="AE30" s="138">
        <f t="shared" si="1"/>
        <v>-1.389315792709156E-2</v>
      </c>
    </row>
    <row r="31" spans="1:31" x14ac:dyDescent="0.25">
      <c r="W31" s="133">
        <v>42571</v>
      </c>
      <c r="X31" s="10">
        <v>161.6</v>
      </c>
      <c r="Y31" s="10">
        <v>163.77000000000001</v>
      </c>
      <c r="Z31" s="10">
        <v>160.91999999999999</v>
      </c>
      <c r="AA31" s="10">
        <v>162.66999999999999</v>
      </c>
      <c r="AB31" s="95">
        <v>1806400</v>
      </c>
      <c r="AC31" s="10">
        <v>162.66999999999999</v>
      </c>
      <c r="AD31" s="2">
        <f t="shared" si="0"/>
        <v>2.8500000000000227</v>
      </c>
      <c r="AE31" s="138">
        <f t="shared" si="1"/>
        <v>1.3330841587242181E-2</v>
      </c>
    </row>
    <row r="32" spans="1:31" x14ac:dyDescent="0.25">
      <c r="L32" t="s">
        <v>223</v>
      </c>
      <c r="M32" s="2">
        <f>M50+K50-F50</f>
        <v>780.73999999999796</v>
      </c>
      <c r="W32" s="133">
        <v>42570</v>
      </c>
      <c r="X32" s="10">
        <v>161.47</v>
      </c>
      <c r="Y32" s="10">
        <v>162</v>
      </c>
      <c r="Z32" s="10">
        <v>159.79</v>
      </c>
      <c r="AA32" s="10">
        <v>160.53</v>
      </c>
      <c r="AB32" s="95">
        <v>1479700</v>
      </c>
      <c r="AC32" s="10">
        <v>160.53</v>
      </c>
      <c r="AD32" s="2">
        <f t="shared" si="0"/>
        <v>2.210000000000008</v>
      </c>
      <c r="AE32" s="138">
        <f t="shared" si="1"/>
        <v>-1.1088523378303572E-2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42569</v>
      </c>
      <c r="X33" s="10">
        <v>162.41999999999999</v>
      </c>
      <c r="Y33" s="10">
        <v>163.69999999999999</v>
      </c>
      <c r="Z33" s="10">
        <v>161.94999999999999</v>
      </c>
      <c r="AA33" s="10">
        <v>162.33000000000001</v>
      </c>
      <c r="AB33" s="95">
        <v>1462600</v>
      </c>
      <c r="AC33" s="10">
        <v>162.33000000000001</v>
      </c>
      <c r="AD33" s="2">
        <f t="shared" si="0"/>
        <v>1.75</v>
      </c>
      <c r="AE33" s="138">
        <f t="shared" si="1"/>
        <v>7.2598659717051373E-3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42566</v>
      </c>
      <c r="X34" s="10">
        <v>161.11000000000001</v>
      </c>
      <c r="Y34" s="10">
        <v>161.57</v>
      </c>
      <c r="Z34" s="10">
        <v>159.66</v>
      </c>
      <c r="AA34" s="10">
        <v>161.16</v>
      </c>
      <c r="AB34" s="95">
        <v>1925900</v>
      </c>
      <c r="AC34" s="10">
        <v>161.16</v>
      </c>
      <c r="AD34" s="2">
        <f t="shared" si="0"/>
        <v>1.9099999999999966</v>
      </c>
      <c r="AE34" s="138">
        <f t="shared" si="1"/>
        <v>2.3011381304807177E-3</v>
      </c>
    </row>
    <row r="35" spans="1:31" x14ac:dyDescent="0.25">
      <c r="A35" s="23" t="s">
        <v>71</v>
      </c>
      <c r="B35" s="55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42565</v>
      </c>
      <c r="X35" s="10">
        <v>159.55000000000001</v>
      </c>
      <c r="Y35" s="10">
        <v>161.06</v>
      </c>
      <c r="Z35" s="10">
        <v>158.86000000000001</v>
      </c>
      <c r="AA35" s="10">
        <v>160.79</v>
      </c>
      <c r="AB35" s="95">
        <v>2355000</v>
      </c>
      <c r="AC35" s="10">
        <v>160.79</v>
      </c>
      <c r="AD35" s="2">
        <f t="shared" si="0"/>
        <v>2.1999999999999886</v>
      </c>
      <c r="AE35" s="138">
        <f t="shared" si="1"/>
        <v>2.1472587510323438E-2</v>
      </c>
    </row>
    <row r="36" spans="1:31" x14ac:dyDescent="0.25">
      <c r="B36" s="55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42564</v>
      </c>
      <c r="X36" s="10">
        <v>158.91</v>
      </c>
      <c r="Y36" s="10">
        <v>160.38</v>
      </c>
      <c r="Z36" s="10">
        <v>157.34</v>
      </c>
      <c r="AA36" s="10">
        <v>157.41</v>
      </c>
      <c r="AB36" s="95">
        <v>1573400</v>
      </c>
      <c r="AC36" s="10">
        <v>157.41</v>
      </c>
      <c r="AD36" s="2">
        <f t="shared" si="0"/>
        <v>3.039999999999992</v>
      </c>
      <c r="AE36" s="138">
        <f t="shared" si="1"/>
        <v>-7.4405700233306504E-3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42563</v>
      </c>
      <c r="X37" s="10">
        <v>158.58000000000001</v>
      </c>
      <c r="Y37" s="10">
        <v>160.91</v>
      </c>
      <c r="Z37" s="10">
        <v>158.25</v>
      </c>
      <c r="AA37" s="10">
        <v>158.59</v>
      </c>
      <c r="AB37" s="95">
        <v>2030600</v>
      </c>
      <c r="AC37" s="10">
        <v>158.59</v>
      </c>
      <c r="AD37" s="2">
        <f t="shared" si="0"/>
        <v>2.6599999999999966</v>
      </c>
      <c r="AE37" s="138">
        <f t="shared" si="1"/>
        <v>7.8164717844433351E-3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42562</v>
      </c>
      <c r="X38" s="10">
        <v>157.1</v>
      </c>
      <c r="Y38" s="10">
        <v>158.47</v>
      </c>
      <c r="Z38" s="10">
        <v>156.28</v>
      </c>
      <c r="AA38" s="10">
        <v>157.36000000000001</v>
      </c>
      <c r="AB38" s="95">
        <v>2520100</v>
      </c>
      <c r="AC38" s="10">
        <v>157.36000000000001</v>
      </c>
      <c r="AD38" s="2">
        <f t="shared" si="0"/>
        <v>2.1899999999999977</v>
      </c>
      <c r="AE38" s="138">
        <f t="shared" si="1"/>
        <v>1.4309655794766174E-2</v>
      </c>
    </row>
    <row r="39" spans="1:31" x14ac:dyDescent="0.25">
      <c r="B39" s="55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42559</v>
      </c>
      <c r="X39" s="10">
        <v>152.65</v>
      </c>
      <c r="Y39" s="10">
        <v>155.25</v>
      </c>
      <c r="Z39" s="10">
        <v>151.94</v>
      </c>
      <c r="AA39" s="10">
        <v>155.13999999999999</v>
      </c>
      <c r="AB39" s="95">
        <v>2674100</v>
      </c>
      <c r="AC39" s="10">
        <v>155.13999999999999</v>
      </c>
      <c r="AD39" s="2">
        <f t="shared" si="0"/>
        <v>3.3100000000000023</v>
      </c>
      <c r="AE39" s="138">
        <f t="shared" si="1"/>
        <v>2.7485263924763137E-2</v>
      </c>
    </row>
    <row r="40" spans="1:31" x14ac:dyDescent="0.25">
      <c r="B40" s="552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42558</v>
      </c>
      <c r="X40" s="10">
        <v>150.13999999999999</v>
      </c>
      <c r="Y40" s="10">
        <v>153</v>
      </c>
      <c r="Z40" s="10">
        <v>150.13999999999999</v>
      </c>
      <c r="AA40" s="10">
        <v>150.99</v>
      </c>
      <c r="AB40" s="95">
        <v>1924800</v>
      </c>
      <c r="AC40" s="10">
        <v>150.99</v>
      </c>
      <c r="AD40" s="2">
        <f t="shared" si="0"/>
        <v>2.8600000000000136</v>
      </c>
      <c r="AE40" s="138">
        <f t="shared" si="1"/>
        <v>2.3899621589325015E-3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7" t="s">
        <v>78</v>
      </c>
      <c r="P41" s="537"/>
      <c r="T41" s="91" t="s">
        <v>113</v>
      </c>
      <c r="W41" s="133">
        <v>42557</v>
      </c>
      <c r="X41" s="10">
        <v>149.36000000000001</v>
      </c>
      <c r="Y41" s="10">
        <v>151.27000000000001</v>
      </c>
      <c r="Z41" s="10">
        <v>147.16</v>
      </c>
      <c r="AA41" s="10">
        <v>150.63</v>
      </c>
      <c r="AB41" s="95">
        <v>2060300</v>
      </c>
      <c r="AC41" s="10">
        <v>150.63</v>
      </c>
      <c r="AD41" s="2">
        <f t="shared" si="0"/>
        <v>4.1100000000000136</v>
      </c>
      <c r="AE41" s="138">
        <f t="shared" si="1"/>
        <v>-8.6229769169543502E-4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194.70000000000002</v>
      </c>
      <c r="Q42" s="2"/>
      <c r="T42" s="135" t="s">
        <v>98</v>
      </c>
      <c r="U42" s="98">
        <v>177.4</v>
      </c>
      <c r="W42" s="133">
        <v>42556</v>
      </c>
      <c r="X42" s="10">
        <v>151.58000000000001</v>
      </c>
      <c r="Y42" s="10">
        <v>151.71</v>
      </c>
      <c r="Z42" s="10">
        <v>149.53</v>
      </c>
      <c r="AA42" s="10">
        <v>150.76</v>
      </c>
      <c r="AB42" s="95">
        <v>2632100</v>
      </c>
      <c r="AC42" s="10">
        <v>150.76</v>
      </c>
      <c r="AD42" s="2">
        <f t="shared" si="0"/>
        <v>2.1800000000000068</v>
      </c>
      <c r="AE42" s="138">
        <f t="shared" si="1"/>
        <v>-2.2435481779276456E-2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192.93</v>
      </c>
      <c r="Q43" s="2"/>
      <c r="T43" s="136" t="s">
        <v>99</v>
      </c>
      <c r="U43" s="88">
        <v>178.16</v>
      </c>
      <c r="W43" s="133">
        <v>42552</v>
      </c>
      <c r="X43" s="10">
        <v>154.47</v>
      </c>
      <c r="Y43" s="10">
        <v>155.87</v>
      </c>
      <c r="Z43" s="10">
        <v>153.62</v>
      </c>
      <c r="AA43" s="10">
        <v>154.22</v>
      </c>
      <c r="AB43" s="95">
        <v>1977900</v>
      </c>
      <c r="AC43" s="10">
        <v>154.22</v>
      </c>
      <c r="AD43" s="2">
        <f t="shared" si="0"/>
        <v>2.25</v>
      </c>
      <c r="AE43" s="138">
        <f t="shared" si="1"/>
        <v>-7.5933075933076744E-3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191.16000000000003</v>
      </c>
      <c r="Q44" s="2"/>
      <c r="T44" s="136" t="s">
        <v>100</v>
      </c>
      <c r="U44" s="88" t="s">
        <v>452</v>
      </c>
      <c r="W44" s="133">
        <v>42551</v>
      </c>
      <c r="X44" s="10">
        <v>155</v>
      </c>
      <c r="Y44" s="10">
        <v>157.24</v>
      </c>
      <c r="Z44" s="10">
        <v>154.16999999999999</v>
      </c>
      <c r="AA44" s="10">
        <v>155.4</v>
      </c>
      <c r="AB44" s="95">
        <v>4262600</v>
      </c>
      <c r="AC44" s="10">
        <v>155.4</v>
      </c>
      <c r="AD44" s="2">
        <f t="shared" si="0"/>
        <v>3.0700000000000216</v>
      </c>
      <c r="AE44" s="138">
        <f t="shared" si="1"/>
        <v>2.580645161290418E-3</v>
      </c>
    </row>
    <row r="45" spans="1:31" x14ac:dyDescent="0.25">
      <c r="O45" s="83">
        <v>1.07</v>
      </c>
      <c r="P45" s="83">
        <f t="shared" si="3"/>
        <v>189.39000000000001</v>
      </c>
      <c r="Q45" s="2"/>
      <c r="T45" s="136" t="s">
        <v>101</v>
      </c>
      <c r="U45" s="88" t="s">
        <v>394</v>
      </c>
      <c r="W45" s="133">
        <v>42550</v>
      </c>
      <c r="X45" s="10">
        <v>152.01</v>
      </c>
      <c r="Y45" s="10">
        <v>155.65</v>
      </c>
      <c r="Z45" s="10">
        <v>150.78</v>
      </c>
      <c r="AA45" s="10">
        <v>155</v>
      </c>
      <c r="AB45" s="95">
        <v>4786000</v>
      </c>
      <c r="AC45" s="10">
        <v>155</v>
      </c>
      <c r="AD45" s="2">
        <f t="shared" si="0"/>
        <v>4.8700000000000045</v>
      </c>
      <c r="AE45" s="138">
        <f t="shared" si="1"/>
        <v>3.4920210990184941E-2</v>
      </c>
    </row>
    <row r="46" spans="1:31" x14ac:dyDescent="0.25">
      <c r="O46" s="83">
        <v>1.06</v>
      </c>
      <c r="P46" s="83">
        <f t="shared" si="3"/>
        <v>187.62</v>
      </c>
      <c r="Q46" s="2"/>
      <c r="T46" s="136" t="s">
        <v>102</v>
      </c>
      <c r="U46" s="88">
        <v>193.37</v>
      </c>
      <c r="W46" s="133">
        <v>42549</v>
      </c>
      <c r="X46" s="10">
        <v>146.69999999999999</v>
      </c>
      <c r="Y46" s="10">
        <v>149.93</v>
      </c>
      <c r="Z46" s="10">
        <v>146.58000000000001</v>
      </c>
      <c r="AA46" s="10">
        <v>149.77000000000001</v>
      </c>
      <c r="AB46" s="95">
        <v>3723300</v>
      </c>
      <c r="AC46" s="10">
        <v>149.77000000000001</v>
      </c>
      <c r="AD46" s="2">
        <f t="shared" si="0"/>
        <v>3.3499999999999943</v>
      </c>
      <c r="AE46" s="138">
        <f t="shared" si="1"/>
        <v>4.2748729374086247E-2</v>
      </c>
    </row>
    <row r="47" spans="1:31" x14ac:dyDescent="0.25">
      <c r="O47" s="83">
        <v>1.05</v>
      </c>
      <c r="P47" s="83">
        <f t="shared" si="3"/>
        <v>185.85</v>
      </c>
      <c r="Q47" s="2"/>
      <c r="T47" s="136" t="s">
        <v>103</v>
      </c>
      <c r="U47" s="88">
        <v>1.1150899999999999</v>
      </c>
      <c r="W47" s="133">
        <v>42548</v>
      </c>
      <c r="X47" s="10">
        <v>146.5</v>
      </c>
      <c r="Y47" s="10">
        <v>147.25</v>
      </c>
      <c r="Z47" s="10">
        <v>142.27000000000001</v>
      </c>
      <c r="AA47" s="10">
        <v>143.63</v>
      </c>
      <c r="AB47" s="95">
        <v>3786400</v>
      </c>
      <c r="AC47" s="10">
        <v>143.63</v>
      </c>
      <c r="AD47" s="2">
        <f t="shared" si="0"/>
        <v>4.9799999999999898</v>
      </c>
      <c r="AE47" s="138">
        <f t="shared" si="1"/>
        <v>-3.422538999462077E-2</v>
      </c>
    </row>
    <row r="48" spans="1:31" x14ac:dyDescent="0.25">
      <c r="O48" s="83">
        <v>1.04</v>
      </c>
      <c r="P48" s="83">
        <f t="shared" si="3"/>
        <v>184.08</v>
      </c>
      <c r="Q48" s="2"/>
      <c r="T48" s="136" t="s">
        <v>104</v>
      </c>
      <c r="U48" s="88" t="s">
        <v>346</v>
      </c>
      <c r="W48" s="133">
        <v>42545</v>
      </c>
      <c r="X48" s="10">
        <v>152</v>
      </c>
      <c r="Y48" s="10">
        <v>154.87</v>
      </c>
      <c r="Z48" s="10">
        <v>148.4</v>
      </c>
      <c r="AA48" s="10">
        <v>148.72</v>
      </c>
      <c r="AB48" s="95">
        <v>6417700</v>
      </c>
      <c r="AC48" s="10">
        <v>148.72</v>
      </c>
      <c r="AD48" s="2">
        <f t="shared" si="0"/>
        <v>6.4699999999999989</v>
      </c>
      <c r="AE48" s="138">
        <f t="shared" si="1"/>
        <v>-6.241331484049939E-2</v>
      </c>
    </row>
    <row r="49" spans="1:31" x14ac:dyDescent="0.25">
      <c r="O49" s="83">
        <v>1.03</v>
      </c>
      <c r="P49" s="83">
        <f t="shared" si="3"/>
        <v>182.31</v>
      </c>
      <c r="Q49" s="2"/>
      <c r="T49" s="136"/>
      <c r="U49" s="88"/>
      <c r="W49" s="133">
        <v>42544</v>
      </c>
      <c r="X49" s="10">
        <v>157.35</v>
      </c>
      <c r="Y49" s="10">
        <v>158.63</v>
      </c>
      <c r="Z49" s="10">
        <v>155.97</v>
      </c>
      <c r="AA49" s="10">
        <v>158.62</v>
      </c>
      <c r="AB49" s="95">
        <v>2443500</v>
      </c>
      <c r="AC49" s="10">
        <v>158.62</v>
      </c>
      <c r="AD49" s="2">
        <f t="shared" si="0"/>
        <v>2.6599999999999966</v>
      </c>
      <c r="AE49" s="138">
        <f t="shared" si="1"/>
        <v>2.2431352326930609E-2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180.54</v>
      </c>
      <c r="Q50" s="2"/>
      <c r="T50" s="136" t="s">
        <v>105</v>
      </c>
      <c r="U50" s="88" t="s">
        <v>453</v>
      </c>
      <c r="W50" s="133">
        <v>42543</v>
      </c>
      <c r="X50" s="10">
        <v>155.72999999999999</v>
      </c>
      <c r="Y50" s="10">
        <v>157.16999999999999</v>
      </c>
      <c r="Z50" s="10">
        <v>154.80000000000001</v>
      </c>
      <c r="AA50" s="10">
        <v>155.13999999999999</v>
      </c>
      <c r="AB50" s="95">
        <v>1603900</v>
      </c>
      <c r="AC50" s="10">
        <v>155.13999999999999</v>
      </c>
      <c r="AD50" s="2">
        <f t="shared" si="0"/>
        <v>2.3699999999999761</v>
      </c>
      <c r="AE50" s="138">
        <f t="shared" si="1"/>
        <v>-4.3001091072460973E-3</v>
      </c>
    </row>
    <row r="51" spans="1:31" x14ac:dyDescent="0.25">
      <c r="O51" s="83">
        <v>1.01</v>
      </c>
      <c r="P51" s="83">
        <f t="shared" si="3"/>
        <v>178.77</v>
      </c>
      <c r="Q51" s="2"/>
      <c r="T51" s="136" t="s">
        <v>106</v>
      </c>
      <c r="U51" s="88" t="s">
        <v>454</v>
      </c>
      <c r="W51" s="133">
        <v>42542</v>
      </c>
      <c r="X51" s="10">
        <v>157.61000000000001</v>
      </c>
      <c r="Y51" s="10">
        <v>158.4</v>
      </c>
      <c r="Z51" s="10">
        <v>155.61000000000001</v>
      </c>
      <c r="AA51" s="10">
        <v>155.81</v>
      </c>
      <c r="AB51" s="95">
        <v>1612600</v>
      </c>
      <c r="AC51" s="10">
        <v>155.81</v>
      </c>
      <c r="AD51" s="2">
        <f t="shared" si="0"/>
        <v>2.789999999999992</v>
      </c>
      <c r="AE51" s="138">
        <f t="shared" si="1"/>
        <v>-7.136940036959194E-3</v>
      </c>
    </row>
    <row r="52" spans="1:31" x14ac:dyDescent="0.25">
      <c r="O52" s="83">
        <v>1</v>
      </c>
      <c r="P52" s="83">
        <f t="shared" si="3"/>
        <v>177</v>
      </c>
      <c r="Q52" s="2"/>
      <c r="T52" s="136" t="s">
        <v>107</v>
      </c>
      <c r="U52" s="90">
        <v>2783751</v>
      </c>
      <c r="W52" s="133">
        <v>42541</v>
      </c>
      <c r="X52" s="10">
        <v>158.4</v>
      </c>
      <c r="Y52" s="10">
        <v>159.6</v>
      </c>
      <c r="Z52" s="10">
        <v>156.69</v>
      </c>
      <c r="AA52" s="10">
        <v>156.93</v>
      </c>
      <c r="AB52" s="95">
        <v>2026500</v>
      </c>
      <c r="AC52" s="10">
        <v>156.93</v>
      </c>
      <c r="AD52" s="2">
        <f t="shared" si="0"/>
        <v>2.9099999999999966</v>
      </c>
      <c r="AE52" s="138">
        <f t="shared" si="1"/>
        <v>5.9615384615385736E-3</v>
      </c>
    </row>
    <row r="53" spans="1:31" x14ac:dyDescent="0.25">
      <c r="O53" s="83">
        <v>0.99</v>
      </c>
      <c r="P53" s="83">
        <f t="shared" si="3"/>
        <v>175.23</v>
      </c>
      <c r="Q53" s="2"/>
      <c r="T53" s="136" t="s">
        <v>110</v>
      </c>
      <c r="U53" s="90">
        <v>2545310</v>
      </c>
      <c r="W53" s="133">
        <v>42538</v>
      </c>
      <c r="X53" s="10">
        <v>158.97</v>
      </c>
      <c r="Y53" s="10">
        <v>159.75</v>
      </c>
      <c r="Z53" s="10">
        <v>154.93</v>
      </c>
      <c r="AA53" s="10">
        <v>156</v>
      </c>
      <c r="AB53" s="95">
        <v>4333300</v>
      </c>
      <c r="AC53" s="10">
        <v>156</v>
      </c>
      <c r="AD53" s="2">
        <f t="shared" si="0"/>
        <v>4.8199999999999932</v>
      </c>
      <c r="AE53" s="138">
        <f t="shared" si="1"/>
        <v>-1.6579461640295001E-2</v>
      </c>
    </row>
    <row r="54" spans="1:31" x14ac:dyDescent="0.25">
      <c r="O54" s="83">
        <v>0.98</v>
      </c>
      <c r="P54" s="83">
        <f t="shared" si="3"/>
        <v>173.46</v>
      </c>
      <c r="Q54" s="2"/>
      <c r="T54" s="136" t="s">
        <v>108</v>
      </c>
      <c r="U54" s="88" t="s">
        <v>455</v>
      </c>
      <c r="W54" s="133">
        <v>42537</v>
      </c>
      <c r="X54" s="10">
        <v>157.05000000000001</v>
      </c>
      <c r="Y54" s="10">
        <v>158.84</v>
      </c>
      <c r="Z54" s="10">
        <v>155.6</v>
      </c>
      <c r="AA54" s="10">
        <v>158.63</v>
      </c>
      <c r="AB54" s="95">
        <v>2280400</v>
      </c>
      <c r="AC54" s="10">
        <v>158.63</v>
      </c>
      <c r="AD54" s="2">
        <f t="shared" si="0"/>
        <v>3.2400000000000091</v>
      </c>
      <c r="AE54" s="138">
        <f t="shared" si="1"/>
        <v>1.4520202020200657E-3</v>
      </c>
    </row>
    <row r="55" spans="1:31" x14ac:dyDescent="0.25">
      <c r="O55" s="83">
        <v>0.97</v>
      </c>
      <c r="P55" s="83">
        <f t="shared" si="3"/>
        <v>171.69</v>
      </c>
      <c r="T55" s="136" t="s">
        <v>111</v>
      </c>
      <c r="U55" s="88" t="s">
        <v>130</v>
      </c>
      <c r="W55" s="133">
        <v>42536</v>
      </c>
      <c r="X55" s="10">
        <v>158.82</v>
      </c>
      <c r="Y55" s="10">
        <v>160.12</v>
      </c>
      <c r="Z55" s="10">
        <v>158.18</v>
      </c>
      <c r="AA55" s="10">
        <v>158.4</v>
      </c>
      <c r="AB55" s="95">
        <v>3088400</v>
      </c>
      <c r="AC55" s="10">
        <v>158.4</v>
      </c>
      <c r="AD55" s="2">
        <f t="shared" si="0"/>
        <v>1.9399999999999977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169.92</v>
      </c>
      <c r="T56" s="136" t="s">
        <v>112</v>
      </c>
      <c r="U56" s="88">
        <v>-0.69</v>
      </c>
      <c r="W56" s="133">
        <v>42536</v>
      </c>
      <c r="X56" s="10" t="s">
        <v>246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168.15</v>
      </c>
      <c r="T57" s="136" t="s">
        <v>109</v>
      </c>
      <c r="U57" s="88" t="s">
        <v>377</v>
      </c>
      <c r="W57" s="133">
        <v>42535</v>
      </c>
      <c r="X57" s="10">
        <v>159.27000000000001</v>
      </c>
      <c r="Y57" s="10">
        <v>160.53</v>
      </c>
      <c r="Z57" s="10">
        <v>158.13</v>
      </c>
      <c r="AA57" s="10">
        <v>158.99</v>
      </c>
      <c r="AB57" s="95">
        <v>2566900</v>
      </c>
      <c r="AC57" s="10">
        <v>158.49</v>
      </c>
      <c r="AD57" s="2">
        <f t="shared" si="0"/>
        <v>2.4000000000000057</v>
      </c>
      <c r="AE57" s="138">
        <f t="shared" si="1"/>
        <v>-6.3945834116981848E-3</v>
      </c>
    </row>
    <row r="58" spans="1:31" x14ac:dyDescent="0.25">
      <c r="O58" s="83">
        <v>0.94</v>
      </c>
      <c r="P58" s="83">
        <f t="shared" si="3"/>
        <v>166.38</v>
      </c>
      <c r="W58" s="133">
        <v>42534</v>
      </c>
      <c r="X58" s="10">
        <v>160.13999999999999</v>
      </c>
      <c r="Y58" s="10">
        <v>162.25</v>
      </c>
      <c r="Z58" s="10">
        <v>159.63999999999999</v>
      </c>
      <c r="AA58" s="10">
        <v>160.01</v>
      </c>
      <c r="AB58" s="95">
        <v>2156800</v>
      </c>
      <c r="AC58" s="10">
        <v>159.51</v>
      </c>
      <c r="AD58" s="2">
        <f t="shared" si="0"/>
        <v>2.6100000000000136</v>
      </c>
      <c r="AE58" s="138">
        <f t="shared" si="1"/>
        <v>-4.9903312332356675E-3</v>
      </c>
    </row>
    <row r="59" spans="1:31" x14ac:dyDescent="0.25">
      <c r="O59" s="83">
        <v>0.93</v>
      </c>
      <c r="P59" s="83">
        <f t="shared" si="3"/>
        <v>164.61</v>
      </c>
      <c r="W59" s="133">
        <v>42531</v>
      </c>
      <c r="X59" s="10">
        <v>162.16999999999999</v>
      </c>
      <c r="Y59" s="10">
        <v>162.97999999999999</v>
      </c>
      <c r="Z59" s="10">
        <v>160</v>
      </c>
      <c r="AA59" s="10">
        <v>160.82</v>
      </c>
      <c r="AB59" s="95">
        <v>2665700</v>
      </c>
      <c r="AC59" s="10">
        <v>160.31</v>
      </c>
      <c r="AD59" s="2">
        <f t="shared" si="0"/>
        <v>2.9799999999999898</v>
      </c>
      <c r="AE59" s="138">
        <f t="shared" si="1"/>
        <v>-2.0229800757853522E-2</v>
      </c>
    </row>
    <row r="60" spans="1:31" x14ac:dyDescent="0.25">
      <c r="O60" s="83">
        <v>0.92</v>
      </c>
      <c r="P60" s="83">
        <f t="shared" si="3"/>
        <v>162.84</v>
      </c>
      <c r="W60" s="133">
        <v>42530</v>
      </c>
      <c r="X60" s="10">
        <v>162.13999999999999</v>
      </c>
      <c r="Y60" s="10">
        <v>165.05</v>
      </c>
      <c r="Z60" s="10">
        <v>162.12</v>
      </c>
      <c r="AA60" s="10">
        <v>164.14</v>
      </c>
      <c r="AB60" s="95">
        <v>2914300</v>
      </c>
      <c r="AC60" s="10">
        <v>163.62</v>
      </c>
      <c r="AD60" s="2">
        <f t="shared" si="0"/>
        <v>2.9300000000000068</v>
      </c>
      <c r="AE60" s="138">
        <f t="shared" si="1"/>
        <v>2.6349653777806292E-3</v>
      </c>
    </row>
    <row r="61" spans="1:31" x14ac:dyDescent="0.25">
      <c r="O61" s="83">
        <v>0.91</v>
      </c>
      <c r="P61" s="83">
        <f t="shared" si="3"/>
        <v>161.07</v>
      </c>
      <c r="W61" s="133">
        <v>42529</v>
      </c>
      <c r="X61" s="10">
        <v>164.09</v>
      </c>
      <c r="Y61" s="10">
        <v>164.62</v>
      </c>
      <c r="Z61" s="10">
        <v>163.34</v>
      </c>
      <c r="AA61" s="10">
        <v>163.69999999999999</v>
      </c>
      <c r="AB61" s="95">
        <v>2562000</v>
      </c>
      <c r="AC61" s="10">
        <v>163.19</v>
      </c>
      <c r="AD61" s="2">
        <f t="shared" si="0"/>
        <v>1.2800000000000011</v>
      </c>
      <c r="AE61" s="138">
        <f t="shared" si="1"/>
        <v>-6.8768257059396154E-3</v>
      </c>
    </row>
    <row r="62" spans="1:31" x14ac:dyDescent="0.25">
      <c r="O62" s="83">
        <v>0.9</v>
      </c>
      <c r="P62" s="83">
        <f t="shared" si="3"/>
        <v>159.30000000000001</v>
      </c>
      <c r="W62" s="133">
        <v>42528</v>
      </c>
      <c r="X62" s="10">
        <v>163.34</v>
      </c>
      <c r="Y62" s="10">
        <v>165.95</v>
      </c>
      <c r="Z62" s="10">
        <v>162.81</v>
      </c>
      <c r="AA62" s="10">
        <v>164.84</v>
      </c>
      <c r="AB62" s="95">
        <v>3234000</v>
      </c>
      <c r="AC62" s="10">
        <v>164.32</v>
      </c>
      <c r="AD62" s="2">
        <f t="shared" si="0"/>
        <v>3.1399999999999864</v>
      </c>
      <c r="AE62" s="138">
        <f t="shared" si="1"/>
        <v>1.2258978623790995E-2</v>
      </c>
    </row>
    <row r="63" spans="1:31" x14ac:dyDescent="0.25">
      <c r="W63" s="133">
        <v>42527</v>
      </c>
      <c r="X63" s="10">
        <v>163.4</v>
      </c>
      <c r="Y63" s="10">
        <v>163.94</v>
      </c>
      <c r="Z63" s="10">
        <v>161.02000000000001</v>
      </c>
      <c r="AA63" s="10">
        <v>162.84</v>
      </c>
      <c r="AB63" s="95">
        <v>3401000</v>
      </c>
      <c r="AC63" s="10">
        <v>162.33000000000001</v>
      </c>
      <c r="AD63" s="2">
        <f t="shared" si="0"/>
        <v>2.9199999999999875</v>
      </c>
      <c r="AE63" s="138">
        <f t="shared" si="1"/>
        <v>1.7278617710583255E-3</v>
      </c>
    </row>
    <row r="64" spans="1:31" x14ac:dyDescent="0.25">
      <c r="W64" s="133">
        <v>42524</v>
      </c>
      <c r="X64" s="10">
        <v>165.77</v>
      </c>
      <c r="Y64" s="10">
        <v>166</v>
      </c>
      <c r="Z64" s="10">
        <v>161.19999999999999</v>
      </c>
      <c r="AA64" s="10">
        <v>162.56</v>
      </c>
      <c r="AB64" s="95">
        <v>8298500</v>
      </c>
      <c r="AC64" s="10">
        <v>162.05000000000001</v>
      </c>
      <c r="AD64" s="2">
        <f t="shared" si="0"/>
        <v>4.8000000000000114</v>
      </c>
      <c r="AE64" s="138">
        <f t="shared" si="1"/>
        <v>4.9410698096101768E-2</v>
      </c>
    </row>
    <row r="65" spans="23:31" x14ac:dyDescent="0.25">
      <c r="W65" s="133">
        <v>42523</v>
      </c>
      <c r="X65" s="10">
        <v>155.21</v>
      </c>
      <c r="Y65" s="10">
        <v>155.52000000000001</v>
      </c>
      <c r="Z65" s="10">
        <v>153.38999999999999</v>
      </c>
      <c r="AA65" s="10">
        <v>154.91</v>
      </c>
      <c r="AB65" s="95">
        <v>4674600</v>
      </c>
      <c r="AC65" s="10">
        <v>154.41999999999999</v>
      </c>
      <c r="AD65" s="2">
        <f t="shared" si="0"/>
        <v>2.1300000000000239</v>
      </c>
      <c r="AE65" s="138">
        <f t="shared" si="1"/>
        <v>9.0744101633388752E-4</v>
      </c>
    </row>
    <row r="66" spans="23:31" x14ac:dyDescent="0.25">
      <c r="W66" s="133">
        <v>42522</v>
      </c>
      <c r="X66" s="10">
        <v>153.41</v>
      </c>
      <c r="Y66" s="10">
        <v>155.32</v>
      </c>
      <c r="Z66" s="10">
        <v>153.34</v>
      </c>
      <c r="AA66" s="10">
        <v>154.77000000000001</v>
      </c>
      <c r="AB66" s="95">
        <v>3077700</v>
      </c>
      <c r="AC66" s="10">
        <v>154.28</v>
      </c>
      <c r="AD66" s="2">
        <f t="shared" si="0"/>
        <v>1.9799999999999898</v>
      </c>
      <c r="AE66" s="138">
        <f t="shared" si="1"/>
        <v>2.6645869890167262E-3</v>
      </c>
    </row>
    <row r="67" spans="23:31" x14ac:dyDescent="0.25">
      <c r="W67" s="133">
        <v>42521</v>
      </c>
      <c r="X67" s="10">
        <v>154</v>
      </c>
      <c r="Y67" s="10">
        <v>154.94999999999999</v>
      </c>
      <c r="Z67" s="10">
        <v>153.30000000000001</v>
      </c>
      <c r="AA67" s="10">
        <v>154.36000000000001</v>
      </c>
      <c r="AB67" s="95">
        <v>3205800</v>
      </c>
      <c r="AC67" s="10">
        <v>153.87</v>
      </c>
      <c r="AD67" s="2">
        <f>Y67-Z67</f>
        <v>1.6499999999999773</v>
      </c>
      <c r="AE67" s="138">
        <f>AC67/AC68-1</f>
        <v>6.8708284255987184E-3</v>
      </c>
    </row>
    <row r="68" spans="23:31" x14ac:dyDescent="0.25">
      <c r="W68" s="133">
        <v>42517</v>
      </c>
      <c r="X68" s="10">
        <v>153</v>
      </c>
      <c r="Y68" s="10">
        <v>153.93</v>
      </c>
      <c r="Z68" s="10">
        <v>152.46</v>
      </c>
      <c r="AA68" s="10">
        <v>153.30000000000001</v>
      </c>
      <c r="AB68" s="95">
        <v>1869300</v>
      </c>
      <c r="AC68" s="10">
        <v>152.82</v>
      </c>
      <c r="AD68" s="2">
        <f>Y68-Z68</f>
        <v>1.4699999999999989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300</v>
      </c>
      <c r="W2" s="133">
        <v>42612</v>
      </c>
      <c r="X2" s="10">
        <v>46.95</v>
      </c>
      <c r="Y2" s="10">
        <v>51.53</v>
      </c>
      <c r="Z2" s="10">
        <v>46.95</v>
      </c>
      <c r="AA2" s="10">
        <v>50.99</v>
      </c>
      <c r="AB2" s="95">
        <v>12871600</v>
      </c>
      <c r="AC2" s="10">
        <v>50.99</v>
      </c>
      <c r="AD2" s="2">
        <f>Y2-Z2</f>
        <v>4.5799999999999983</v>
      </c>
      <c r="AE2" s="138">
        <f>AC2/AC3-1</f>
        <v>8.6048988285410077E-2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50.99</v>
      </c>
      <c r="T3" s="1"/>
      <c r="W3" s="133">
        <v>42611</v>
      </c>
      <c r="X3" s="10">
        <v>47.06</v>
      </c>
      <c r="Y3" s="10">
        <v>47.32</v>
      </c>
      <c r="Z3" s="10">
        <v>46.81</v>
      </c>
      <c r="AA3" s="10">
        <v>46.95</v>
      </c>
      <c r="AB3" s="95">
        <v>2383100</v>
      </c>
      <c r="AC3" s="10">
        <v>46.95</v>
      </c>
      <c r="AD3" s="2">
        <f t="shared" ref="AD3:AD66" si="0">Y3-Z3</f>
        <v>0.50999999999999801</v>
      </c>
      <c r="AE3" s="138">
        <f t="shared" ref="AE3:AE66" si="1">AC3/AC4-1</f>
        <v>1.7068487305313962E-3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50.99</v>
      </c>
      <c r="T4" s="163"/>
      <c r="W4" s="133">
        <v>42608</v>
      </c>
      <c r="X4" s="10">
        <v>47.62</v>
      </c>
      <c r="Y4" s="10">
        <v>47.87</v>
      </c>
      <c r="Z4" s="10">
        <v>46.68</v>
      </c>
      <c r="AA4" s="10">
        <v>46.87</v>
      </c>
      <c r="AB4" s="95">
        <v>3347100</v>
      </c>
      <c r="AC4" s="10">
        <v>46.87</v>
      </c>
      <c r="AD4" s="2">
        <f t="shared" si="0"/>
        <v>1.1899999999999977</v>
      </c>
      <c r="AE4" s="138">
        <f t="shared" si="1"/>
        <v>-1.3885966757837265E-2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42607</v>
      </c>
      <c r="X5" s="10">
        <v>47.46</v>
      </c>
      <c r="Y5" s="10">
        <v>47.76</v>
      </c>
      <c r="Z5" s="10">
        <v>47.3</v>
      </c>
      <c r="AA5" s="10">
        <v>47.53</v>
      </c>
      <c r="AB5" s="95">
        <v>2073100</v>
      </c>
      <c r="AC5" s="10">
        <v>47.53</v>
      </c>
      <c r="AD5" s="2">
        <f t="shared" si="0"/>
        <v>0.46000000000000085</v>
      </c>
      <c r="AE5" s="138">
        <f t="shared" si="1"/>
        <v>-1.4705882352941124E-3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42606</v>
      </c>
      <c r="X6" s="10">
        <v>47.29</v>
      </c>
      <c r="Y6" s="10">
        <v>47.94</v>
      </c>
      <c r="Z6" s="10">
        <v>47.27</v>
      </c>
      <c r="AA6" s="10">
        <v>47.6</v>
      </c>
      <c r="AB6" s="95">
        <v>2174900</v>
      </c>
      <c r="AC6" s="10">
        <v>47.6</v>
      </c>
      <c r="AD6" s="2">
        <f t="shared" si="0"/>
        <v>0.6699999999999946</v>
      </c>
      <c r="AE6" s="138">
        <f t="shared" si="1"/>
        <v>2.3162771109708213E-3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42605</v>
      </c>
      <c r="X7" s="10">
        <v>47.27</v>
      </c>
      <c r="Y7" s="10">
        <v>47.96</v>
      </c>
      <c r="Z7" s="10">
        <v>47.27</v>
      </c>
      <c r="AA7" s="10">
        <v>47.49</v>
      </c>
      <c r="AB7" s="95">
        <v>2270400</v>
      </c>
      <c r="AC7" s="10">
        <v>47.49</v>
      </c>
      <c r="AD7" s="2">
        <f t="shared" si="0"/>
        <v>0.68999999999999773</v>
      </c>
      <c r="AE7" s="138">
        <f t="shared" si="1"/>
        <v>1.1501597444089517E-2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42604</v>
      </c>
      <c r="X8" s="10">
        <v>46.95</v>
      </c>
      <c r="Y8" s="10">
        <v>47.09</v>
      </c>
      <c r="Z8" s="10">
        <v>46.56</v>
      </c>
      <c r="AA8" s="10">
        <v>46.95</v>
      </c>
      <c r="AB8" s="95">
        <v>2606900</v>
      </c>
      <c r="AC8" s="10">
        <v>46.95</v>
      </c>
      <c r="AD8" s="2">
        <f t="shared" si="0"/>
        <v>0.53000000000000114</v>
      </c>
      <c r="AE8" s="138">
        <f t="shared" si="1"/>
        <v>-2.9730303673816127E-3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42601</v>
      </c>
      <c r="X9" s="10">
        <v>47.25</v>
      </c>
      <c r="Y9" s="10">
        <v>47.59</v>
      </c>
      <c r="Z9" s="10">
        <v>46.94</v>
      </c>
      <c r="AA9" s="10">
        <v>47.09</v>
      </c>
      <c r="AB9" s="95">
        <v>3244000</v>
      </c>
      <c r="AC9" s="10">
        <v>47.09</v>
      </c>
      <c r="AD9" s="2">
        <f t="shared" si="0"/>
        <v>0.65000000000000568</v>
      </c>
      <c r="AE9" s="138">
        <f t="shared" si="1"/>
        <v>-1.0714285714285676E-2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42600</v>
      </c>
      <c r="X10" s="10">
        <v>48.16</v>
      </c>
      <c r="Y10" s="10">
        <v>48.22</v>
      </c>
      <c r="Z10" s="10">
        <v>47.18</v>
      </c>
      <c r="AA10" s="10">
        <v>47.6</v>
      </c>
      <c r="AB10" s="95">
        <v>4915900</v>
      </c>
      <c r="AC10" s="10">
        <v>47.6</v>
      </c>
      <c r="AD10" s="2">
        <f t="shared" si="0"/>
        <v>1.0399999999999991</v>
      </c>
      <c r="AE10" s="138">
        <f t="shared" si="1"/>
        <v>-1.2038190120381875E-2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47.91</v>
      </c>
      <c r="Y11" s="10">
        <v>48.21</v>
      </c>
      <c r="Z11" s="10">
        <v>47.68</v>
      </c>
      <c r="AA11" s="10">
        <v>48.18</v>
      </c>
      <c r="AB11" s="95">
        <v>3297700</v>
      </c>
      <c r="AC11" s="10">
        <v>48.18</v>
      </c>
      <c r="AD11" s="2">
        <f t="shared" si="0"/>
        <v>0.53000000000000114</v>
      </c>
      <c r="AE11" s="138">
        <f t="shared" si="1"/>
        <v>3.9591581579494495E-3</v>
      </c>
    </row>
    <row r="12" spans="1:31" x14ac:dyDescent="0.25">
      <c r="W12" s="133">
        <v>42598</v>
      </c>
      <c r="X12" s="10">
        <v>47.82</v>
      </c>
      <c r="Y12" s="10">
        <v>48.38</v>
      </c>
      <c r="Z12" s="10">
        <v>47.6</v>
      </c>
      <c r="AA12" s="10">
        <v>47.99</v>
      </c>
      <c r="AB12" s="95">
        <v>3453800</v>
      </c>
      <c r="AC12" s="10">
        <v>47.99</v>
      </c>
      <c r="AD12" s="2">
        <f t="shared" si="0"/>
        <v>0.78000000000000114</v>
      </c>
      <c r="AE12" s="138">
        <f t="shared" si="1"/>
        <v>-4.1657987919174744E-4</v>
      </c>
    </row>
    <row r="13" spans="1:31" x14ac:dyDescent="0.25">
      <c r="W13" s="133">
        <v>42597</v>
      </c>
      <c r="X13" s="10">
        <v>47.16</v>
      </c>
      <c r="Y13" s="10">
        <v>48.48</v>
      </c>
      <c r="Z13" s="10">
        <v>47</v>
      </c>
      <c r="AA13" s="10">
        <v>48.01</v>
      </c>
      <c r="AB13" s="95">
        <v>3025400</v>
      </c>
      <c r="AC13" s="10">
        <v>48.01</v>
      </c>
      <c r="AD13" s="2">
        <f t="shared" si="0"/>
        <v>1.4799999999999969</v>
      </c>
      <c r="AE13" s="138">
        <f t="shared" si="1"/>
        <v>1.9320594479830033E-2</v>
      </c>
    </row>
    <row r="14" spans="1:31" x14ac:dyDescent="0.25">
      <c r="W14" s="133">
        <v>42594</v>
      </c>
      <c r="X14" s="10">
        <v>47.2</v>
      </c>
      <c r="Y14" s="10">
        <v>47.34</v>
      </c>
      <c r="Z14" s="10">
        <v>46.53</v>
      </c>
      <c r="AA14" s="10">
        <v>47.1</v>
      </c>
      <c r="AB14" s="95">
        <v>2165900</v>
      </c>
      <c r="AC14" s="10">
        <v>47.1</v>
      </c>
      <c r="AD14" s="2">
        <f t="shared" si="0"/>
        <v>0.81000000000000227</v>
      </c>
      <c r="AE14" s="138">
        <f t="shared" si="1"/>
        <v>-3.5963613285382445E-3</v>
      </c>
    </row>
    <row r="15" spans="1:31" x14ac:dyDescent="0.25">
      <c r="W15" s="133">
        <v>42593</v>
      </c>
      <c r="X15" s="10">
        <v>47</v>
      </c>
      <c r="Y15" s="10">
        <v>47.57</v>
      </c>
      <c r="Z15" s="10">
        <v>46.8</v>
      </c>
      <c r="AA15" s="10">
        <v>47.27</v>
      </c>
      <c r="AB15" s="95">
        <v>4010000</v>
      </c>
      <c r="AC15" s="10">
        <v>47.27</v>
      </c>
      <c r="AD15" s="2">
        <f t="shared" si="0"/>
        <v>0.77000000000000313</v>
      </c>
      <c r="AE15" s="138">
        <f t="shared" si="1"/>
        <v>3.1833616298813094E-3</v>
      </c>
    </row>
    <row r="16" spans="1:31" x14ac:dyDescent="0.25">
      <c r="W16" s="133">
        <v>42592</v>
      </c>
      <c r="X16" s="10">
        <v>47.72</v>
      </c>
      <c r="Y16" s="10">
        <v>47.8</v>
      </c>
      <c r="Z16" s="10">
        <v>46.67</v>
      </c>
      <c r="AA16" s="10">
        <v>47.12</v>
      </c>
      <c r="AB16" s="95">
        <v>3052600</v>
      </c>
      <c r="AC16" s="10">
        <v>47.12</v>
      </c>
      <c r="AD16" s="2">
        <f t="shared" si="0"/>
        <v>1.1299999999999955</v>
      </c>
      <c r="AE16" s="138">
        <f t="shared" si="1"/>
        <v>-1.4432127170048159E-2</v>
      </c>
    </row>
    <row r="17" spans="1:31" x14ac:dyDescent="0.25">
      <c r="W17" s="133">
        <v>42591</v>
      </c>
      <c r="X17" s="10">
        <v>49</v>
      </c>
      <c r="Y17" s="10">
        <v>49.47</v>
      </c>
      <c r="Z17" s="10">
        <v>47.78</v>
      </c>
      <c r="AA17" s="10">
        <v>47.81</v>
      </c>
      <c r="AB17" s="95">
        <v>3456000</v>
      </c>
      <c r="AC17" s="10">
        <v>47.81</v>
      </c>
      <c r="AD17" s="2">
        <f t="shared" si="0"/>
        <v>1.6899999999999977</v>
      </c>
      <c r="AE17" s="138">
        <f t="shared" si="1"/>
        <v>-1.4023510002062256E-2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42590</v>
      </c>
      <c r="X18" s="10">
        <v>48.39</v>
      </c>
      <c r="Y18" s="10">
        <v>49.32</v>
      </c>
      <c r="Z18" s="10">
        <v>47.9</v>
      </c>
      <c r="AA18" s="10">
        <v>48.49</v>
      </c>
      <c r="AB18" s="95">
        <v>4311300</v>
      </c>
      <c r="AC18" s="10">
        <v>48.49</v>
      </c>
      <c r="AD18" s="2">
        <f t="shared" si="0"/>
        <v>1.4200000000000017</v>
      </c>
      <c r="AE18" s="138">
        <f t="shared" si="1"/>
        <v>1.6525511258005388E-3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46.25</v>
      </c>
      <c r="Y19" s="10">
        <v>48.48</v>
      </c>
      <c r="Z19" s="10">
        <v>46.24</v>
      </c>
      <c r="AA19" s="10">
        <v>48.41</v>
      </c>
      <c r="AB19" s="95">
        <v>5995000</v>
      </c>
      <c r="AC19" s="10">
        <v>48.41</v>
      </c>
      <c r="AD19" s="2">
        <f t="shared" si="0"/>
        <v>2.2399999999999949</v>
      </c>
      <c r="AE19" s="138">
        <f t="shared" si="1"/>
        <v>5.4684095860566329E-2</v>
      </c>
    </row>
    <row r="20" spans="1:31" x14ac:dyDescent="0.25">
      <c r="W20" s="133">
        <v>42586</v>
      </c>
      <c r="X20" s="10">
        <v>44.94</v>
      </c>
      <c r="Y20" s="10">
        <v>45.96</v>
      </c>
      <c r="Z20" s="10">
        <v>44.81</v>
      </c>
      <c r="AA20" s="10">
        <v>45.9</v>
      </c>
      <c r="AB20" s="95">
        <v>3878900</v>
      </c>
      <c r="AC20" s="10">
        <v>45.9</v>
      </c>
      <c r="AD20" s="2">
        <f t="shared" si="0"/>
        <v>1.1499999999999986</v>
      </c>
      <c r="AE20" s="138">
        <f t="shared" si="1"/>
        <v>2.2271714922049046E-2</v>
      </c>
    </row>
    <row r="21" spans="1:31" x14ac:dyDescent="0.25">
      <c r="W21" s="133">
        <v>42585</v>
      </c>
      <c r="X21" s="10">
        <v>44.28</v>
      </c>
      <c r="Y21" s="10">
        <v>45.2</v>
      </c>
      <c r="Z21" s="10">
        <v>44.15</v>
      </c>
      <c r="AA21" s="10">
        <v>44.9</v>
      </c>
      <c r="AB21" s="95">
        <v>4616000</v>
      </c>
      <c r="AC21" s="10">
        <v>44.9</v>
      </c>
      <c r="AD21" s="2">
        <f t="shared" si="0"/>
        <v>1.0500000000000043</v>
      </c>
      <c r="AE21" s="138">
        <f t="shared" si="1"/>
        <v>1.1261261261261257E-2</v>
      </c>
    </row>
    <row r="22" spans="1:31" x14ac:dyDescent="0.25">
      <c r="W22" s="133">
        <v>42584</v>
      </c>
      <c r="X22" s="10">
        <v>46.9</v>
      </c>
      <c r="Y22" s="10">
        <v>46.9</v>
      </c>
      <c r="Z22" s="10">
        <v>44.24</v>
      </c>
      <c r="AA22" s="10">
        <v>44.4</v>
      </c>
      <c r="AB22" s="95">
        <v>7290700</v>
      </c>
      <c r="AC22" s="10">
        <v>44.4</v>
      </c>
      <c r="AD22" s="2">
        <f t="shared" si="0"/>
        <v>2.6599999999999966</v>
      </c>
      <c r="AE22" s="138">
        <f t="shared" si="1"/>
        <v>-6.25E-2</v>
      </c>
    </row>
    <row r="23" spans="1:31" x14ac:dyDescent="0.25">
      <c r="W23" s="133">
        <v>42583</v>
      </c>
      <c r="X23" s="10">
        <v>46.77</v>
      </c>
      <c r="Y23" s="10">
        <v>47.38</v>
      </c>
      <c r="Z23" s="10">
        <v>46.42</v>
      </c>
      <c r="AA23" s="10">
        <v>47.36</v>
      </c>
      <c r="AB23" s="95">
        <v>2934700</v>
      </c>
      <c r="AC23" s="10">
        <v>47.36</v>
      </c>
      <c r="AD23" s="2">
        <f t="shared" si="0"/>
        <v>0.96000000000000085</v>
      </c>
      <c r="AE23" s="138">
        <f t="shared" si="1"/>
        <v>1.0023459159735459E-2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47.49</v>
      </c>
      <c r="Y24" s="10">
        <v>48.11</v>
      </c>
      <c r="Z24" s="10">
        <v>46.89</v>
      </c>
      <c r="AA24" s="10">
        <v>46.89</v>
      </c>
      <c r="AB24" s="95">
        <v>3449800</v>
      </c>
      <c r="AC24" s="10">
        <v>46.89</v>
      </c>
      <c r="AD24" s="2">
        <f t="shared" si="0"/>
        <v>1.2199999999999989</v>
      </c>
      <c r="AE24" s="138">
        <f t="shared" si="1"/>
        <v>-1.0759493670886022E-2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42579</v>
      </c>
      <c r="X25" s="10">
        <v>47.17</v>
      </c>
      <c r="Y25" s="10">
        <v>47.63</v>
      </c>
      <c r="Z25" s="10">
        <v>46.81</v>
      </c>
      <c r="AA25" s="10">
        <v>47.4</v>
      </c>
      <c r="AB25" s="95">
        <v>2496600</v>
      </c>
      <c r="AC25" s="10">
        <v>47.4</v>
      </c>
      <c r="AD25" s="2">
        <f t="shared" si="0"/>
        <v>0.82000000000000028</v>
      </c>
      <c r="AE25" s="138">
        <f t="shared" si="1"/>
        <v>-8.4317032040470696E-4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42578</v>
      </c>
      <c r="X26" s="10">
        <v>47.63</v>
      </c>
      <c r="Y26" s="10">
        <v>47.75</v>
      </c>
      <c r="Z26" s="10">
        <v>47.16</v>
      </c>
      <c r="AA26" s="10">
        <v>47.44</v>
      </c>
      <c r="AB26" s="95">
        <v>3208500</v>
      </c>
      <c r="AC26" s="10">
        <v>47.44</v>
      </c>
      <c r="AD26" s="2">
        <f t="shared" si="0"/>
        <v>0.59000000000000341</v>
      </c>
      <c r="AE26" s="138">
        <f t="shared" si="1"/>
        <v>-6.0758432851455435E-3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42577</v>
      </c>
      <c r="X27" s="10">
        <v>46.87</v>
      </c>
      <c r="Y27" s="10">
        <v>48</v>
      </c>
      <c r="Z27" s="10">
        <v>46.87</v>
      </c>
      <c r="AA27" s="10">
        <v>47.73</v>
      </c>
      <c r="AB27" s="95">
        <v>4226100</v>
      </c>
      <c r="AC27" s="10">
        <v>47.73</v>
      </c>
      <c r="AD27" s="2">
        <f t="shared" si="0"/>
        <v>1.1300000000000026</v>
      </c>
      <c r="AE27" s="138">
        <f t="shared" si="1"/>
        <v>1.7914267434420816E-2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42576</v>
      </c>
      <c r="X28" s="10">
        <v>47.52</v>
      </c>
      <c r="Y28" s="10">
        <v>47.78</v>
      </c>
      <c r="Z28" s="10">
        <v>46.73</v>
      </c>
      <c r="AA28" s="10">
        <v>46.89</v>
      </c>
      <c r="AB28" s="95">
        <v>3752800</v>
      </c>
      <c r="AC28" s="10">
        <v>46.89</v>
      </c>
      <c r="AD28" s="2">
        <f t="shared" si="0"/>
        <v>1.0500000000000043</v>
      </c>
      <c r="AE28" s="138">
        <f t="shared" si="1"/>
        <v>-1.4294723565272172E-2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42573</v>
      </c>
      <c r="X29" s="10">
        <v>47.25</v>
      </c>
      <c r="Y29" s="10">
        <v>47.69</v>
      </c>
      <c r="Z29" s="10">
        <v>46.56</v>
      </c>
      <c r="AA29" s="10">
        <v>47.57</v>
      </c>
      <c r="AB29" s="95">
        <v>4903800</v>
      </c>
      <c r="AC29" s="10">
        <v>47.57</v>
      </c>
      <c r="AD29" s="2">
        <f t="shared" si="0"/>
        <v>1.1299999999999955</v>
      </c>
      <c r="AE29" s="138">
        <f t="shared" si="1"/>
        <v>1.9502786112301829E-2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42572</v>
      </c>
      <c r="X30" s="10">
        <v>47.11</v>
      </c>
      <c r="Y30" s="10">
        <v>47.4</v>
      </c>
      <c r="Z30" s="10">
        <v>46.02</v>
      </c>
      <c r="AA30" s="10">
        <v>46.66</v>
      </c>
      <c r="AB30" s="95">
        <v>5867900</v>
      </c>
      <c r="AC30" s="10">
        <v>46.66</v>
      </c>
      <c r="AD30" s="2">
        <f t="shared" si="0"/>
        <v>1.3799999999999955</v>
      </c>
      <c r="AE30" s="138">
        <f t="shared" si="1"/>
        <v>-3.3954451345755698E-2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42571</v>
      </c>
      <c r="X31" s="10">
        <v>48.28</v>
      </c>
      <c r="Y31" s="10">
        <v>49.87</v>
      </c>
      <c r="Z31" s="10">
        <v>47.54</v>
      </c>
      <c r="AA31" s="10">
        <v>48.3</v>
      </c>
      <c r="AB31" s="95">
        <v>8422200</v>
      </c>
      <c r="AC31" s="10">
        <v>48.3</v>
      </c>
      <c r="AD31" s="2">
        <f t="shared" si="0"/>
        <v>2.3299999999999983</v>
      </c>
      <c r="AE31" s="138">
        <f t="shared" si="1"/>
        <v>9.4043887147334804E-3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42570</v>
      </c>
      <c r="X32" s="10">
        <v>47.71</v>
      </c>
      <c r="Y32" s="10">
        <v>47.96</v>
      </c>
      <c r="Z32" s="10">
        <v>46.68</v>
      </c>
      <c r="AA32" s="10">
        <v>47.85</v>
      </c>
      <c r="AB32" s="95">
        <v>4720500</v>
      </c>
      <c r="AC32" s="10">
        <v>47.85</v>
      </c>
      <c r="AD32" s="2">
        <f t="shared" si="0"/>
        <v>1.2800000000000011</v>
      </c>
      <c r="AE32" s="138">
        <f t="shared" si="1"/>
        <v>2.9343953049674187E-3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42569</v>
      </c>
      <c r="X33" s="10">
        <v>47.58</v>
      </c>
      <c r="Y33" s="10">
        <v>48.02</v>
      </c>
      <c r="Z33" s="10">
        <v>47.13</v>
      </c>
      <c r="AA33" s="10">
        <v>47.71</v>
      </c>
      <c r="AB33" s="95">
        <v>3692700</v>
      </c>
      <c r="AC33" s="10">
        <v>47.71</v>
      </c>
      <c r="AD33" s="2">
        <f t="shared" si="0"/>
        <v>0.89000000000000057</v>
      </c>
      <c r="AE33" s="138">
        <f t="shared" si="1"/>
        <v>5.9034366434747021E-3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42566</v>
      </c>
      <c r="X34" s="10">
        <v>47.51</v>
      </c>
      <c r="Y34" s="10">
        <v>47.76</v>
      </c>
      <c r="Z34" s="10">
        <v>46.92</v>
      </c>
      <c r="AA34" s="10">
        <v>47.43</v>
      </c>
      <c r="AB34" s="95">
        <v>5184800</v>
      </c>
      <c r="AC34" s="10">
        <v>47.43</v>
      </c>
      <c r="AD34" s="2">
        <f t="shared" si="0"/>
        <v>0.83999999999999631</v>
      </c>
      <c r="AE34" s="138">
        <f t="shared" si="1"/>
        <v>-8.7774294670847075E-3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42565</v>
      </c>
      <c r="X35" s="10">
        <v>46.73</v>
      </c>
      <c r="Y35" s="10">
        <v>47.94</v>
      </c>
      <c r="Z35" s="10">
        <v>46.42</v>
      </c>
      <c r="AA35" s="10">
        <v>47.85</v>
      </c>
      <c r="AB35" s="95">
        <v>7702500</v>
      </c>
      <c r="AC35" s="10">
        <v>47.85</v>
      </c>
      <c r="AD35" s="2">
        <f t="shared" si="0"/>
        <v>1.519999999999996</v>
      </c>
      <c r="AE35" s="138">
        <f t="shared" si="1"/>
        <v>4.3392935019624934E-2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42564</v>
      </c>
      <c r="X36" s="10">
        <v>46.55</v>
      </c>
      <c r="Y36" s="10">
        <v>46.73</v>
      </c>
      <c r="Z36" s="10">
        <v>45.42</v>
      </c>
      <c r="AA36" s="10">
        <v>45.86</v>
      </c>
      <c r="AB36" s="95">
        <v>5491900</v>
      </c>
      <c r="AC36" s="10">
        <v>45.86</v>
      </c>
      <c r="AD36" s="2">
        <f t="shared" si="0"/>
        <v>1.3099999999999952</v>
      </c>
      <c r="AE36" s="138">
        <f t="shared" si="1"/>
        <v>-6.4991334488734287E-3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42563</v>
      </c>
      <c r="X37" s="10">
        <v>44.19</v>
      </c>
      <c r="Y37" s="10">
        <v>46.36</v>
      </c>
      <c r="Z37" s="10">
        <v>44.19</v>
      </c>
      <c r="AA37" s="10">
        <v>46.16</v>
      </c>
      <c r="AB37" s="95">
        <v>9778600</v>
      </c>
      <c r="AC37" s="10">
        <v>46.16</v>
      </c>
      <c r="AD37" s="2">
        <f t="shared" si="0"/>
        <v>2.1700000000000017</v>
      </c>
      <c r="AE37" s="138">
        <f t="shared" si="1"/>
        <v>8.8422541853336423E-2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42562</v>
      </c>
      <c r="X38" s="10">
        <v>41.88</v>
      </c>
      <c r="Y38" s="10">
        <v>42.74</v>
      </c>
      <c r="Z38" s="10">
        <v>41.72</v>
      </c>
      <c r="AA38" s="10">
        <v>42.41</v>
      </c>
      <c r="AB38" s="95">
        <v>4661700</v>
      </c>
      <c r="AC38" s="10">
        <v>42.41</v>
      </c>
      <c r="AD38" s="2">
        <f t="shared" si="0"/>
        <v>1.0200000000000031</v>
      </c>
      <c r="AE38" s="138">
        <f t="shared" si="1"/>
        <v>2.2420443587271022E-2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42559</v>
      </c>
      <c r="X39" s="10">
        <v>40.700000000000003</v>
      </c>
      <c r="Y39" s="10">
        <v>41.73</v>
      </c>
      <c r="Z39" s="10">
        <v>40.700000000000003</v>
      </c>
      <c r="AA39" s="10">
        <v>41.48</v>
      </c>
      <c r="AB39" s="95">
        <v>5261200</v>
      </c>
      <c r="AC39" s="10">
        <v>41.48</v>
      </c>
      <c r="AD39" s="2">
        <f t="shared" si="0"/>
        <v>1.029999999999994</v>
      </c>
      <c r="AE39" s="138">
        <f t="shared" si="1"/>
        <v>3.4671988026939271E-2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7" t="s">
        <v>78</v>
      </c>
      <c r="P40" s="537"/>
      <c r="W40" s="133">
        <v>42558</v>
      </c>
      <c r="X40" s="10">
        <v>39.32</v>
      </c>
      <c r="Y40" s="10">
        <v>40.409999999999997</v>
      </c>
      <c r="Z40" s="10">
        <v>39.31</v>
      </c>
      <c r="AA40" s="10">
        <v>40.090000000000003</v>
      </c>
      <c r="AB40" s="95">
        <v>4606300</v>
      </c>
      <c r="AC40" s="10">
        <v>40.090000000000003</v>
      </c>
      <c r="AD40" s="2">
        <f t="shared" si="0"/>
        <v>1.0999999999999943</v>
      </c>
      <c r="AE40" s="138">
        <f t="shared" si="1"/>
        <v>1.9842279318239564E-2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56.089000000000006</v>
      </c>
      <c r="Q41" s="2"/>
      <c r="W41" s="133">
        <v>42557</v>
      </c>
      <c r="X41" s="10">
        <v>39.14</v>
      </c>
      <c r="Y41" s="10">
        <v>39.409999999999997</v>
      </c>
      <c r="Z41" s="10">
        <v>37.64</v>
      </c>
      <c r="AA41" s="10">
        <v>39.31</v>
      </c>
      <c r="AB41" s="95">
        <v>8217800</v>
      </c>
      <c r="AC41" s="10">
        <v>39.31</v>
      </c>
      <c r="AD41" s="2">
        <f t="shared" si="0"/>
        <v>1.769999999999996</v>
      </c>
      <c r="AE41" s="138">
        <f t="shared" si="1"/>
        <v>-2.4323653512037691E-2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55.579100000000004</v>
      </c>
      <c r="Q42" s="2"/>
      <c r="T42" s="91" t="s">
        <v>113</v>
      </c>
      <c r="W42" s="133">
        <v>42556</v>
      </c>
      <c r="X42" s="10">
        <v>40.799999999999997</v>
      </c>
      <c r="Y42" s="10">
        <v>40.92</v>
      </c>
      <c r="Z42" s="10">
        <v>39.409999999999997</v>
      </c>
      <c r="AA42" s="10">
        <v>40.29</v>
      </c>
      <c r="AB42" s="95">
        <v>5207800</v>
      </c>
      <c r="AC42" s="10">
        <v>40.29</v>
      </c>
      <c r="AD42" s="2">
        <f t="shared" si="0"/>
        <v>1.5100000000000051</v>
      </c>
      <c r="AE42" s="138">
        <f t="shared" si="1"/>
        <v>-2.6105873821609782E-2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55.069200000000009</v>
      </c>
      <c r="Q43" s="2"/>
      <c r="T43" s="128" t="s">
        <v>98</v>
      </c>
      <c r="U43" s="98">
        <v>46.95</v>
      </c>
      <c r="W43" s="133">
        <v>42552</v>
      </c>
      <c r="X43" s="10">
        <v>41.02</v>
      </c>
      <c r="Y43" s="10">
        <v>41.8</v>
      </c>
      <c r="Z43" s="10">
        <v>40.83</v>
      </c>
      <c r="AA43" s="10">
        <v>41.37</v>
      </c>
      <c r="AB43" s="95">
        <v>5092900</v>
      </c>
      <c r="AC43" s="10">
        <v>41.37</v>
      </c>
      <c r="AD43" s="2">
        <f t="shared" si="0"/>
        <v>0.96999999999999886</v>
      </c>
      <c r="AE43" s="138">
        <f t="shared" si="1"/>
        <v>8.0409356725146264E-3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54.559300000000007</v>
      </c>
      <c r="Q44" s="2"/>
      <c r="T44" s="93" t="s">
        <v>99</v>
      </c>
      <c r="U44" s="88">
        <v>49.28</v>
      </c>
      <c r="W44" s="133">
        <v>42551</v>
      </c>
      <c r="X44" s="10">
        <v>40.72</v>
      </c>
      <c r="Y44" s="10">
        <v>41.04</v>
      </c>
      <c r="Z44" s="10">
        <v>40.200000000000003</v>
      </c>
      <c r="AA44" s="10">
        <v>41.04</v>
      </c>
      <c r="AB44" s="95">
        <v>6052600</v>
      </c>
      <c r="AC44" s="10">
        <v>41.04</v>
      </c>
      <c r="AD44" s="2">
        <f t="shared" si="0"/>
        <v>0.83999999999999631</v>
      </c>
      <c r="AE44" s="138">
        <f t="shared" si="1"/>
        <v>1.1584914961794368E-2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54.049400000000006</v>
      </c>
      <c r="Q45" s="2"/>
      <c r="T45" s="93" t="s">
        <v>100</v>
      </c>
      <c r="U45" s="88" t="s">
        <v>130</v>
      </c>
      <c r="W45" s="133">
        <v>42550</v>
      </c>
      <c r="X45" s="10">
        <v>39.19</v>
      </c>
      <c r="Y45" s="10">
        <v>40.92</v>
      </c>
      <c r="Z45" s="10">
        <v>39.15</v>
      </c>
      <c r="AA45" s="10">
        <v>40.57</v>
      </c>
      <c r="AB45" s="95">
        <v>7373100</v>
      </c>
      <c r="AC45" s="10">
        <v>40.57</v>
      </c>
      <c r="AD45" s="2">
        <f t="shared" si="0"/>
        <v>1.7700000000000031</v>
      </c>
      <c r="AE45" s="138">
        <f t="shared" si="1"/>
        <v>4.1591784338895987E-2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53.539500000000004</v>
      </c>
      <c r="Q46" s="2"/>
      <c r="T46" s="93" t="s">
        <v>101</v>
      </c>
      <c r="U46" s="88" t="s">
        <v>130</v>
      </c>
      <c r="W46" s="133">
        <v>42549</v>
      </c>
      <c r="X46" s="10">
        <v>38.82</v>
      </c>
      <c r="Y46" s="10">
        <v>39.06</v>
      </c>
      <c r="Z46" s="10">
        <v>38.01</v>
      </c>
      <c r="AA46" s="10">
        <v>38.950000000000003</v>
      </c>
      <c r="AB46" s="95">
        <v>7820500</v>
      </c>
      <c r="AC46" s="10">
        <v>38.950000000000003</v>
      </c>
      <c r="AD46" s="2">
        <f t="shared" si="0"/>
        <v>1.0500000000000043</v>
      </c>
      <c r="AE46" s="138">
        <f t="shared" si="1"/>
        <v>3.1788079470198793E-2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53.029600000000002</v>
      </c>
      <c r="Q47" s="2"/>
      <c r="T47" s="93" t="s">
        <v>102</v>
      </c>
      <c r="U47" s="88">
        <v>58.5</v>
      </c>
      <c r="W47" s="133">
        <v>42548</v>
      </c>
      <c r="X47" s="10">
        <v>40.64</v>
      </c>
      <c r="Y47" s="10">
        <v>40.69</v>
      </c>
      <c r="Z47" s="10">
        <v>37.409999999999997</v>
      </c>
      <c r="AA47" s="10">
        <v>37.75</v>
      </c>
      <c r="AB47" s="95">
        <v>12908800</v>
      </c>
      <c r="AC47" s="10">
        <v>37.75</v>
      </c>
      <c r="AD47" s="2">
        <f t="shared" si="0"/>
        <v>3.2800000000000011</v>
      </c>
      <c r="AE47" s="138">
        <f t="shared" si="1"/>
        <v>-8.0613735996103331E-2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52.5197</v>
      </c>
      <c r="Q48" s="2"/>
      <c r="T48" s="93" t="s">
        <v>103</v>
      </c>
      <c r="U48" s="88">
        <v>0.86960700000000002</v>
      </c>
      <c r="W48" s="133">
        <v>42545</v>
      </c>
      <c r="X48" s="10">
        <v>42.67</v>
      </c>
      <c r="Y48" s="10">
        <v>43.22</v>
      </c>
      <c r="Z48" s="10">
        <v>41.04</v>
      </c>
      <c r="AA48" s="10">
        <v>41.06</v>
      </c>
      <c r="AB48" s="95">
        <v>12313800</v>
      </c>
      <c r="AC48" s="10">
        <v>41.06</v>
      </c>
      <c r="AD48" s="2">
        <f t="shared" si="0"/>
        <v>2.1799999999999997</v>
      </c>
      <c r="AE48" s="138">
        <f t="shared" si="1"/>
        <v>-9.0989594863847723E-2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52.009800000000006</v>
      </c>
      <c r="Q49" s="2"/>
      <c r="T49" s="93" t="s">
        <v>123</v>
      </c>
      <c r="U49" s="88" t="s">
        <v>306</v>
      </c>
      <c r="W49" s="133">
        <v>42544</v>
      </c>
      <c r="X49" s="10">
        <v>45.75</v>
      </c>
      <c r="Y49" s="10">
        <v>45.92</v>
      </c>
      <c r="Z49" s="10">
        <v>44.46</v>
      </c>
      <c r="AA49" s="10">
        <v>45.17</v>
      </c>
      <c r="AB49" s="95">
        <v>4914100</v>
      </c>
      <c r="AC49" s="10">
        <v>45.17</v>
      </c>
      <c r="AD49" s="2">
        <f t="shared" si="0"/>
        <v>1.4600000000000009</v>
      </c>
      <c r="AE49" s="138">
        <f t="shared" si="1"/>
        <v>1.7742293191393976E-3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51.499900000000004</v>
      </c>
      <c r="Q50" s="2"/>
      <c r="T50" s="93"/>
      <c r="U50" s="88"/>
      <c r="W50" s="133">
        <v>42543</v>
      </c>
      <c r="X50" s="10">
        <v>45</v>
      </c>
      <c r="Y50" s="10">
        <v>45.64</v>
      </c>
      <c r="Z50" s="10">
        <v>44.94</v>
      </c>
      <c r="AA50" s="10">
        <v>45.09</v>
      </c>
      <c r="AB50" s="95">
        <v>4814700</v>
      </c>
      <c r="AC50" s="10">
        <v>45.09</v>
      </c>
      <c r="AD50" s="2">
        <f t="shared" si="0"/>
        <v>0.70000000000000284</v>
      </c>
      <c r="AE50" s="138">
        <f t="shared" si="1"/>
        <v>5.1270619705752196E-3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50.99</v>
      </c>
      <c r="Q51" s="2"/>
      <c r="T51" s="93" t="s">
        <v>105</v>
      </c>
      <c r="U51" s="88" t="s">
        <v>513</v>
      </c>
      <c r="W51" s="133">
        <v>42542</v>
      </c>
      <c r="X51" s="10">
        <v>45.01</v>
      </c>
      <c r="Y51" s="10">
        <v>45.59</v>
      </c>
      <c r="Z51" s="10">
        <v>44.4</v>
      </c>
      <c r="AA51" s="10">
        <v>44.86</v>
      </c>
      <c r="AB51" s="95">
        <v>7749400</v>
      </c>
      <c r="AC51" s="10">
        <v>44.86</v>
      </c>
      <c r="AD51" s="2">
        <f t="shared" si="0"/>
        <v>1.1900000000000048</v>
      </c>
      <c r="AE51" s="138">
        <f t="shared" si="1"/>
        <v>3.3640552995391815E-2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50.4801</v>
      </c>
      <c r="Q52" s="2"/>
      <c r="T52" s="93" t="s">
        <v>106</v>
      </c>
      <c r="U52" s="88" t="s">
        <v>290</v>
      </c>
      <c r="W52" s="133">
        <v>42541</v>
      </c>
      <c r="X52" s="10">
        <v>43.07</v>
      </c>
      <c r="Y52" s="10">
        <v>44.03</v>
      </c>
      <c r="Z52" s="10">
        <v>43</v>
      </c>
      <c r="AA52" s="10">
        <v>43.4</v>
      </c>
      <c r="AB52" s="95">
        <v>4427800</v>
      </c>
      <c r="AC52" s="10">
        <v>43.4</v>
      </c>
      <c r="AD52" s="2">
        <f t="shared" si="0"/>
        <v>1.0300000000000011</v>
      </c>
      <c r="AE52" s="138">
        <f t="shared" si="1"/>
        <v>1.8301267010793154E-2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49.970199999999998</v>
      </c>
      <c r="Q53" s="2"/>
      <c r="T53" s="93" t="s">
        <v>107</v>
      </c>
      <c r="U53" s="90">
        <v>12918822</v>
      </c>
      <c r="W53" s="133">
        <v>42538</v>
      </c>
      <c r="X53" s="10">
        <v>41.9</v>
      </c>
      <c r="Y53" s="10">
        <v>43.07</v>
      </c>
      <c r="Z53" s="10">
        <v>41.5</v>
      </c>
      <c r="AA53" s="10">
        <v>42.62</v>
      </c>
      <c r="AB53" s="95">
        <v>8183100</v>
      </c>
      <c r="AC53" s="10">
        <v>42.62</v>
      </c>
      <c r="AD53" s="2">
        <f t="shared" si="0"/>
        <v>1.5700000000000003</v>
      </c>
      <c r="AE53" s="138">
        <f t="shared" si="1"/>
        <v>1.8885967009323323E-2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49.460300000000004</v>
      </c>
      <c r="T54" s="93" t="s">
        <v>110</v>
      </c>
      <c r="U54" s="90">
        <v>5286890</v>
      </c>
      <c r="W54" s="133">
        <v>42537</v>
      </c>
      <c r="X54" s="10">
        <v>42.23</v>
      </c>
      <c r="Y54" s="10">
        <v>42.9</v>
      </c>
      <c r="Z54" s="10">
        <v>41.68</v>
      </c>
      <c r="AA54" s="10">
        <v>41.83</v>
      </c>
      <c r="AB54" s="95">
        <v>7695600</v>
      </c>
      <c r="AC54" s="10">
        <v>41.83</v>
      </c>
      <c r="AD54" s="2">
        <f t="shared" si="0"/>
        <v>1.2199999999999989</v>
      </c>
      <c r="AE54" s="138">
        <f t="shared" si="1"/>
        <v>-2.4714385637677805E-2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48.950400000000002</v>
      </c>
      <c r="T55" s="93" t="s">
        <v>108</v>
      </c>
      <c r="U55" s="88" t="s">
        <v>514</v>
      </c>
      <c r="W55" s="133">
        <v>42536</v>
      </c>
      <c r="X55" s="10">
        <v>42.55</v>
      </c>
      <c r="Y55" s="10">
        <v>43.72</v>
      </c>
      <c r="Z55" s="10">
        <v>42.51</v>
      </c>
      <c r="AA55" s="10">
        <v>42.89</v>
      </c>
      <c r="AB55" s="95">
        <v>6334500</v>
      </c>
      <c r="AC55" s="10">
        <v>42.89</v>
      </c>
      <c r="AD55" s="2">
        <f t="shared" si="0"/>
        <v>1.2100000000000009</v>
      </c>
      <c r="AE55" s="138">
        <f t="shared" si="1"/>
        <v>1.9006889997624121E-2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48.4405</v>
      </c>
      <c r="T56" s="93" t="s">
        <v>111</v>
      </c>
      <c r="U56" s="88">
        <v>2.79</v>
      </c>
      <c r="W56" s="133">
        <v>42535</v>
      </c>
      <c r="X56" s="10">
        <v>43.98</v>
      </c>
      <c r="Y56" s="10">
        <v>44.3</v>
      </c>
      <c r="Z56" s="10">
        <v>41.46</v>
      </c>
      <c r="AA56" s="10">
        <v>42.09</v>
      </c>
      <c r="AB56" s="95">
        <v>8162800</v>
      </c>
      <c r="AC56" s="10">
        <v>42.09</v>
      </c>
      <c r="AD56" s="2">
        <f t="shared" si="0"/>
        <v>2.8399999999999963</v>
      </c>
      <c r="AE56" s="138">
        <f t="shared" si="1"/>
        <v>-4.4711756695415272E-2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47.930599999999998</v>
      </c>
      <c r="T57" s="93" t="s">
        <v>112</v>
      </c>
      <c r="U57" s="88">
        <v>18.3</v>
      </c>
      <c r="W57" s="133">
        <v>42534</v>
      </c>
      <c r="X57" s="10">
        <v>45.59</v>
      </c>
      <c r="Y57" s="10">
        <v>45.88</v>
      </c>
      <c r="Z57" s="10">
        <v>43.64</v>
      </c>
      <c r="AA57" s="10">
        <v>44.06</v>
      </c>
      <c r="AB57" s="95">
        <v>7127800</v>
      </c>
      <c r="AC57" s="10">
        <v>44.06</v>
      </c>
      <c r="AD57" s="2">
        <f t="shared" si="0"/>
        <v>2.240000000000002</v>
      </c>
      <c r="AE57" s="138">
        <f t="shared" si="1"/>
        <v>-4.3836805555555469E-2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47.420700000000004</v>
      </c>
      <c r="T58" s="93" t="s">
        <v>109</v>
      </c>
      <c r="U58" s="88" t="s">
        <v>124</v>
      </c>
      <c r="W58" s="133">
        <v>42531</v>
      </c>
      <c r="X58" s="10">
        <v>46.09</v>
      </c>
      <c r="Y58" s="10">
        <v>46.69</v>
      </c>
      <c r="Z58" s="10">
        <v>45.63</v>
      </c>
      <c r="AA58" s="10">
        <v>46.08</v>
      </c>
      <c r="AB58" s="95">
        <v>4206300</v>
      </c>
      <c r="AC58" s="10">
        <v>46.08</v>
      </c>
      <c r="AD58" s="2">
        <f t="shared" si="0"/>
        <v>1.0599999999999952</v>
      </c>
      <c r="AE58" s="138">
        <f t="shared" si="1"/>
        <v>-1.3276231263383398E-2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46.910800000000002</v>
      </c>
      <c r="W59" s="133">
        <v>42530</v>
      </c>
      <c r="X59" s="10">
        <v>45.59</v>
      </c>
      <c r="Y59" s="10">
        <v>46.91</v>
      </c>
      <c r="Z59" s="10">
        <v>45.44</v>
      </c>
      <c r="AA59" s="10">
        <v>46.7</v>
      </c>
      <c r="AB59" s="95">
        <v>4648800</v>
      </c>
      <c r="AC59" s="10">
        <v>46.7</v>
      </c>
      <c r="AD59" s="2">
        <f t="shared" si="0"/>
        <v>1.4699999999999989</v>
      </c>
      <c r="AE59" s="138">
        <f t="shared" si="1"/>
        <v>2.2105493543445043E-2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46.4009</v>
      </c>
      <c r="W60" s="133">
        <v>42529</v>
      </c>
      <c r="X60" s="10">
        <v>45.94</v>
      </c>
      <c r="Y60" s="10">
        <v>46.53</v>
      </c>
      <c r="Z60" s="10">
        <v>45.29</v>
      </c>
      <c r="AA60" s="10">
        <v>45.69</v>
      </c>
      <c r="AB60" s="95">
        <v>4875300</v>
      </c>
      <c r="AC60" s="10">
        <v>45.69</v>
      </c>
      <c r="AD60" s="2">
        <f t="shared" si="0"/>
        <v>1.240000000000002</v>
      </c>
      <c r="AE60" s="138">
        <f t="shared" si="1"/>
        <v>-2.6195153896529932E-3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45.891000000000005</v>
      </c>
      <c r="W61" s="133">
        <v>42528</v>
      </c>
      <c r="X61" s="10">
        <v>44.5</v>
      </c>
      <c r="Y61" s="10">
        <v>46.46</v>
      </c>
      <c r="Z61" s="10">
        <v>44.01</v>
      </c>
      <c r="AA61" s="10">
        <v>45.81</v>
      </c>
      <c r="AB61" s="95">
        <v>5863000</v>
      </c>
      <c r="AC61" s="10">
        <v>45.81</v>
      </c>
      <c r="AD61" s="2">
        <f t="shared" si="0"/>
        <v>2.4500000000000028</v>
      </c>
      <c r="AE61" s="138">
        <f t="shared" si="1"/>
        <v>2.8744666516954842E-2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42527</v>
      </c>
      <c r="X62" s="10">
        <v>44.2</v>
      </c>
      <c r="Y62" s="10">
        <v>44.54</v>
      </c>
      <c r="Z62" s="10">
        <v>43.53</v>
      </c>
      <c r="AA62" s="10">
        <v>44.53</v>
      </c>
      <c r="AB62" s="95">
        <v>5251200</v>
      </c>
      <c r="AC62" s="10">
        <v>44.53</v>
      </c>
      <c r="AD62" s="2">
        <f t="shared" si="0"/>
        <v>1.009999999999998</v>
      </c>
      <c r="AE62" s="138">
        <f t="shared" si="1"/>
        <v>5.1918735891649526E-3</v>
      </c>
    </row>
    <row r="63" spans="2:31" x14ac:dyDescent="0.25">
      <c r="W63" s="133">
        <v>42524</v>
      </c>
      <c r="X63" s="10">
        <v>45.01</v>
      </c>
      <c r="Y63" s="10">
        <v>45.16</v>
      </c>
      <c r="Z63" s="10">
        <v>43.6</v>
      </c>
      <c r="AA63" s="10">
        <v>44.3</v>
      </c>
      <c r="AB63" s="95">
        <v>5639400</v>
      </c>
      <c r="AC63" s="10">
        <v>44.3</v>
      </c>
      <c r="AD63" s="2">
        <f t="shared" si="0"/>
        <v>1.5599999999999952</v>
      </c>
      <c r="AE63" s="138">
        <f t="shared" si="1"/>
        <v>-1.9260571175559127E-2</v>
      </c>
    </row>
    <row r="64" spans="2:31" x14ac:dyDescent="0.25">
      <c r="W64" s="133">
        <v>42523</v>
      </c>
      <c r="X64" s="10">
        <v>44.92</v>
      </c>
      <c r="Y64" s="10">
        <v>45.59</v>
      </c>
      <c r="Z64" s="10">
        <v>44.86</v>
      </c>
      <c r="AA64" s="10">
        <v>45.17</v>
      </c>
      <c r="AB64" s="95">
        <v>3355300</v>
      </c>
      <c r="AC64" s="10">
        <v>45.17</v>
      </c>
      <c r="AD64" s="2">
        <f t="shared" si="0"/>
        <v>0.73000000000000398</v>
      </c>
      <c r="AE64" s="138">
        <f t="shared" si="1"/>
        <v>-1.7679558011048924E-3</v>
      </c>
    </row>
    <row r="65" spans="1:31" x14ac:dyDescent="0.25">
      <c r="W65" s="133">
        <v>42522</v>
      </c>
      <c r="X65" s="10">
        <v>45.09</v>
      </c>
      <c r="Y65" s="10">
        <v>45.46</v>
      </c>
      <c r="Z65" s="10">
        <v>44.7</v>
      </c>
      <c r="AA65" s="10">
        <v>45.25</v>
      </c>
      <c r="AB65" s="95">
        <v>3982300</v>
      </c>
      <c r="AC65" s="10">
        <v>45.25</v>
      </c>
      <c r="AD65" s="2">
        <f t="shared" si="0"/>
        <v>0.75999999999999801</v>
      </c>
      <c r="AE65" s="138">
        <f t="shared" si="1"/>
        <v>3.5484586382790173E-3</v>
      </c>
    </row>
    <row r="66" spans="1:31" x14ac:dyDescent="0.25">
      <c r="W66" s="133">
        <v>42521</v>
      </c>
      <c r="X66" s="10">
        <v>45.13</v>
      </c>
      <c r="Y66" s="10">
        <v>45.3</v>
      </c>
      <c r="Z66" s="10">
        <v>44.3</v>
      </c>
      <c r="AA66" s="10">
        <v>45.09</v>
      </c>
      <c r="AB66" s="95">
        <v>6080900</v>
      </c>
      <c r="AC66" s="10">
        <v>45.09</v>
      </c>
      <c r="AD66" s="2">
        <f t="shared" si="0"/>
        <v>1</v>
      </c>
      <c r="AE66" s="138">
        <f t="shared" si="1"/>
        <v>-1.9920318725098474E-3</v>
      </c>
    </row>
    <row r="67" spans="1:31" x14ac:dyDescent="0.25">
      <c r="W67" s="133">
        <v>42517</v>
      </c>
      <c r="X67" s="10">
        <v>44.56</v>
      </c>
      <c r="Y67" s="10">
        <v>45.46</v>
      </c>
      <c r="Z67" s="10">
        <v>44.53</v>
      </c>
      <c r="AA67" s="10">
        <v>45.18</v>
      </c>
      <c r="AB67" s="95">
        <v>3619400</v>
      </c>
      <c r="AC67" s="10">
        <v>45.18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360</v>
      </c>
      <c r="M2" s="3"/>
      <c r="O2" s="11" t="s">
        <v>57</v>
      </c>
      <c r="Q2">
        <f>C18-H18</f>
        <v>25</v>
      </c>
      <c r="T2" s="1" t="s">
        <v>210</v>
      </c>
      <c r="W2" s="133">
        <v>42612</v>
      </c>
      <c r="X2" s="10">
        <v>79.77</v>
      </c>
      <c r="Y2" s="10">
        <v>79.88</v>
      </c>
      <c r="Z2" s="10">
        <v>79.39</v>
      </c>
      <c r="AA2" s="10">
        <v>79.72</v>
      </c>
      <c r="AB2" s="95">
        <v>858300</v>
      </c>
      <c r="AC2" s="10">
        <v>79.72</v>
      </c>
      <c r="AD2" s="2">
        <f>Y2-Z2</f>
        <v>0.48999999999999488</v>
      </c>
      <c r="AE2" s="138">
        <f>AC2/AC3-1</f>
        <v>-6.2680205591070237E-4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42611</v>
      </c>
      <c r="X3" s="10">
        <v>79.38</v>
      </c>
      <c r="Y3" s="10">
        <v>79.89</v>
      </c>
      <c r="Z3" s="10">
        <v>79.239999999999995</v>
      </c>
      <c r="AA3" s="10">
        <v>79.77</v>
      </c>
      <c r="AB3" s="95">
        <v>1427000</v>
      </c>
      <c r="AC3" s="10">
        <v>79.77</v>
      </c>
      <c r="AD3" s="2">
        <f t="shared" ref="AD3:AD66" si="0">Y3-Z3</f>
        <v>0.65000000000000568</v>
      </c>
      <c r="AE3" s="138">
        <f t="shared" ref="AE3:AE66" si="1">AC3/AC4-1</f>
        <v>5.2930056710775997E-3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79.72</v>
      </c>
      <c r="T4" s="163"/>
      <c r="U4" s="1"/>
      <c r="W4" s="133">
        <v>42608</v>
      </c>
      <c r="X4" s="10">
        <v>79.650000000000006</v>
      </c>
      <c r="Y4" s="10">
        <v>79.760000000000005</v>
      </c>
      <c r="Z4" s="10">
        <v>78.760000000000005</v>
      </c>
      <c r="AA4" s="10">
        <v>79.349999999999994</v>
      </c>
      <c r="AB4" s="95">
        <v>1743700</v>
      </c>
      <c r="AC4" s="10">
        <v>79.349999999999994</v>
      </c>
      <c r="AD4" s="2">
        <f t="shared" si="0"/>
        <v>1</v>
      </c>
      <c r="AE4" s="138">
        <f t="shared" si="1"/>
        <v>-1.2600806451623647E-4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1993</v>
      </c>
      <c r="W5" s="133">
        <v>42607</v>
      </c>
      <c r="X5" s="10">
        <v>80.77</v>
      </c>
      <c r="Y5" s="10">
        <v>80.88</v>
      </c>
      <c r="Z5" s="10">
        <v>79.27</v>
      </c>
      <c r="AA5" s="10">
        <v>79.36</v>
      </c>
      <c r="AB5" s="95">
        <v>2097000</v>
      </c>
      <c r="AC5" s="10">
        <v>79.36</v>
      </c>
      <c r="AD5" s="2">
        <f t="shared" si="0"/>
        <v>1.6099999999999994</v>
      </c>
      <c r="AE5" s="138">
        <f t="shared" si="1"/>
        <v>-2.1213616181549044E-2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42606</v>
      </c>
      <c r="X6" s="10">
        <v>81.849999999999994</v>
      </c>
      <c r="Y6" s="10">
        <v>82.01</v>
      </c>
      <c r="Z6" s="10">
        <v>80.87</v>
      </c>
      <c r="AA6" s="10">
        <v>81.08</v>
      </c>
      <c r="AB6" s="95">
        <v>1262100</v>
      </c>
      <c r="AC6" s="10">
        <v>81.08</v>
      </c>
      <c r="AD6" s="2">
        <f t="shared" si="0"/>
        <v>1.1400000000000006</v>
      </c>
      <c r="AE6" s="138">
        <f t="shared" si="1"/>
        <v>-1.1460619361131408E-2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508.44999999999891</v>
      </c>
      <c r="R7" s="30">
        <v>42639</v>
      </c>
      <c r="W7" s="133">
        <v>42605</v>
      </c>
      <c r="X7" s="10">
        <v>82.39</v>
      </c>
      <c r="Y7" s="10">
        <v>82.56</v>
      </c>
      <c r="Z7" s="10">
        <v>82</v>
      </c>
      <c r="AA7" s="10">
        <v>82.02</v>
      </c>
      <c r="AB7" s="95">
        <v>899300</v>
      </c>
      <c r="AC7" s="10">
        <v>82.02</v>
      </c>
      <c r="AD7" s="2">
        <f t="shared" si="0"/>
        <v>0.56000000000000227</v>
      </c>
      <c r="AE7" s="138">
        <f t="shared" si="1"/>
        <v>-1.5824710894706273E-3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17.5</v>
      </c>
      <c r="W8" s="133">
        <v>42604</v>
      </c>
      <c r="X8" s="10">
        <v>81.73</v>
      </c>
      <c r="Y8" s="10">
        <v>82.26</v>
      </c>
      <c r="Z8" s="10">
        <v>81.56</v>
      </c>
      <c r="AA8" s="10">
        <v>82.15</v>
      </c>
      <c r="AB8" s="95">
        <v>1349900</v>
      </c>
      <c r="AC8" s="10">
        <v>82.15</v>
      </c>
      <c r="AD8" s="2">
        <f t="shared" si="0"/>
        <v>0.70000000000000284</v>
      </c>
      <c r="AE8" s="138">
        <f t="shared" si="1"/>
        <v>5.2618697993147556E-3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8.8585168311819795E-3</v>
      </c>
      <c r="W9" s="133">
        <v>42601</v>
      </c>
      <c r="X9" s="10">
        <v>82.12</v>
      </c>
      <c r="Y9" s="10">
        <v>82.36</v>
      </c>
      <c r="Z9" s="10">
        <v>81.56</v>
      </c>
      <c r="AA9" s="10">
        <v>81.72</v>
      </c>
      <c r="AB9" s="95">
        <v>2054800</v>
      </c>
      <c r="AC9" s="10">
        <v>81.72</v>
      </c>
      <c r="AD9" s="2">
        <f t="shared" si="0"/>
        <v>0.79999999999999716</v>
      </c>
      <c r="AE9" s="138">
        <f t="shared" si="1"/>
        <v>-8.4930842028634324E-3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42600</v>
      </c>
      <c r="X10" s="10">
        <v>82.61</v>
      </c>
      <c r="Y10" s="10">
        <v>82.93</v>
      </c>
      <c r="Z10" s="10">
        <v>82.34</v>
      </c>
      <c r="AA10" s="10">
        <v>82.42</v>
      </c>
      <c r="AB10" s="95">
        <v>1541100</v>
      </c>
      <c r="AC10" s="10">
        <v>82.42</v>
      </c>
      <c r="AD10" s="2">
        <f t="shared" si="0"/>
        <v>0.59000000000000341</v>
      </c>
      <c r="AE10" s="138">
        <f t="shared" si="1"/>
        <v>-4.3488765402270868E-3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2.2599999999999999E-2</v>
      </c>
      <c r="W11" s="133">
        <v>42599</v>
      </c>
      <c r="X11" s="10">
        <v>82.88</v>
      </c>
      <c r="Y11" s="10">
        <v>82.99</v>
      </c>
      <c r="Z11" s="10">
        <v>82.12</v>
      </c>
      <c r="AA11" s="10">
        <v>82.78</v>
      </c>
      <c r="AB11" s="95">
        <v>1491900</v>
      </c>
      <c r="AC11" s="10">
        <v>82.78</v>
      </c>
      <c r="AD11" s="2">
        <f t="shared" si="0"/>
        <v>0.86999999999999034</v>
      </c>
      <c r="AE11" s="138">
        <f t="shared" si="1"/>
        <v>1.2094823415578215E-3</v>
      </c>
    </row>
    <row r="12" spans="1:31" x14ac:dyDescent="0.25">
      <c r="H12" s="72"/>
      <c r="W12" s="133">
        <v>42598</v>
      </c>
      <c r="X12" s="10">
        <v>83</v>
      </c>
      <c r="Y12" s="10">
        <v>83.18</v>
      </c>
      <c r="Z12" s="10">
        <v>82.65</v>
      </c>
      <c r="AA12" s="10">
        <v>82.68</v>
      </c>
      <c r="AB12" s="95">
        <v>1059700</v>
      </c>
      <c r="AC12" s="10">
        <v>82.68</v>
      </c>
      <c r="AD12" s="2">
        <f t="shared" si="0"/>
        <v>0.53000000000000114</v>
      </c>
      <c r="AE12" s="138">
        <f t="shared" si="1"/>
        <v>-6.1305445366028888E-3</v>
      </c>
    </row>
    <row r="13" spans="1:31" x14ac:dyDescent="0.25">
      <c r="H13" s="72"/>
      <c r="W13" s="133">
        <v>42597</v>
      </c>
      <c r="X13" s="10">
        <v>83.25</v>
      </c>
      <c r="Y13" s="10">
        <v>83.49</v>
      </c>
      <c r="Z13" s="10">
        <v>83.05</v>
      </c>
      <c r="AA13" s="10">
        <v>83.19</v>
      </c>
      <c r="AB13" s="95">
        <v>1392900</v>
      </c>
      <c r="AC13" s="10">
        <v>83.19</v>
      </c>
      <c r="AD13" s="2">
        <f t="shared" si="0"/>
        <v>0.43999999999999773</v>
      </c>
      <c r="AE13" s="138">
        <f t="shared" si="1"/>
        <v>-4.9043062200956333E-3</v>
      </c>
    </row>
    <row r="14" spans="1:31" x14ac:dyDescent="0.25">
      <c r="H14" s="72"/>
      <c r="W14" s="133">
        <v>42594</v>
      </c>
      <c r="X14" s="10">
        <v>83.55</v>
      </c>
      <c r="Y14" s="10">
        <v>83.66</v>
      </c>
      <c r="Z14" s="10">
        <v>83.12</v>
      </c>
      <c r="AA14" s="10">
        <v>83.6</v>
      </c>
      <c r="AB14" s="95">
        <v>1025600</v>
      </c>
      <c r="AC14" s="10">
        <v>83.6</v>
      </c>
      <c r="AD14" s="2">
        <f t="shared" si="0"/>
        <v>0.53999999999999204</v>
      </c>
      <c r="AE14" s="138">
        <f t="shared" si="1"/>
        <v>-1.196029183112568E-4</v>
      </c>
    </row>
    <row r="15" spans="1:31" x14ac:dyDescent="0.25">
      <c r="H15" s="72"/>
      <c r="W15" s="133">
        <v>42593</v>
      </c>
      <c r="X15" s="10">
        <v>83.69</v>
      </c>
      <c r="Y15" s="10">
        <v>83.73</v>
      </c>
      <c r="Z15" s="10">
        <v>82.65</v>
      </c>
      <c r="AA15" s="10">
        <v>83.61</v>
      </c>
      <c r="AB15" s="95">
        <v>1176000</v>
      </c>
      <c r="AC15" s="10">
        <v>83.61</v>
      </c>
      <c r="AD15" s="2">
        <f t="shared" si="0"/>
        <v>1.0799999999999983</v>
      </c>
      <c r="AE15" s="138">
        <f t="shared" si="1"/>
        <v>7.1813285457822396E-4</v>
      </c>
    </row>
    <row r="16" spans="1:31" x14ac:dyDescent="0.25">
      <c r="H16" s="72"/>
      <c r="W16" s="133">
        <v>42592</v>
      </c>
      <c r="X16" s="10">
        <v>83.8</v>
      </c>
      <c r="Y16" s="10">
        <v>83.98</v>
      </c>
      <c r="Z16" s="10">
        <v>83.24</v>
      </c>
      <c r="AA16" s="10">
        <v>83.55</v>
      </c>
      <c r="AB16" s="95">
        <v>2212300</v>
      </c>
      <c r="AC16" s="10">
        <v>83.55</v>
      </c>
      <c r="AD16" s="2">
        <f t="shared" si="0"/>
        <v>0.74000000000000909</v>
      </c>
      <c r="AE16" s="138">
        <f t="shared" si="1"/>
        <v>-2.983293556085953E-3</v>
      </c>
    </row>
    <row r="17" spans="1:31" x14ac:dyDescent="0.25">
      <c r="H17" s="72"/>
      <c r="W17" s="133">
        <v>42591</v>
      </c>
      <c r="X17" s="10">
        <v>83.91</v>
      </c>
      <c r="Y17" s="10">
        <v>84.05</v>
      </c>
      <c r="Z17" s="10">
        <v>83.56</v>
      </c>
      <c r="AA17" s="10">
        <v>83.8</v>
      </c>
      <c r="AB17" s="95">
        <v>1354700</v>
      </c>
      <c r="AC17" s="10">
        <v>83.8</v>
      </c>
      <c r="AD17" s="2">
        <f t="shared" si="0"/>
        <v>0.48999999999999488</v>
      </c>
      <c r="AE17" s="138">
        <f t="shared" si="1"/>
        <v>2.387204583431668E-4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42590</v>
      </c>
      <c r="X18" s="10">
        <v>84.64</v>
      </c>
      <c r="Y18" s="10">
        <v>84.7</v>
      </c>
      <c r="Z18" s="10">
        <v>83.61</v>
      </c>
      <c r="AA18" s="10">
        <v>83.78</v>
      </c>
      <c r="AB18" s="95">
        <v>1214600</v>
      </c>
      <c r="AC18" s="10">
        <v>83.78</v>
      </c>
      <c r="AD18" s="2">
        <f t="shared" si="0"/>
        <v>1.0900000000000034</v>
      </c>
      <c r="AE18" s="138">
        <f t="shared" si="1"/>
        <v>-6.8752963489805419E-3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84</v>
      </c>
      <c r="Y19" s="10">
        <v>84.74</v>
      </c>
      <c r="Z19" s="10">
        <v>83.69</v>
      </c>
      <c r="AA19" s="10">
        <v>84.36</v>
      </c>
      <c r="AB19" s="95">
        <v>1492800</v>
      </c>
      <c r="AC19" s="10">
        <v>84.36</v>
      </c>
      <c r="AD19" s="2">
        <f t="shared" si="0"/>
        <v>1.0499999999999972</v>
      </c>
      <c r="AE19" s="138">
        <f t="shared" si="1"/>
        <v>9.3323761665471405E-3</v>
      </c>
    </row>
    <row r="20" spans="1:31" x14ac:dyDescent="0.25">
      <c r="W20" s="133">
        <v>42586</v>
      </c>
      <c r="X20" s="10">
        <v>84.52</v>
      </c>
      <c r="Y20" s="10">
        <v>84.8</v>
      </c>
      <c r="Z20" s="10">
        <v>83.51</v>
      </c>
      <c r="AA20" s="10">
        <v>83.58</v>
      </c>
      <c r="AB20" s="95">
        <v>1793500</v>
      </c>
      <c r="AC20" s="10">
        <v>83.58</v>
      </c>
      <c r="AD20" s="2">
        <f t="shared" si="0"/>
        <v>1.289999999999992</v>
      </c>
      <c r="AE20" s="138">
        <f t="shared" si="1"/>
        <v>-1.2523629489603061E-2</v>
      </c>
    </row>
    <row r="21" spans="1:31" x14ac:dyDescent="0.25">
      <c r="W21" s="133">
        <v>42585</v>
      </c>
      <c r="X21" s="10">
        <v>84.74</v>
      </c>
      <c r="Y21" s="10">
        <v>84.9</v>
      </c>
      <c r="Z21" s="10">
        <v>83.24</v>
      </c>
      <c r="AA21" s="10">
        <v>84.64</v>
      </c>
      <c r="AB21" s="95">
        <v>2616500</v>
      </c>
      <c r="AC21" s="10">
        <v>84.64</v>
      </c>
      <c r="AD21" s="2">
        <f t="shared" si="0"/>
        <v>1.6600000000000108</v>
      </c>
      <c r="AE21" s="138">
        <f t="shared" si="1"/>
        <v>-3.2972209138012465E-3</v>
      </c>
    </row>
    <row r="22" spans="1:31" x14ac:dyDescent="0.25">
      <c r="W22" s="133">
        <v>42584</v>
      </c>
      <c r="X22" s="10">
        <v>83.04</v>
      </c>
      <c r="Y22" s="10">
        <v>85.52</v>
      </c>
      <c r="Z22" s="10">
        <v>82.01</v>
      </c>
      <c r="AA22" s="10">
        <v>84.92</v>
      </c>
      <c r="AB22" s="95">
        <v>4813800</v>
      </c>
      <c r="AC22" s="10">
        <v>84.92</v>
      </c>
      <c r="AD22" s="2">
        <f t="shared" si="0"/>
        <v>3.5099999999999909</v>
      </c>
      <c r="AE22" s="138">
        <f t="shared" si="1"/>
        <v>3.0457468753792183E-2</v>
      </c>
    </row>
    <row r="23" spans="1:31" x14ac:dyDescent="0.25">
      <c r="W23" s="133">
        <v>42583</v>
      </c>
      <c r="X23" s="10">
        <v>83.21</v>
      </c>
      <c r="Y23" s="10">
        <v>83.89</v>
      </c>
      <c r="Z23" s="10">
        <v>82.1</v>
      </c>
      <c r="AA23" s="10">
        <v>82.41</v>
      </c>
      <c r="AB23" s="95">
        <v>4588000</v>
      </c>
      <c r="AC23" s="10">
        <v>82.41</v>
      </c>
      <c r="AD23" s="2">
        <f t="shared" si="0"/>
        <v>1.7900000000000063</v>
      </c>
      <c r="AE23" s="138">
        <f t="shared" si="1"/>
        <v>-1.4234449760765489E-2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82.6</v>
      </c>
      <c r="Y24" s="10">
        <v>83.74</v>
      </c>
      <c r="Z24" s="10">
        <v>82.45</v>
      </c>
      <c r="AA24" s="10">
        <v>83.6</v>
      </c>
      <c r="AB24" s="95">
        <v>2727100</v>
      </c>
      <c r="AC24" s="10">
        <v>83.6</v>
      </c>
      <c r="AD24" s="2">
        <f t="shared" si="0"/>
        <v>1.289999999999992</v>
      </c>
      <c r="AE24" s="138">
        <f t="shared" si="1"/>
        <v>1.2596899224806002E-2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42579</v>
      </c>
      <c r="X25" s="10">
        <v>83.12</v>
      </c>
      <c r="Y25" s="10">
        <v>83.23</v>
      </c>
      <c r="Z25" s="10">
        <v>82.18</v>
      </c>
      <c r="AA25" s="10">
        <v>82.56</v>
      </c>
      <c r="AB25" s="95">
        <v>3311700</v>
      </c>
      <c r="AC25" s="10">
        <v>82.56</v>
      </c>
      <c r="AD25" s="2">
        <f t="shared" si="0"/>
        <v>1.0499999999999972</v>
      </c>
      <c r="AE25" s="138">
        <f t="shared" si="1"/>
        <v>-9.3592512598992261E-3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42578</v>
      </c>
      <c r="X26" s="10">
        <v>83.5</v>
      </c>
      <c r="Y26" s="10">
        <v>83.64</v>
      </c>
      <c r="Z26" s="10">
        <v>82.88</v>
      </c>
      <c r="AA26" s="10">
        <v>83.34</v>
      </c>
      <c r="AB26" s="95">
        <v>1688700</v>
      </c>
      <c r="AC26" s="10">
        <v>83.34</v>
      </c>
      <c r="AD26" s="2">
        <f t="shared" si="0"/>
        <v>0.76000000000000512</v>
      </c>
      <c r="AE26" s="138">
        <f t="shared" si="1"/>
        <v>-3.5868005738880493E-3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42577</v>
      </c>
      <c r="X27" s="10">
        <v>82.81</v>
      </c>
      <c r="Y27" s="10">
        <v>83.66</v>
      </c>
      <c r="Z27" s="10">
        <v>82.68</v>
      </c>
      <c r="AA27" s="10">
        <v>83.64</v>
      </c>
      <c r="AB27" s="95">
        <v>1510000</v>
      </c>
      <c r="AC27" s="10">
        <v>83.64</v>
      </c>
      <c r="AD27" s="2">
        <f t="shared" si="0"/>
        <v>0.97999999999998977</v>
      </c>
      <c r="AE27" s="138">
        <f t="shared" si="1"/>
        <v>9.413468501086264E-3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42576</v>
      </c>
      <c r="X28" s="10">
        <v>82.85</v>
      </c>
      <c r="Y28" s="10">
        <v>82.99</v>
      </c>
      <c r="Z28" s="10">
        <v>82.04</v>
      </c>
      <c r="AA28" s="10">
        <v>82.86</v>
      </c>
      <c r="AB28" s="95">
        <v>1336800</v>
      </c>
      <c r="AC28" s="10">
        <v>82.86</v>
      </c>
      <c r="AD28" s="2">
        <f t="shared" si="0"/>
        <v>0.94999999999998863</v>
      </c>
      <c r="AE28" s="138">
        <f t="shared" si="1"/>
        <v>-1.5664537896131758E-3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42573</v>
      </c>
      <c r="X29" s="10">
        <v>82.91</v>
      </c>
      <c r="Y29" s="10">
        <v>83.14</v>
      </c>
      <c r="Z29" s="10">
        <v>82.57</v>
      </c>
      <c r="AA29" s="10">
        <v>82.99</v>
      </c>
      <c r="AB29" s="95">
        <v>1253300</v>
      </c>
      <c r="AC29" s="10">
        <v>82.99</v>
      </c>
      <c r="AD29" s="2">
        <f t="shared" si="0"/>
        <v>0.57000000000000739</v>
      </c>
      <c r="AE29" s="138">
        <f t="shared" si="1"/>
        <v>4.5999273695678244E-3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42572</v>
      </c>
      <c r="X30" s="10">
        <v>83.24</v>
      </c>
      <c r="Y30" s="10">
        <v>83.55</v>
      </c>
      <c r="Z30" s="10">
        <v>82.27</v>
      </c>
      <c r="AA30" s="10">
        <v>82.61</v>
      </c>
      <c r="AB30" s="95">
        <v>1772100</v>
      </c>
      <c r="AC30" s="10">
        <v>82.61</v>
      </c>
      <c r="AD30" s="2">
        <f t="shared" si="0"/>
        <v>1.2800000000000011</v>
      </c>
      <c r="AE30" s="138">
        <f t="shared" si="1"/>
        <v>-8.1642454076120696E-3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42571</v>
      </c>
      <c r="X31" s="10">
        <v>82.93</v>
      </c>
      <c r="Y31" s="10">
        <v>83.54</v>
      </c>
      <c r="Z31" s="10">
        <v>82.57</v>
      </c>
      <c r="AA31" s="10">
        <v>83.29</v>
      </c>
      <c r="AB31" s="95">
        <v>1300800</v>
      </c>
      <c r="AC31" s="10">
        <v>83.29</v>
      </c>
      <c r="AD31" s="2">
        <f t="shared" si="0"/>
        <v>0.97000000000001307</v>
      </c>
      <c r="AE31" s="138">
        <f t="shared" si="1"/>
        <v>5.6749577396766338E-3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42570</v>
      </c>
      <c r="X32" s="10">
        <v>82.94</v>
      </c>
      <c r="Y32" s="10">
        <v>83.5</v>
      </c>
      <c r="Z32" s="10">
        <v>82.38</v>
      </c>
      <c r="AA32" s="10">
        <v>82.82</v>
      </c>
      <c r="AB32" s="95">
        <v>1739100</v>
      </c>
      <c r="AC32" s="10">
        <v>82.82</v>
      </c>
      <c r="AD32" s="2">
        <f t="shared" si="0"/>
        <v>1.1200000000000045</v>
      </c>
      <c r="AE32" s="138">
        <f t="shared" si="1"/>
        <v>-4.6869366662660727E-3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42569</v>
      </c>
      <c r="X33" s="10">
        <v>82.5</v>
      </c>
      <c r="Y33" s="10">
        <v>83.32</v>
      </c>
      <c r="Z33" s="10">
        <v>82.29</v>
      </c>
      <c r="AA33" s="10">
        <v>83.21</v>
      </c>
      <c r="AB33" s="95">
        <v>1587700</v>
      </c>
      <c r="AC33" s="10">
        <v>83.21</v>
      </c>
      <c r="AD33" s="2">
        <f t="shared" si="0"/>
        <v>1.0299999999999869</v>
      </c>
      <c r="AE33" s="138">
        <f t="shared" si="1"/>
        <v>1.0320543953375338E-2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42566</v>
      </c>
      <c r="X34" s="10">
        <v>83.02</v>
      </c>
      <c r="Y34" s="10">
        <v>83.28</v>
      </c>
      <c r="Z34" s="10">
        <v>82.12</v>
      </c>
      <c r="AA34" s="10">
        <v>82.36</v>
      </c>
      <c r="AB34" s="95">
        <v>2379200</v>
      </c>
      <c r="AC34" s="10">
        <v>82.36</v>
      </c>
      <c r="AD34" s="2">
        <f t="shared" si="0"/>
        <v>1.1599999999999966</v>
      </c>
      <c r="AE34" s="138">
        <f t="shared" si="1"/>
        <v>-7.3520549596239881E-3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42565</v>
      </c>
      <c r="X35" s="10">
        <v>82.76</v>
      </c>
      <c r="Y35" s="10">
        <v>83.42</v>
      </c>
      <c r="Z35" s="10">
        <v>82.54</v>
      </c>
      <c r="AA35" s="10">
        <v>82.97</v>
      </c>
      <c r="AB35" s="95">
        <v>1742800</v>
      </c>
      <c r="AC35" s="10">
        <v>82.97</v>
      </c>
      <c r="AD35" s="2">
        <f t="shared" si="0"/>
        <v>0.87999999999999545</v>
      </c>
      <c r="AE35" s="138">
        <f t="shared" si="1"/>
        <v>8.3859990277102003E-3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42564</v>
      </c>
      <c r="X36" s="10">
        <v>82.14</v>
      </c>
      <c r="Y36" s="10">
        <v>82.87</v>
      </c>
      <c r="Z36" s="10">
        <v>81.97</v>
      </c>
      <c r="AA36" s="10">
        <v>82.28</v>
      </c>
      <c r="AB36" s="95">
        <v>1942600</v>
      </c>
      <c r="AC36" s="10">
        <v>82.28</v>
      </c>
      <c r="AD36" s="2">
        <f t="shared" si="0"/>
        <v>0.90000000000000568</v>
      </c>
      <c r="AE36" s="138">
        <f t="shared" si="1"/>
        <v>6.2370062370062929E-3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42563</v>
      </c>
      <c r="X37" s="10">
        <v>81.150000000000006</v>
      </c>
      <c r="Y37" s="10">
        <v>82</v>
      </c>
      <c r="Z37" s="10">
        <v>81.12</v>
      </c>
      <c r="AA37" s="10">
        <v>81.77</v>
      </c>
      <c r="AB37" s="95">
        <v>2668700</v>
      </c>
      <c r="AC37" s="10">
        <v>81.77</v>
      </c>
      <c r="AD37" s="2">
        <f t="shared" si="0"/>
        <v>0.87999999999999545</v>
      </c>
      <c r="AE37" s="138">
        <f t="shared" si="1"/>
        <v>8.7589439921045287E-3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42562</v>
      </c>
      <c r="X38" s="10">
        <v>80.5</v>
      </c>
      <c r="Y38" s="10">
        <v>81.45</v>
      </c>
      <c r="Z38" s="10">
        <v>80.38</v>
      </c>
      <c r="AA38" s="10">
        <v>81.06</v>
      </c>
      <c r="AB38" s="95">
        <v>1818400</v>
      </c>
      <c r="AC38" s="10">
        <v>81.06</v>
      </c>
      <c r="AD38" s="2">
        <f t="shared" si="0"/>
        <v>1.0700000000000074</v>
      </c>
      <c r="AE38" s="138">
        <f t="shared" si="1"/>
        <v>8.4598158745956553E-3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42559</v>
      </c>
      <c r="X39" s="10">
        <v>79.55</v>
      </c>
      <c r="Y39" s="10">
        <v>80.44</v>
      </c>
      <c r="Z39" s="10">
        <v>79.34</v>
      </c>
      <c r="AA39" s="10">
        <v>80.38</v>
      </c>
      <c r="AB39" s="95">
        <v>2900400</v>
      </c>
      <c r="AC39" s="10">
        <v>80.38</v>
      </c>
      <c r="AD39" s="2">
        <f t="shared" si="0"/>
        <v>1.0999999999999943</v>
      </c>
      <c r="AE39" s="138">
        <f t="shared" si="1"/>
        <v>1.1832829808660517E-2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37" t="s">
        <v>78</v>
      </c>
      <c r="P40" s="537"/>
      <c r="W40" s="133">
        <v>42558</v>
      </c>
      <c r="X40" s="10">
        <v>79.08</v>
      </c>
      <c r="Y40" s="10">
        <v>80.180000000000007</v>
      </c>
      <c r="Z40" s="10">
        <v>78.680000000000007</v>
      </c>
      <c r="AA40" s="10">
        <v>79.44</v>
      </c>
      <c r="AB40" s="95">
        <v>3949600</v>
      </c>
      <c r="AC40" s="10">
        <v>79.44</v>
      </c>
      <c r="AD40" s="2">
        <f t="shared" si="0"/>
        <v>1.5</v>
      </c>
      <c r="AE40" s="138">
        <f t="shared" si="1"/>
        <v>-6.8758594824352981E-3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87.692000000000007</v>
      </c>
      <c r="Q41" s="2"/>
      <c r="W41" s="133">
        <v>42557</v>
      </c>
      <c r="X41" s="10">
        <v>78.180000000000007</v>
      </c>
      <c r="Y41" s="10">
        <v>80.47</v>
      </c>
      <c r="Z41" s="10">
        <v>77.77</v>
      </c>
      <c r="AA41" s="10">
        <v>79.989999999999995</v>
      </c>
      <c r="AB41" s="95">
        <v>2853000</v>
      </c>
      <c r="AC41" s="10">
        <v>79.989999999999995</v>
      </c>
      <c r="AD41" s="2">
        <f t="shared" si="0"/>
        <v>2.7000000000000028</v>
      </c>
      <c r="AE41" s="138">
        <f t="shared" si="1"/>
        <v>2.2497763006519067E-2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86.894800000000004</v>
      </c>
      <c r="Q42" s="2"/>
      <c r="T42" s="91" t="s">
        <v>113</v>
      </c>
      <c r="W42" s="133">
        <v>42556</v>
      </c>
      <c r="X42" s="10">
        <v>77.91</v>
      </c>
      <c r="Y42" s="10">
        <v>78.69</v>
      </c>
      <c r="Z42" s="10">
        <v>77.72</v>
      </c>
      <c r="AA42" s="10">
        <v>78.23</v>
      </c>
      <c r="AB42" s="95">
        <v>2576200</v>
      </c>
      <c r="AC42" s="10">
        <v>78.23</v>
      </c>
      <c r="AD42" s="2">
        <f t="shared" si="0"/>
        <v>0.96999999999999886</v>
      </c>
      <c r="AE42" s="138">
        <f t="shared" si="1"/>
        <v>-7.6638140247797804E-4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281</v>
      </c>
      <c r="O43" s="83">
        <v>1.08</v>
      </c>
      <c r="P43" s="83">
        <f t="shared" si="18"/>
        <v>86.0976</v>
      </c>
      <c r="Q43" s="2"/>
      <c r="T43" s="128" t="s">
        <v>98</v>
      </c>
      <c r="U43" s="98">
        <v>79.77</v>
      </c>
      <c r="W43" s="133">
        <v>42552</v>
      </c>
      <c r="X43" s="10">
        <v>77.92</v>
      </c>
      <c r="Y43" s="10">
        <v>78.38</v>
      </c>
      <c r="Z43" s="10">
        <v>77.63</v>
      </c>
      <c r="AA43" s="10">
        <v>78.290000000000006</v>
      </c>
      <c r="AB43" s="95">
        <v>2303000</v>
      </c>
      <c r="AC43" s="10">
        <v>78.290000000000006</v>
      </c>
      <c r="AD43" s="2">
        <f t="shared" si="0"/>
        <v>0.75</v>
      </c>
      <c r="AE43" s="138">
        <f t="shared" si="1"/>
        <v>3.5892834252018169E-3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85.30040000000001</v>
      </c>
      <c r="Q44" s="2"/>
      <c r="T44" s="93" t="s">
        <v>99</v>
      </c>
      <c r="U44" s="88">
        <v>79.75</v>
      </c>
      <c r="W44" s="133">
        <v>42551</v>
      </c>
      <c r="X44" s="10">
        <v>77.36</v>
      </c>
      <c r="Y44" s="10">
        <v>78.17</v>
      </c>
      <c r="Z44" s="10">
        <v>76.97</v>
      </c>
      <c r="AA44" s="10">
        <v>78.010000000000005</v>
      </c>
      <c r="AB44" s="95">
        <v>2992900</v>
      </c>
      <c r="AC44" s="10">
        <v>78.010000000000005</v>
      </c>
      <c r="AD44" s="2">
        <f t="shared" si="0"/>
        <v>1.2000000000000028</v>
      </c>
      <c r="AE44" s="138">
        <f t="shared" si="1"/>
        <v>9.3155647561133925E-3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84.503200000000007</v>
      </c>
      <c r="Q45" s="2"/>
      <c r="T45" s="93" t="s">
        <v>100</v>
      </c>
      <c r="U45" s="88" t="s">
        <v>130</v>
      </c>
      <c r="W45" s="133">
        <v>42550</v>
      </c>
      <c r="X45" s="10">
        <v>75.97</v>
      </c>
      <c r="Y45" s="10">
        <v>77.45</v>
      </c>
      <c r="Z45" s="10">
        <v>75.69</v>
      </c>
      <c r="AA45" s="10">
        <v>77.290000000000006</v>
      </c>
      <c r="AB45" s="95">
        <v>2305800</v>
      </c>
      <c r="AC45" s="10">
        <v>77.290000000000006</v>
      </c>
      <c r="AD45" s="2">
        <f t="shared" si="0"/>
        <v>1.7600000000000051</v>
      </c>
      <c r="AE45" s="138" t="e">
        <f t="shared" si="1"/>
        <v>#DIV/0!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83.706000000000003</v>
      </c>
      <c r="Q46" s="2"/>
      <c r="T46" s="93" t="s">
        <v>101</v>
      </c>
      <c r="U46" s="88" t="s">
        <v>130</v>
      </c>
      <c r="W46" s="133">
        <v>42550</v>
      </c>
      <c r="X46" s="10" t="s">
        <v>268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82.908799999999999</v>
      </c>
      <c r="Q47" s="2"/>
      <c r="T47" s="93" t="s">
        <v>102</v>
      </c>
      <c r="U47" s="88">
        <v>93.86</v>
      </c>
      <c r="W47" s="133">
        <v>42549</v>
      </c>
      <c r="X47" s="10">
        <v>75.16</v>
      </c>
      <c r="Y47" s="10">
        <v>75.44</v>
      </c>
      <c r="Z47" s="10">
        <v>73.98</v>
      </c>
      <c r="AA47" s="10">
        <v>75.430000000000007</v>
      </c>
      <c r="AB47" s="95">
        <v>2888300</v>
      </c>
      <c r="AC47" s="10">
        <v>74.98</v>
      </c>
      <c r="AD47" s="2">
        <f t="shared" si="0"/>
        <v>1.4599999999999937</v>
      </c>
      <c r="AE47" s="138">
        <f t="shared" si="1"/>
        <v>2.3617747440273007E-2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82.111599999999996</v>
      </c>
      <c r="Q48" s="2"/>
      <c r="T48" s="93" t="s">
        <v>103</v>
      </c>
      <c r="U48" s="88">
        <v>0.80776400000000004</v>
      </c>
      <c r="W48" s="133">
        <v>42548</v>
      </c>
      <c r="X48" s="10">
        <v>74.84</v>
      </c>
      <c r="Y48" s="10">
        <v>75.150000000000006</v>
      </c>
      <c r="Z48" s="10">
        <v>73.25</v>
      </c>
      <c r="AA48" s="10">
        <v>73.69</v>
      </c>
      <c r="AB48" s="95">
        <v>2078500</v>
      </c>
      <c r="AC48" s="10">
        <v>73.25</v>
      </c>
      <c r="AD48" s="2">
        <f t="shared" si="0"/>
        <v>1.9000000000000057</v>
      </c>
      <c r="AE48" s="138">
        <f t="shared" si="1"/>
        <v>-2.0460016047071372E-2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81.314400000000006</v>
      </c>
      <c r="Q49" s="2"/>
      <c r="T49" s="93" t="s">
        <v>123</v>
      </c>
      <c r="U49" s="88" t="s">
        <v>340</v>
      </c>
      <c r="W49" s="133">
        <v>42545</v>
      </c>
      <c r="X49" s="10">
        <v>75.64</v>
      </c>
      <c r="Y49" s="10">
        <v>76.25</v>
      </c>
      <c r="Z49" s="10">
        <v>75.040000000000006</v>
      </c>
      <c r="AA49" s="10">
        <v>75.23</v>
      </c>
      <c r="AB49" s="95">
        <v>3282000</v>
      </c>
      <c r="AC49" s="10">
        <v>74.78</v>
      </c>
      <c r="AD49" s="2">
        <f t="shared" si="0"/>
        <v>1.2099999999999937</v>
      </c>
      <c r="AE49" s="138">
        <f t="shared" si="1"/>
        <v>-3.6960721184803647E-2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80.517200000000003</v>
      </c>
      <c r="Q50" s="2"/>
      <c r="T50" s="93"/>
      <c r="U50" s="88"/>
      <c r="W50" s="133">
        <v>42544</v>
      </c>
      <c r="X50" s="10">
        <v>77.98</v>
      </c>
      <c r="Y50" s="10">
        <v>78.14</v>
      </c>
      <c r="Z50" s="10">
        <v>77.44</v>
      </c>
      <c r="AA50" s="10">
        <v>78.12</v>
      </c>
      <c r="AB50" s="95">
        <v>1279300</v>
      </c>
      <c r="AC50" s="10">
        <v>77.650000000000006</v>
      </c>
      <c r="AD50" s="2">
        <f t="shared" si="0"/>
        <v>0.70000000000000284</v>
      </c>
      <c r="AE50" s="138">
        <f t="shared" si="1"/>
        <v>1.3972316531731588E-2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79.72</v>
      </c>
      <c r="Q51" s="2"/>
      <c r="T51" s="93" t="s">
        <v>105</v>
      </c>
      <c r="U51" s="88" t="s">
        <v>515</v>
      </c>
      <c r="W51" s="133">
        <v>42543</v>
      </c>
      <c r="X51" s="10">
        <v>76.900000000000006</v>
      </c>
      <c r="Y51" s="10">
        <v>77.69</v>
      </c>
      <c r="Z51" s="10">
        <v>76.8</v>
      </c>
      <c r="AA51" s="10">
        <v>77.040000000000006</v>
      </c>
      <c r="AB51" s="95">
        <v>2148500</v>
      </c>
      <c r="AC51" s="10">
        <v>76.58</v>
      </c>
      <c r="AD51" s="2">
        <f t="shared" si="0"/>
        <v>0.89000000000000057</v>
      </c>
      <c r="AE51" s="138">
        <f t="shared" si="1"/>
        <v>1.9625801386888853E-3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78.922799999999995</v>
      </c>
      <c r="Q52" s="2"/>
      <c r="T52" s="93" t="s">
        <v>106</v>
      </c>
      <c r="U52" s="88" t="s">
        <v>291</v>
      </c>
      <c r="W52" s="133">
        <v>42542</v>
      </c>
      <c r="X52" s="10">
        <v>76.819999999999993</v>
      </c>
      <c r="Y52" s="10">
        <v>77.06</v>
      </c>
      <c r="Z52" s="10">
        <v>76.31</v>
      </c>
      <c r="AA52" s="10">
        <v>76.89</v>
      </c>
      <c r="AB52" s="95">
        <v>1855000</v>
      </c>
      <c r="AC52" s="10">
        <v>76.430000000000007</v>
      </c>
      <c r="AD52" s="2">
        <f t="shared" si="0"/>
        <v>0.75</v>
      </c>
      <c r="AE52" s="138">
        <f t="shared" si="1"/>
        <v>5.3933175480138651E-3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78.125599999999991</v>
      </c>
      <c r="Q53" s="2"/>
      <c r="T53" s="93" t="s">
        <v>107</v>
      </c>
      <c r="U53" s="90">
        <v>858310</v>
      </c>
      <c r="W53" s="133">
        <v>42541</v>
      </c>
      <c r="X53" s="10">
        <v>76.400000000000006</v>
      </c>
      <c r="Y53" s="10">
        <v>77.06</v>
      </c>
      <c r="Z53" s="10">
        <v>76.23</v>
      </c>
      <c r="AA53" s="10">
        <v>76.48</v>
      </c>
      <c r="AB53" s="95">
        <v>2193800</v>
      </c>
      <c r="AC53" s="10">
        <v>76.02</v>
      </c>
      <c r="AD53" s="2">
        <f t="shared" si="0"/>
        <v>0.82999999999999829</v>
      </c>
      <c r="AE53" s="138">
        <f t="shared" si="1"/>
        <v>1.2789768185451633E-2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77.328400000000002</v>
      </c>
      <c r="T54" s="93" t="s">
        <v>110</v>
      </c>
      <c r="U54" s="90">
        <v>2172790</v>
      </c>
      <c r="W54" s="133">
        <v>42538</v>
      </c>
      <c r="X54" s="10">
        <v>76.56</v>
      </c>
      <c r="Y54" s="10">
        <v>76.569999999999993</v>
      </c>
      <c r="Z54" s="10">
        <v>75.37</v>
      </c>
      <c r="AA54" s="10">
        <v>75.510000000000005</v>
      </c>
      <c r="AB54" s="95">
        <v>2897500</v>
      </c>
      <c r="AC54" s="10">
        <v>75.06</v>
      </c>
      <c r="AD54" s="2">
        <f t="shared" si="0"/>
        <v>1.1999999999999886</v>
      </c>
      <c r="AE54" s="138">
        <f t="shared" si="1"/>
        <v>-1.3406940063091399E-2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76.531199999999998</v>
      </c>
      <c r="T55" s="93" t="s">
        <v>108</v>
      </c>
      <c r="U55" s="88" t="s">
        <v>516</v>
      </c>
      <c r="W55" s="133">
        <v>42537</v>
      </c>
      <c r="X55" s="10">
        <v>76.400000000000006</v>
      </c>
      <c r="Y55" s="10">
        <v>76.599999999999994</v>
      </c>
      <c r="Z55" s="10">
        <v>75.430000000000007</v>
      </c>
      <c r="AA55" s="10">
        <v>76.540000000000006</v>
      </c>
      <c r="AB55" s="95">
        <v>3228300</v>
      </c>
      <c r="AC55" s="10">
        <v>76.08</v>
      </c>
      <c r="AD55" s="2">
        <f t="shared" si="0"/>
        <v>1.1699999999999875</v>
      </c>
      <c r="AE55" s="138">
        <f t="shared" si="1"/>
        <v>-1.836788244555243E-3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75.733999999999995</v>
      </c>
      <c r="T56" s="93" t="s">
        <v>111</v>
      </c>
      <c r="U56" s="88">
        <v>18.45</v>
      </c>
      <c r="W56" s="133">
        <v>42536</v>
      </c>
      <c r="X56" s="10">
        <v>78.02</v>
      </c>
      <c r="Y56" s="10">
        <v>78.08</v>
      </c>
      <c r="Z56" s="10">
        <v>76.61</v>
      </c>
      <c r="AA56" s="10">
        <v>76.680000000000007</v>
      </c>
      <c r="AB56" s="95">
        <v>3548700</v>
      </c>
      <c r="AC56" s="10">
        <v>76.22</v>
      </c>
      <c r="AD56" s="2">
        <f t="shared" si="0"/>
        <v>1.4699999999999989</v>
      </c>
      <c r="AE56" s="138">
        <f t="shared" si="1"/>
        <v>-1.6135278172195733E-2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74.936799999999991</v>
      </c>
      <c r="T57" s="93" t="s">
        <v>112</v>
      </c>
      <c r="U57" s="88">
        <v>4.32</v>
      </c>
      <c r="W57" s="133">
        <v>42535</v>
      </c>
      <c r="X57" s="10">
        <v>78.010000000000005</v>
      </c>
      <c r="Y57" s="10">
        <v>78.319999999999993</v>
      </c>
      <c r="Z57" s="10">
        <v>77.569999999999993</v>
      </c>
      <c r="AA57" s="10">
        <v>77.930000000000007</v>
      </c>
      <c r="AB57" s="95">
        <v>1707400</v>
      </c>
      <c r="AC57" s="10">
        <v>77.47</v>
      </c>
      <c r="AD57" s="2">
        <f t="shared" si="0"/>
        <v>0.75</v>
      </c>
      <c r="AE57" s="138">
        <f t="shared" si="1"/>
        <v>-3.3449118744371953E-3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74.139600000000002</v>
      </c>
      <c r="T58" s="93" t="s">
        <v>109</v>
      </c>
      <c r="U58" s="88" t="s">
        <v>416</v>
      </c>
      <c r="W58" s="133">
        <v>42534</v>
      </c>
      <c r="X58" s="10">
        <v>78.53</v>
      </c>
      <c r="Y58" s="10">
        <v>78.790000000000006</v>
      </c>
      <c r="Z58" s="10">
        <v>78.150000000000006</v>
      </c>
      <c r="AA58" s="10">
        <v>78.2</v>
      </c>
      <c r="AB58" s="95">
        <v>2042100</v>
      </c>
      <c r="AC58" s="10">
        <v>77.73</v>
      </c>
      <c r="AD58" s="2">
        <f t="shared" si="0"/>
        <v>0.64000000000000057</v>
      </c>
      <c r="AE58" s="138">
        <f t="shared" si="1"/>
        <v>-4.2275172943888606E-3</v>
      </c>
    </row>
    <row r="59" spans="1:31" x14ac:dyDescent="0.25">
      <c r="O59" s="83">
        <v>0.92</v>
      </c>
      <c r="P59" s="83">
        <f t="shared" si="18"/>
        <v>73.342399999999998</v>
      </c>
      <c r="W59" s="133">
        <v>42531</v>
      </c>
      <c r="X59" s="10">
        <v>79</v>
      </c>
      <c r="Y59" s="10">
        <v>79.06</v>
      </c>
      <c r="Z59" s="10">
        <v>78.05</v>
      </c>
      <c r="AA59" s="10">
        <v>78.53</v>
      </c>
      <c r="AB59" s="95">
        <v>2714500</v>
      </c>
      <c r="AC59" s="10">
        <v>78.06</v>
      </c>
      <c r="AD59" s="2">
        <f t="shared" si="0"/>
        <v>1.0100000000000051</v>
      </c>
      <c r="AE59" s="138">
        <f t="shared" si="1"/>
        <v>-9.642222786094834E-3</v>
      </c>
    </row>
    <row r="60" spans="1:31" x14ac:dyDescent="0.25">
      <c r="O60" s="83">
        <v>0.91</v>
      </c>
      <c r="P60" s="83">
        <f t="shared" si="18"/>
        <v>72.545200000000008</v>
      </c>
      <c r="W60" s="133">
        <v>42530</v>
      </c>
      <c r="X60" s="10">
        <v>79.56</v>
      </c>
      <c r="Y60" s="10">
        <v>79.959999999999994</v>
      </c>
      <c r="Z60" s="10">
        <v>79.11</v>
      </c>
      <c r="AA60" s="10">
        <v>79.290000000000006</v>
      </c>
      <c r="AB60" s="95">
        <v>3082300</v>
      </c>
      <c r="AC60" s="10">
        <v>78.819999999999993</v>
      </c>
      <c r="AD60" s="2">
        <f t="shared" si="0"/>
        <v>0.84999999999999432</v>
      </c>
      <c r="AE60" s="138">
        <f t="shared" si="1"/>
        <v>-4.672307109483631E-3</v>
      </c>
    </row>
    <row r="61" spans="1:31" x14ac:dyDescent="0.25">
      <c r="O61" s="83">
        <v>0.9</v>
      </c>
      <c r="P61" s="83">
        <f t="shared" si="18"/>
        <v>71.748000000000005</v>
      </c>
      <c r="W61" s="133">
        <v>42529</v>
      </c>
      <c r="X61" s="10">
        <v>79.849999999999994</v>
      </c>
      <c r="Y61" s="10">
        <v>80.13</v>
      </c>
      <c r="Z61" s="10">
        <v>79.5</v>
      </c>
      <c r="AA61" s="10">
        <v>79.66</v>
      </c>
      <c r="AB61" s="95">
        <v>3437900</v>
      </c>
      <c r="AC61" s="10">
        <v>79.19</v>
      </c>
      <c r="AD61" s="2">
        <f t="shared" si="0"/>
        <v>0.62999999999999545</v>
      </c>
      <c r="AE61" s="138">
        <f t="shared" si="1"/>
        <v>-4.1498993963782205E-3</v>
      </c>
    </row>
    <row r="62" spans="1:31" x14ac:dyDescent="0.25">
      <c r="W62" s="133">
        <v>42528</v>
      </c>
      <c r="X62" s="10">
        <v>80.099999999999994</v>
      </c>
      <c r="Y62" s="10">
        <v>80.41</v>
      </c>
      <c r="Z62" s="10">
        <v>79.72</v>
      </c>
      <c r="AA62" s="10">
        <v>80</v>
      </c>
      <c r="AB62" s="95">
        <v>2142200</v>
      </c>
      <c r="AC62" s="10">
        <v>79.52</v>
      </c>
      <c r="AD62" s="2">
        <f t="shared" si="0"/>
        <v>0.68999999999999773</v>
      </c>
      <c r="AE62" s="138">
        <f t="shared" si="1"/>
        <v>-5.2539404553415547E-3</v>
      </c>
    </row>
    <row r="63" spans="1:31" x14ac:dyDescent="0.25">
      <c r="L63" t="s">
        <v>65</v>
      </c>
      <c r="M63" s="2">
        <f>M81+K81-F81</f>
        <v>490.94999999999891</v>
      </c>
      <c r="W63" s="133">
        <v>42527</v>
      </c>
      <c r="X63" s="10">
        <v>79.72</v>
      </c>
      <c r="Y63" s="10">
        <v>80.52</v>
      </c>
      <c r="Z63" s="10">
        <v>79.37</v>
      </c>
      <c r="AA63" s="10">
        <v>80.42</v>
      </c>
      <c r="AB63" s="95">
        <v>2021800</v>
      </c>
      <c r="AC63" s="10">
        <v>79.94</v>
      </c>
      <c r="AD63" s="2">
        <f t="shared" si="0"/>
        <v>1.1499999999999915</v>
      </c>
      <c r="AE63" s="138">
        <f t="shared" si="1"/>
        <v>7.8164397377711303E-3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42524</v>
      </c>
      <c r="X64" s="10">
        <v>79.72</v>
      </c>
      <c r="Y64" s="10">
        <v>79.989999999999995</v>
      </c>
      <c r="Z64" s="10">
        <v>79.209999999999994</v>
      </c>
      <c r="AA64" s="10">
        <v>79.790000000000006</v>
      </c>
      <c r="AB64" s="95">
        <v>1988000</v>
      </c>
      <c r="AC64" s="10">
        <v>79.319999999999993</v>
      </c>
      <c r="AD64" s="2">
        <f t="shared" si="0"/>
        <v>0.78000000000000114</v>
      </c>
      <c r="AE64" s="138">
        <f t="shared" si="1"/>
        <v>-1.1333585190782536E-3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42523</v>
      </c>
      <c r="X65" s="10">
        <v>78.7</v>
      </c>
      <c r="Y65" s="10">
        <v>79.89</v>
      </c>
      <c r="Z65" s="10">
        <v>78.61</v>
      </c>
      <c r="AA65" s="10">
        <v>79.89</v>
      </c>
      <c r="AB65" s="95">
        <v>2361100</v>
      </c>
      <c r="AC65" s="10">
        <v>79.41</v>
      </c>
      <c r="AD65" s="2">
        <f t="shared" si="0"/>
        <v>1.2800000000000011</v>
      </c>
      <c r="AE65" s="138">
        <f t="shared" si="1"/>
        <v>1.4824281150159768E-2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42522</v>
      </c>
      <c r="X66" s="10">
        <v>78.58</v>
      </c>
      <c r="Y66" s="10">
        <v>79.05</v>
      </c>
      <c r="Z66" s="10">
        <v>78.44</v>
      </c>
      <c r="AA66" s="10">
        <v>78.72</v>
      </c>
      <c r="AB66" s="95">
        <v>2595700</v>
      </c>
      <c r="AC66" s="10">
        <v>78.25</v>
      </c>
      <c r="AD66" s="2">
        <f t="shared" si="0"/>
        <v>0.60999999999999943</v>
      </c>
      <c r="AE66" s="138">
        <f t="shared" si="1"/>
        <v>-2.9306829765546327E-3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42521</v>
      </c>
      <c r="X67" s="10">
        <v>78.16</v>
      </c>
      <c r="Y67" s="10">
        <v>79.17</v>
      </c>
      <c r="Z67" s="10">
        <v>78.150000000000006</v>
      </c>
      <c r="AA67" s="10">
        <v>78.95</v>
      </c>
      <c r="AB67" s="95">
        <v>3613000</v>
      </c>
      <c r="AC67" s="10">
        <v>78.48</v>
      </c>
      <c r="AD67" s="2">
        <f>Y67-Z67</f>
        <v>1.019999999999996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42517</v>
      </c>
      <c r="X68" s="10">
        <v>77.55</v>
      </c>
      <c r="Y68" s="10">
        <v>78.36</v>
      </c>
      <c r="Z68" s="10">
        <v>77.45</v>
      </c>
      <c r="AA68" s="10">
        <v>78.150000000000006</v>
      </c>
      <c r="AB68" s="95">
        <v>1857200</v>
      </c>
      <c r="AC68" s="10">
        <v>77.680000000000007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49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49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49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8">
    <cfRule type="expression" dxfId="137" priority="3">
      <formula>F47&gt;0</formula>
    </cfRule>
    <cfRule type="expression" dxfId="136" priority="4">
      <formula>F47&lt;0</formula>
    </cfRule>
  </conditionalFormatting>
  <conditionalFormatting sqref="F47:F48">
    <cfRule type="expression" dxfId="135" priority="5">
      <formula>F47&gt;0</formula>
    </cfRule>
    <cfRule type="expression" dxfId="134" priority="6">
      <formula>F47&lt;0</formula>
    </cfRule>
  </conditionalFormatting>
  <conditionalFormatting sqref="H47:H48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42612</v>
      </c>
      <c r="X2" s="10">
        <v>36.549999999999997</v>
      </c>
      <c r="Y2" s="10">
        <v>37.6</v>
      </c>
      <c r="Z2" s="10">
        <v>36.380000000000003</v>
      </c>
      <c r="AA2" s="10">
        <v>37.159999999999997</v>
      </c>
      <c r="AB2" s="95">
        <v>9908400</v>
      </c>
      <c r="AC2" s="10">
        <v>37.159999999999997</v>
      </c>
      <c r="AD2" s="2">
        <f>Y2-Z2</f>
        <v>1.2199999999999989</v>
      </c>
      <c r="AE2" s="138">
        <f>AC2/AC3-1</f>
        <v>1.6689466484268056E-2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341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282</v>
      </c>
      <c r="W3" s="133">
        <v>42611</v>
      </c>
      <c r="X3" s="10">
        <v>36.270000000000003</v>
      </c>
      <c r="Y3" s="10">
        <v>36.6</v>
      </c>
      <c r="Z3" s="10">
        <v>36.26</v>
      </c>
      <c r="AA3" s="10">
        <v>36.549999999999997</v>
      </c>
      <c r="AB3" s="95">
        <v>5674600</v>
      </c>
      <c r="AC3" s="10">
        <v>36.549999999999997</v>
      </c>
      <c r="AD3" s="2">
        <f t="shared" ref="AD3:AD66" si="1">Y3-Z3</f>
        <v>0.34000000000000341</v>
      </c>
      <c r="AE3" s="138">
        <f t="shared" ref="AE3:AE66" si="2">AC3/AC4-1</f>
        <v>1.2745912995289377E-2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342</v>
      </c>
      <c r="M4" s="4"/>
      <c r="O4" s="11" t="s">
        <v>66</v>
      </c>
      <c r="Q4" s="201">
        <v>37.159999999999997</v>
      </c>
      <c r="T4" s="163">
        <v>42568</v>
      </c>
      <c r="U4" t="s">
        <v>299</v>
      </c>
      <c r="W4" s="133">
        <v>42608</v>
      </c>
      <c r="X4" s="10">
        <v>36.51</v>
      </c>
      <c r="Y4" s="10">
        <v>36.64</v>
      </c>
      <c r="Z4" s="10">
        <v>35.9</v>
      </c>
      <c r="AA4" s="10">
        <v>36.090000000000003</v>
      </c>
      <c r="AB4" s="95">
        <v>7882000</v>
      </c>
      <c r="AC4" s="10">
        <v>36.090000000000003</v>
      </c>
      <c r="AD4" s="2">
        <f t="shared" si="1"/>
        <v>0.74000000000000199</v>
      </c>
      <c r="AE4" s="138">
        <f t="shared" si="2"/>
        <v>-1.0419522895530497E-2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14863.999999999998</v>
      </c>
      <c r="W5" s="133">
        <v>42607</v>
      </c>
      <c r="X5" s="10">
        <v>36.64</v>
      </c>
      <c r="Y5" s="10">
        <v>36.81</v>
      </c>
      <c r="Z5" s="10">
        <v>36.44</v>
      </c>
      <c r="AA5" s="10">
        <v>36.47</v>
      </c>
      <c r="AB5" s="95">
        <v>6540000</v>
      </c>
      <c r="AC5" s="10">
        <v>36.47</v>
      </c>
      <c r="AD5" s="2">
        <f t="shared" si="1"/>
        <v>0.37000000000000455</v>
      </c>
      <c r="AE5" s="138">
        <f t="shared" si="2"/>
        <v>-8.158825129181535E-3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42606</v>
      </c>
      <c r="X6" s="10">
        <v>36.630000000000003</v>
      </c>
      <c r="Y6" s="10">
        <v>37.049999999999997</v>
      </c>
      <c r="Z6" s="10">
        <v>36.47</v>
      </c>
      <c r="AA6" s="10">
        <v>36.770000000000003</v>
      </c>
      <c r="AB6" s="95">
        <v>7548000</v>
      </c>
      <c r="AC6" s="10">
        <v>36.770000000000003</v>
      </c>
      <c r="AD6" s="2">
        <f t="shared" si="1"/>
        <v>0.57999999999999829</v>
      </c>
      <c r="AE6" s="138">
        <f t="shared" si="2"/>
        <v>2.1804306350505787E-3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254.17999999999438</v>
      </c>
      <c r="R7">
        <v>350</v>
      </c>
      <c r="W7" s="133">
        <v>42605</v>
      </c>
      <c r="X7" s="10">
        <v>36.78</v>
      </c>
      <c r="Y7" s="10">
        <v>37.130000000000003</v>
      </c>
      <c r="Z7" s="10">
        <v>36.619999999999997</v>
      </c>
      <c r="AA7" s="10">
        <v>36.69</v>
      </c>
      <c r="AB7" s="95">
        <v>7588400</v>
      </c>
      <c r="AC7" s="10">
        <v>36.69</v>
      </c>
      <c r="AD7" s="2">
        <f t="shared" si="1"/>
        <v>0.51000000000000512</v>
      </c>
      <c r="AE7" s="138">
        <f t="shared" si="2"/>
        <v>2.1851953018301451E-3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49.159999999994398</v>
      </c>
      <c r="R8" s="433"/>
      <c r="W8" s="133">
        <v>42604</v>
      </c>
      <c r="X8" s="10">
        <v>36.53</v>
      </c>
      <c r="Y8" s="10">
        <v>36.74</v>
      </c>
      <c r="Z8" s="10">
        <v>36.07</v>
      </c>
      <c r="AA8" s="10">
        <v>36.61</v>
      </c>
      <c r="AB8" s="95">
        <v>11186100</v>
      </c>
      <c r="AC8" s="10">
        <v>36.61</v>
      </c>
      <c r="AD8" s="2">
        <f t="shared" si="1"/>
        <v>0.67000000000000171</v>
      </c>
      <c r="AE8" s="138">
        <f t="shared" si="2"/>
        <v>-4.3513734022301298E-3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3.318294358899211E-3</v>
      </c>
      <c r="W9" s="133">
        <v>42601</v>
      </c>
      <c r="X9" s="10">
        <v>36.81</v>
      </c>
      <c r="Y9" s="10">
        <v>36.979999999999997</v>
      </c>
      <c r="Z9" s="10">
        <v>36.369999999999997</v>
      </c>
      <c r="AA9" s="10">
        <v>36.770000000000003</v>
      </c>
      <c r="AB9" s="95">
        <v>7579600</v>
      </c>
      <c r="AC9" s="10">
        <v>36.770000000000003</v>
      </c>
      <c r="AD9" s="2">
        <f t="shared" si="1"/>
        <v>0.60999999999999943</v>
      </c>
      <c r="AE9" s="138">
        <f t="shared" si="2"/>
        <v>-8.0927974103047751E-3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42600</v>
      </c>
      <c r="X10" s="10">
        <v>37.369999999999997</v>
      </c>
      <c r="Y10" s="10">
        <v>37.43</v>
      </c>
      <c r="Z10" s="10">
        <v>36.85</v>
      </c>
      <c r="AA10" s="10">
        <v>37.07</v>
      </c>
      <c r="AB10" s="95">
        <v>12103300</v>
      </c>
      <c r="AC10" s="10">
        <v>37.07</v>
      </c>
      <c r="AD10" s="2">
        <f t="shared" si="1"/>
        <v>0.57999999999999829</v>
      </c>
      <c r="AE10" s="138">
        <f t="shared" si="2"/>
        <v>-1.1730205278592365E-2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2.24E-2</v>
      </c>
      <c r="W11" s="133">
        <v>42599</v>
      </c>
      <c r="X11" s="10">
        <v>37.03</v>
      </c>
      <c r="Y11" s="10">
        <v>37.53</v>
      </c>
      <c r="Z11" s="10">
        <v>36.71</v>
      </c>
      <c r="AA11" s="10">
        <v>37.51</v>
      </c>
      <c r="AB11" s="95">
        <v>10427900</v>
      </c>
      <c r="AC11" s="10">
        <v>37.51</v>
      </c>
      <c r="AD11" s="2">
        <f t="shared" si="1"/>
        <v>0.82000000000000028</v>
      </c>
      <c r="AE11" s="138">
        <f t="shared" si="2"/>
        <v>1.5430427720628082E-2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42598</v>
      </c>
      <c r="X12" s="10">
        <v>36.81</v>
      </c>
      <c r="Y12" s="10">
        <v>37.31</v>
      </c>
      <c r="Z12" s="10">
        <v>36.79</v>
      </c>
      <c r="AA12" s="10">
        <v>36.94</v>
      </c>
      <c r="AB12" s="95">
        <v>9253500</v>
      </c>
      <c r="AC12" s="10">
        <v>36.94</v>
      </c>
      <c r="AD12" s="2">
        <f t="shared" si="1"/>
        <v>0.52000000000000313</v>
      </c>
      <c r="AE12" s="138">
        <f t="shared" si="2"/>
        <v>5.4171180931739116E-4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42597</v>
      </c>
      <c r="X13" s="10">
        <v>36.35</v>
      </c>
      <c r="Y13" s="10">
        <v>37.049999999999997</v>
      </c>
      <c r="Z13" s="10">
        <v>35.840000000000003</v>
      </c>
      <c r="AA13" s="10">
        <v>36.92</v>
      </c>
      <c r="AB13" s="95">
        <v>10784600</v>
      </c>
      <c r="AC13" s="10">
        <v>36.92</v>
      </c>
      <c r="AD13" s="2">
        <f t="shared" si="1"/>
        <v>1.2099999999999937</v>
      </c>
      <c r="AE13" s="138">
        <f t="shared" si="2"/>
        <v>1.5680880330123825E-2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42594</v>
      </c>
      <c r="X14" s="10">
        <v>36.68</v>
      </c>
      <c r="Y14" s="10">
        <v>36.74</v>
      </c>
      <c r="Z14" s="10">
        <v>36.26</v>
      </c>
      <c r="AA14" s="10">
        <v>36.35</v>
      </c>
      <c r="AB14" s="95">
        <v>7700600</v>
      </c>
      <c r="AC14" s="10">
        <v>36.35</v>
      </c>
      <c r="AD14" s="2">
        <f t="shared" si="1"/>
        <v>0.48000000000000398</v>
      </c>
      <c r="AE14" s="138">
        <f t="shared" si="2"/>
        <v>-9.5367847411444995E-3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42593</v>
      </c>
      <c r="X15" s="10">
        <v>36.58</v>
      </c>
      <c r="Y15" s="10">
        <v>37.049999999999997</v>
      </c>
      <c r="Z15" s="10">
        <v>36.28</v>
      </c>
      <c r="AA15" s="10">
        <v>36.700000000000003</v>
      </c>
      <c r="AB15" s="95">
        <v>7537900</v>
      </c>
      <c r="AC15" s="10">
        <v>36.700000000000003</v>
      </c>
      <c r="AD15" s="2">
        <f t="shared" si="1"/>
        <v>0.76999999999999602</v>
      </c>
      <c r="AE15" s="138">
        <f t="shared" si="2"/>
        <v>6.0307017543861363E-3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42592</v>
      </c>
      <c r="X16" s="10">
        <v>37</v>
      </c>
      <c r="Y16" s="10">
        <v>37.119999999999997</v>
      </c>
      <c r="Z16" s="10">
        <v>36.24</v>
      </c>
      <c r="AA16" s="10">
        <v>36.479999999999997</v>
      </c>
      <c r="AB16" s="95">
        <v>9604700</v>
      </c>
      <c r="AC16" s="10">
        <v>36.479999999999997</v>
      </c>
      <c r="AD16" s="2">
        <f t="shared" si="1"/>
        <v>0.87999999999999545</v>
      </c>
      <c r="AE16" s="138" t="e">
        <f t="shared" si="2"/>
        <v>#DIV/0!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42592</v>
      </c>
      <c r="X17" s="10" t="s">
        <v>348</v>
      </c>
      <c r="Y17" s="10"/>
      <c r="Z17" s="10"/>
      <c r="AA17" s="10"/>
      <c r="AB17" s="95"/>
      <c r="AC17" s="10"/>
      <c r="AD17" s="2">
        <f t="shared" si="1"/>
        <v>0</v>
      </c>
      <c r="AE17" s="138">
        <f t="shared" si="2"/>
        <v>-1</v>
      </c>
    </row>
    <row r="18" spans="1:31" x14ac:dyDescent="0.25">
      <c r="B18" s="532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42591</v>
      </c>
      <c r="X18" s="10">
        <v>37.75</v>
      </c>
      <c r="Y18" s="10">
        <v>38.06</v>
      </c>
      <c r="Z18" s="10">
        <v>37.14</v>
      </c>
      <c r="AA18" s="10">
        <v>37.15</v>
      </c>
      <c r="AB18" s="95">
        <v>8392000</v>
      </c>
      <c r="AC18" s="10">
        <v>36.950000000000003</v>
      </c>
      <c r="AD18" s="2">
        <f t="shared" si="1"/>
        <v>0.92000000000000171</v>
      </c>
      <c r="AE18" s="138">
        <f t="shared" si="2"/>
        <v>-7.7873254564984062E-3</v>
      </c>
    </row>
    <row r="19" spans="1:31" x14ac:dyDescent="0.25">
      <c r="W19" s="133">
        <v>42590</v>
      </c>
      <c r="X19" s="10">
        <v>37.46</v>
      </c>
      <c r="Y19" s="10">
        <v>38.24</v>
      </c>
      <c r="Z19" s="10">
        <v>37.36</v>
      </c>
      <c r="AA19" s="10">
        <v>37.44</v>
      </c>
      <c r="AB19" s="95">
        <v>10029100</v>
      </c>
      <c r="AC19" s="10">
        <v>37.24</v>
      </c>
      <c r="AD19" s="2">
        <f t="shared" si="1"/>
        <v>0.88000000000000256</v>
      </c>
      <c r="AE19" s="138">
        <f t="shared" si="2"/>
        <v>-5.8729311265349748E-3</v>
      </c>
    </row>
    <row r="20" spans="1:31" x14ac:dyDescent="0.25">
      <c r="W20" s="133">
        <v>42587</v>
      </c>
      <c r="X20" s="10">
        <v>36.979999999999997</v>
      </c>
      <c r="Y20" s="10">
        <v>37.729999999999997</v>
      </c>
      <c r="Z20" s="10">
        <v>36.86</v>
      </c>
      <c r="AA20" s="10">
        <v>37.67</v>
      </c>
      <c r="AB20" s="95">
        <v>8097500</v>
      </c>
      <c r="AC20" s="10">
        <v>37.46</v>
      </c>
      <c r="AD20" s="2">
        <f t="shared" si="1"/>
        <v>0.86999999999999744</v>
      </c>
      <c r="AE20" s="138">
        <f t="shared" si="2"/>
        <v>3.0820033021463855E-2</v>
      </c>
    </row>
    <row r="21" spans="1:31" x14ac:dyDescent="0.25">
      <c r="W21" s="133">
        <v>42586</v>
      </c>
      <c r="X21" s="10">
        <v>36.520000000000003</v>
      </c>
      <c r="Y21" s="10">
        <v>36.68</v>
      </c>
      <c r="Z21" s="10">
        <v>36.020000000000003</v>
      </c>
      <c r="AA21" s="10">
        <v>36.54</v>
      </c>
      <c r="AB21" s="95">
        <v>8825300</v>
      </c>
      <c r="AC21" s="10">
        <v>36.340000000000003</v>
      </c>
      <c r="AD21" s="2">
        <f t="shared" si="1"/>
        <v>0.65999999999999659</v>
      </c>
      <c r="AE21" s="138">
        <f t="shared" si="2"/>
        <v>1.6538037486217849E-3</v>
      </c>
    </row>
    <row r="22" spans="1:31" x14ac:dyDescent="0.25">
      <c r="W22" s="133">
        <v>42585</v>
      </c>
      <c r="X22" s="10">
        <v>36.380000000000003</v>
      </c>
      <c r="Y22" s="10">
        <v>36.869999999999997</v>
      </c>
      <c r="Z22" s="10">
        <v>36.17</v>
      </c>
      <c r="AA22" s="10">
        <v>36.479999999999997</v>
      </c>
      <c r="AB22" s="95">
        <v>10994100</v>
      </c>
      <c r="AC22" s="10">
        <v>36.28</v>
      </c>
      <c r="AD22" s="2">
        <f t="shared" si="1"/>
        <v>0.69999999999999574</v>
      </c>
      <c r="AE22" s="138">
        <f t="shared" si="2"/>
        <v>2.4868748273003671E-3</v>
      </c>
    </row>
    <row r="23" spans="1:31" x14ac:dyDescent="0.25">
      <c r="W23" s="133">
        <v>42584</v>
      </c>
      <c r="X23" s="10">
        <v>38.82</v>
      </c>
      <c r="Y23" s="10">
        <v>38.85</v>
      </c>
      <c r="Z23" s="10">
        <v>36.29</v>
      </c>
      <c r="AA23" s="10">
        <v>36.39</v>
      </c>
      <c r="AB23" s="95">
        <v>19993500</v>
      </c>
      <c r="AC23" s="10">
        <v>36.19</v>
      </c>
      <c r="AD23" s="2">
        <f t="shared" si="1"/>
        <v>2.5600000000000023</v>
      </c>
      <c r="AE23" s="138">
        <f t="shared" si="2"/>
        <v>-7.8196637799286872E-2</v>
      </c>
    </row>
    <row r="24" spans="1:31" x14ac:dyDescent="0.25">
      <c r="W24" s="133">
        <v>42583</v>
      </c>
      <c r="X24" s="10">
        <v>38.92</v>
      </c>
      <c r="Y24" s="10">
        <v>39.51</v>
      </c>
      <c r="Z24" s="10">
        <v>38.78</v>
      </c>
      <c r="AA24" s="10">
        <v>39.479999999999997</v>
      </c>
      <c r="AB24" s="95">
        <v>8965300</v>
      </c>
      <c r="AC24" s="10">
        <v>39.26</v>
      </c>
      <c r="AD24" s="2">
        <f t="shared" si="1"/>
        <v>0.72999999999999687</v>
      </c>
      <c r="AE24" s="138">
        <f t="shared" si="2"/>
        <v>1.8681888946548986E-2</v>
      </c>
    </row>
    <row r="25" spans="1:31" x14ac:dyDescent="0.25">
      <c r="W25" s="133">
        <v>42580</v>
      </c>
      <c r="X25" s="10">
        <v>39.369999999999997</v>
      </c>
      <c r="Y25" s="10">
        <v>39.9</v>
      </c>
      <c r="Z25" s="10">
        <v>38.74</v>
      </c>
      <c r="AA25" s="10">
        <v>38.75</v>
      </c>
      <c r="AB25" s="95">
        <v>10468200</v>
      </c>
      <c r="AC25" s="10">
        <v>38.54</v>
      </c>
      <c r="AD25" s="2">
        <f t="shared" si="1"/>
        <v>1.1599999999999966</v>
      </c>
      <c r="AE25" s="138">
        <f t="shared" si="2"/>
        <v>-1.5329586101175297E-2</v>
      </c>
    </row>
    <row r="26" spans="1:31" x14ac:dyDescent="0.25">
      <c r="W26" s="133">
        <v>42579</v>
      </c>
      <c r="X26" s="10">
        <v>38.5</v>
      </c>
      <c r="Y26" s="10">
        <v>39.54</v>
      </c>
      <c r="Z26" s="10">
        <v>38.25</v>
      </c>
      <c r="AA26" s="10">
        <v>39.36</v>
      </c>
      <c r="AB26" s="95">
        <v>7354100</v>
      </c>
      <c r="AC26" s="10">
        <v>39.14</v>
      </c>
      <c r="AD26" s="2">
        <f t="shared" si="1"/>
        <v>1.2899999999999991</v>
      </c>
      <c r="AE26" s="138">
        <f t="shared" si="2"/>
        <v>2.1132272371510608E-2</v>
      </c>
    </row>
    <row r="27" spans="1:31" x14ac:dyDescent="0.25">
      <c r="W27" s="133">
        <v>42578</v>
      </c>
      <c r="X27" s="10">
        <v>38.880000000000003</v>
      </c>
      <c r="Y27" s="10">
        <v>38.92</v>
      </c>
      <c r="Z27" s="10">
        <v>38.5</v>
      </c>
      <c r="AA27" s="10">
        <v>38.54</v>
      </c>
      <c r="AB27" s="95">
        <v>8671900</v>
      </c>
      <c r="AC27" s="10">
        <v>38.33</v>
      </c>
      <c r="AD27" s="2">
        <f t="shared" si="1"/>
        <v>0.42000000000000171</v>
      </c>
      <c r="AE27" s="138">
        <f t="shared" si="2"/>
        <v>-1.2622359608449263E-2</v>
      </c>
    </row>
    <row r="28" spans="1:31" x14ac:dyDescent="0.25">
      <c r="H28" s="72"/>
      <c r="W28" s="133">
        <v>42577</v>
      </c>
      <c r="X28" s="10">
        <v>38.97</v>
      </c>
      <c r="Y28" s="10">
        <v>39.33</v>
      </c>
      <c r="Z28" s="10">
        <v>38.61</v>
      </c>
      <c r="AA28" s="10">
        <v>39.03</v>
      </c>
      <c r="AB28" s="95">
        <v>9038700</v>
      </c>
      <c r="AC28" s="10">
        <v>38.82</v>
      </c>
      <c r="AD28" s="2">
        <f t="shared" si="1"/>
        <v>0.71999999999999886</v>
      </c>
      <c r="AE28" s="138">
        <f t="shared" si="2"/>
        <v>1.8064516129032704E-3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42576</v>
      </c>
      <c r="X29" s="10">
        <v>39.17</v>
      </c>
      <c r="Y29" s="10">
        <v>39.26</v>
      </c>
      <c r="Z29" s="10">
        <v>38.549999999999997</v>
      </c>
      <c r="AA29" s="10">
        <v>38.96</v>
      </c>
      <c r="AB29" s="95">
        <v>7160500</v>
      </c>
      <c r="AC29" s="10">
        <v>38.75</v>
      </c>
      <c r="AD29" s="2">
        <f t="shared" si="1"/>
        <v>0.71000000000000085</v>
      </c>
      <c r="AE29" s="138">
        <f t="shared" si="2"/>
        <v>0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0</v>
      </c>
      <c r="W30" s="133">
        <v>42573</v>
      </c>
      <c r="X30" s="10">
        <v>39.07</v>
      </c>
      <c r="Y30" s="10">
        <v>39.19</v>
      </c>
      <c r="Z30" s="10">
        <v>38.43</v>
      </c>
      <c r="AA30" s="10">
        <v>38.96</v>
      </c>
      <c r="AB30" s="95">
        <v>9579300</v>
      </c>
      <c r="AC30" s="10">
        <v>38.75</v>
      </c>
      <c r="AD30" s="2">
        <f t="shared" si="1"/>
        <v>0.75999999999999801</v>
      </c>
      <c r="AE30" s="138">
        <f t="shared" si="2"/>
        <v>1.1485251892456194E-2</v>
      </c>
    </row>
    <row r="31" spans="1:31" x14ac:dyDescent="0.25">
      <c r="W31" s="133">
        <v>42572</v>
      </c>
      <c r="X31" s="10">
        <v>39.11</v>
      </c>
      <c r="Y31" s="10">
        <v>39.26</v>
      </c>
      <c r="Z31" s="10">
        <v>38.270000000000003</v>
      </c>
      <c r="AA31" s="10">
        <v>38.520000000000003</v>
      </c>
      <c r="AB31" s="95">
        <v>17399700</v>
      </c>
      <c r="AC31" s="10">
        <v>38.31</v>
      </c>
      <c r="AD31" s="2">
        <f t="shared" si="1"/>
        <v>0.98999999999999488</v>
      </c>
      <c r="AE31" s="138">
        <f t="shared" si="2"/>
        <v>-4.2010502625656421E-2</v>
      </c>
    </row>
    <row r="32" spans="1:31" x14ac:dyDescent="0.25">
      <c r="W32" s="133">
        <v>42571</v>
      </c>
      <c r="X32" s="10">
        <v>40.69</v>
      </c>
      <c r="Y32" s="10">
        <v>41.22</v>
      </c>
      <c r="Z32" s="10">
        <v>39.94</v>
      </c>
      <c r="AA32" s="10">
        <v>40.21</v>
      </c>
      <c r="AB32" s="95">
        <v>9541900</v>
      </c>
      <c r="AC32" s="10">
        <v>39.99</v>
      </c>
      <c r="AD32" s="2">
        <f t="shared" si="1"/>
        <v>1.2800000000000011</v>
      </c>
      <c r="AE32" s="138">
        <f t="shared" si="2"/>
        <v>-7.9384768047631171E-3</v>
      </c>
    </row>
    <row r="33" spans="2:31" x14ac:dyDescent="0.25">
      <c r="W33" s="133">
        <v>42570</v>
      </c>
      <c r="X33" s="10">
        <v>39.880000000000003</v>
      </c>
      <c r="Y33" s="10">
        <v>40.58</v>
      </c>
      <c r="Z33" s="10">
        <v>39.5</v>
      </c>
      <c r="AA33" s="10">
        <v>40.53</v>
      </c>
      <c r="AB33" s="95">
        <v>9297000</v>
      </c>
      <c r="AC33" s="10">
        <v>40.31</v>
      </c>
      <c r="AD33" s="2">
        <f t="shared" si="1"/>
        <v>1.0799999999999983</v>
      </c>
      <c r="AE33" s="138">
        <f t="shared" si="2"/>
        <v>1.0782347041123463E-2</v>
      </c>
    </row>
    <row r="34" spans="2:31" x14ac:dyDescent="0.25">
      <c r="W34" s="133">
        <v>42569</v>
      </c>
      <c r="X34" s="10">
        <v>40.17</v>
      </c>
      <c r="Y34" s="10">
        <v>40.520000000000003</v>
      </c>
      <c r="Z34" s="10">
        <v>40.06</v>
      </c>
      <c r="AA34" s="10">
        <v>40.1</v>
      </c>
      <c r="AB34" s="95">
        <v>8285500</v>
      </c>
      <c r="AC34" s="10">
        <v>39.880000000000003</v>
      </c>
      <c r="AD34" s="2">
        <f t="shared" si="1"/>
        <v>0.46000000000000085</v>
      </c>
      <c r="AE34" s="138">
        <f t="shared" si="2"/>
        <v>3.0181086519116551E-3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42566</v>
      </c>
      <c r="X35" s="10">
        <v>40.46</v>
      </c>
      <c r="Y35" s="10">
        <v>40.54</v>
      </c>
      <c r="Z35" s="10">
        <v>39.71</v>
      </c>
      <c r="AA35" s="10">
        <v>39.979999999999997</v>
      </c>
      <c r="AB35" s="95">
        <v>15192400</v>
      </c>
      <c r="AC35" s="10">
        <v>39.76</v>
      </c>
      <c r="AD35" s="2">
        <f t="shared" si="1"/>
        <v>0.82999999999999829</v>
      </c>
      <c r="AE35" s="138">
        <f t="shared" si="2"/>
        <v>-2.4533856722276703E-2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42565</v>
      </c>
      <c r="X36" s="10">
        <v>40.33</v>
      </c>
      <c r="Y36" s="10">
        <v>41.35</v>
      </c>
      <c r="Z36" s="10">
        <v>40.159999999999997</v>
      </c>
      <c r="AA36" s="10">
        <v>40.98</v>
      </c>
      <c r="AB36" s="95">
        <v>18543000</v>
      </c>
      <c r="AC36" s="10">
        <v>40.76</v>
      </c>
      <c r="AD36" s="2">
        <f t="shared" si="1"/>
        <v>1.1900000000000048</v>
      </c>
      <c r="AE36" s="138">
        <f t="shared" si="2"/>
        <v>3.6095577020843761E-2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42564</v>
      </c>
      <c r="X37" s="10">
        <v>40.5</v>
      </c>
      <c r="Y37" s="10">
        <v>40.6</v>
      </c>
      <c r="Z37" s="10">
        <v>39.42</v>
      </c>
      <c r="AA37" s="10">
        <v>39.56</v>
      </c>
      <c r="AB37" s="95">
        <v>13885600</v>
      </c>
      <c r="AC37" s="10">
        <v>39.340000000000003</v>
      </c>
      <c r="AD37" s="2">
        <f t="shared" si="1"/>
        <v>1.1799999999999997</v>
      </c>
      <c r="AE37" s="138">
        <f t="shared" si="2"/>
        <v>-1.625406351587888E-2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42563</v>
      </c>
      <c r="X38" s="10">
        <v>39.200000000000003</v>
      </c>
      <c r="Y38" s="10">
        <v>40.409999999999997</v>
      </c>
      <c r="Z38" s="10">
        <v>39.130000000000003</v>
      </c>
      <c r="AA38" s="10">
        <v>40.21</v>
      </c>
      <c r="AB38" s="95">
        <v>19533000</v>
      </c>
      <c r="AC38" s="10">
        <v>39.99</v>
      </c>
      <c r="AD38" s="2">
        <f t="shared" si="1"/>
        <v>1.279999999999994</v>
      </c>
      <c r="AE38" s="138">
        <f t="shared" si="2"/>
        <v>5.4866789765233515E-2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42562</v>
      </c>
      <c r="X39" s="10">
        <v>37.67</v>
      </c>
      <c r="Y39" s="10">
        <v>38.450000000000003</v>
      </c>
      <c r="Z39" s="10">
        <v>37.6</v>
      </c>
      <c r="AA39" s="10">
        <v>38.119999999999997</v>
      </c>
      <c r="AB39" s="95">
        <v>11994100</v>
      </c>
      <c r="AC39" s="10">
        <v>37.909999999999997</v>
      </c>
      <c r="AD39" s="2">
        <f t="shared" si="1"/>
        <v>0.85000000000000142</v>
      </c>
      <c r="AE39" s="138">
        <f t="shared" si="2"/>
        <v>1.9908528383104418E-2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42559</v>
      </c>
      <c r="X40" s="10">
        <v>36.9</v>
      </c>
      <c r="Y40" s="10">
        <v>37.75</v>
      </c>
      <c r="Z40" s="10">
        <v>36.86</v>
      </c>
      <c r="AA40" s="10">
        <v>37.369999999999997</v>
      </c>
      <c r="AB40" s="95">
        <v>12621000</v>
      </c>
      <c r="AC40" s="10">
        <v>37.17</v>
      </c>
      <c r="AD40" s="2">
        <f t="shared" si="1"/>
        <v>0.89000000000000057</v>
      </c>
      <c r="AE40" s="138">
        <f t="shared" si="2"/>
        <v>2.7647221454243809E-2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42558</v>
      </c>
      <c r="X41" s="10">
        <v>35.54</v>
      </c>
      <c r="Y41" s="10">
        <v>36.479999999999997</v>
      </c>
      <c r="Z41" s="10">
        <v>35.5</v>
      </c>
      <c r="AA41" s="10">
        <v>36.369999999999997</v>
      </c>
      <c r="AB41" s="95">
        <v>8775800</v>
      </c>
      <c r="AC41" s="10">
        <v>36.17</v>
      </c>
      <c r="AD41" s="2">
        <f t="shared" si="1"/>
        <v>0.97999999999999687</v>
      </c>
      <c r="AE41" s="138">
        <f t="shared" si="2"/>
        <v>2.2040124328906563E-2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7" t="s">
        <v>78</v>
      </c>
      <c r="P42" s="537"/>
      <c r="Q42" s="2"/>
      <c r="T42" s="91" t="s">
        <v>113</v>
      </c>
      <c r="W42" s="133">
        <v>42557</v>
      </c>
      <c r="X42" s="10">
        <v>34.96</v>
      </c>
      <c r="Y42" s="10">
        <v>35.61</v>
      </c>
      <c r="Z42" s="10">
        <v>34.08</v>
      </c>
      <c r="AA42" s="10">
        <v>35.58</v>
      </c>
      <c r="AB42" s="95">
        <v>14540000</v>
      </c>
      <c r="AC42" s="10">
        <v>35.39</v>
      </c>
      <c r="AD42" s="2">
        <f t="shared" si="1"/>
        <v>1.5300000000000011</v>
      </c>
      <c r="AE42" s="138">
        <f t="shared" si="2"/>
        <v>-1.1289867344058679E-3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40.875999999999998</v>
      </c>
      <c r="Q43" s="2"/>
      <c r="T43" s="128" t="s">
        <v>98</v>
      </c>
      <c r="U43" s="98">
        <v>36.549999999999997</v>
      </c>
      <c r="W43" s="133">
        <v>42556</v>
      </c>
      <c r="X43" s="10">
        <v>36</v>
      </c>
      <c r="Y43" s="10">
        <v>36.24</v>
      </c>
      <c r="Z43" s="10">
        <v>34.78</v>
      </c>
      <c r="AA43" s="10">
        <v>35.619999999999997</v>
      </c>
      <c r="AB43" s="95">
        <v>14239500</v>
      </c>
      <c r="AC43" s="10">
        <v>35.43</v>
      </c>
      <c r="AD43" s="2">
        <f t="shared" si="1"/>
        <v>1.4600000000000009</v>
      </c>
      <c r="AE43" s="138">
        <f t="shared" si="2"/>
        <v>-3.1173092698933536E-2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40.504399999999997</v>
      </c>
      <c r="Q44" s="2"/>
      <c r="T44" s="93" t="s">
        <v>99</v>
      </c>
      <c r="U44" s="88">
        <v>36.51</v>
      </c>
      <c r="W44" s="133">
        <v>42552</v>
      </c>
      <c r="X44" s="10">
        <v>36.409999999999997</v>
      </c>
      <c r="Y44" s="10">
        <v>37</v>
      </c>
      <c r="Z44" s="10">
        <v>36.31</v>
      </c>
      <c r="AA44" s="10">
        <v>36.770000000000003</v>
      </c>
      <c r="AB44" s="95">
        <v>9408400</v>
      </c>
      <c r="AC44" s="10">
        <v>36.57</v>
      </c>
      <c r="AD44" s="2">
        <f t="shared" si="1"/>
        <v>0.68999999999999773</v>
      </c>
      <c r="AE44" s="138">
        <f t="shared" si="2"/>
        <v>9.3844879933757674E-3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40.132799999999996</v>
      </c>
      <c r="Q45" s="2"/>
      <c r="T45" s="93" t="s">
        <v>100</v>
      </c>
      <c r="U45" s="88" t="s">
        <v>130</v>
      </c>
      <c r="W45" s="133">
        <v>42551</v>
      </c>
      <c r="X45" s="10">
        <v>36.26</v>
      </c>
      <c r="Y45" s="10">
        <v>36.43</v>
      </c>
      <c r="Z45" s="10">
        <v>35.729999999999997</v>
      </c>
      <c r="AA45" s="10">
        <v>36.43</v>
      </c>
      <c r="AB45" s="95">
        <v>12413700</v>
      </c>
      <c r="AC45" s="10">
        <v>36.229999999999997</v>
      </c>
      <c r="AD45" s="2">
        <f t="shared" si="1"/>
        <v>0.70000000000000284</v>
      </c>
      <c r="AE45" s="138">
        <f t="shared" si="2"/>
        <v>5.2719200887900719E-3</v>
      </c>
    </row>
    <row r="46" spans="2:31" x14ac:dyDescent="0.25">
      <c r="B46" s="193">
        <v>42549</v>
      </c>
      <c r="C46" s="460">
        <v>600</v>
      </c>
      <c r="D46" s="461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39.761199999999995</v>
      </c>
      <c r="Q46" s="2"/>
      <c r="T46" s="93" t="s">
        <v>101</v>
      </c>
      <c r="U46" s="88" t="s">
        <v>130</v>
      </c>
      <c r="W46" s="133">
        <v>42550</v>
      </c>
      <c r="X46" s="10">
        <v>35.4</v>
      </c>
      <c r="Y46" s="10">
        <v>36.380000000000003</v>
      </c>
      <c r="Z46" s="10">
        <v>34.909999999999997</v>
      </c>
      <c r="AA46" s="10">
        <v>36.24</v>
      </c>
      <c r="AB46" s="95">
        <v>15059700</v>
      </c>
      <c r="AC46" s="10">
        <v>36.04</v>
      </c>
      <c r="AD46" s="2">
        <f t="shared" si="1"/>
        <v>1.470000000000006</v>
      </c>
      <c r="AE46" s="138">
        <f t="shared" si="2"/>
        <v>4.5243619489559128E-2</v>
      </c>
    </row>
    <row r="47" spans="2:31" x14ac:dyDescent="0.25">
      <c r="B47" s="193">
        <v>42552</v>
      </c>
      <c r="C47" s="282">
        <v>600</v>
      </c>
      <c r="D47" s="339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39.389600000000002</v>
      </c>
      <c r="Q47" s="2"/>
      <c r="T47" s="93" t="s">
        <v>102</v>
      </c>
      <c r="U47" s="88">
        <v>52.46</v>
      </c>
      <c r="W47" s="133">
        <v>42549</v>
      </c>
      <c r="X47" s="10">
        <v>34.270000000000003</v>
      </c>
      <c r="Y47" s="10">
        <v>34.67</v>
      </c>
      <c r="Z47" s="10">
        <v>33.6</v>
      </c>
      <c r="AA47" s="10">
        <v>34.67</v>
      </c>
      <c r="AB47" s="95">
        <v>19678200</v>
      </c>
      <c r="AC47" s="10">
        <v>34.479999999999997</v>
      </c>
      <c r="AD47" s="2">
        <f t="shared" si="1"/>
        <v>1.0700000000000003</v>
      </c>
      <c r="AE47" s="138">
        <f t="shared" si="2"/>
        <v>3.9180229053646709E-2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39.018000000000001</v>
      </c>
      <c r="Q48" s="2"/>
      <c r="T48" s="93" t="s">
        <v>103</v>
      </c>
      <c r="U48" s="88">
        <v>1.10025</v>
      </c>
      <c r="W48" s="133">
        <v>42548</v>
      </c>
      <c r="X48" s="10">
        <v>34.840000000000003</v>
      </c>
      <c r="Y48" s="10">
        <v>34.94</v>
      </c>
      <c r="Z48" s="10">
        <v>32.6</v>
      </c>
      <c r="AA48" s="10">
        <v>33.36</v>
      </c>
      <c r="AB48" s="95">
        <v>28380600</v>
      </c>
      <c r="AC48" s="10">
        <v>33.18</v>
      </c>
      <c r="AD48" s="2">
        <f t="shared" si="1"/>
        <v>2.3399999999999963</v>
      </c>
      <c r="AE48" s="138">
        <f t="shared" si="2"/>
        <v>-5.1729065447270739E-2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38.6464</v>
      </c>
      <c r="Q49" s="2"/>
      <c r="T49" s="93" t="s">
        <v>123</v>
      </c>
      <c r="U49" s="88" t="s">
        <v>288</v>
      </c>
      <c r="W49" s="133">
        <v>42545</v>
      </c>
      <c r="X49" s="10">
        <v>36.090000000000003</v>
      </c>
      <c r="Y49" s="10">
        <v>37.08</v>
      </c>
      <c r="Z49" s="10">
        <v>35.17</v>
      </c>
      <c r="AA49" s="10">
        <v>35.18</v>
      </c>
      <c r="AB49" s="95">
        <v>26090700</v>
      </c>
      <c r="AC49" s="10">
        <v>34.99</v>
      </c>
      <c r="AD49" s="2">
        <f t="shared" si="1"/>
        <v>1.9099999999999966</v>
      </c>
      <c r="AE49" s="138">
        <f t="shared" si="2"/>
        <v>-8.1627296587926446E-2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38.274799999999999</v>
      </c>
      <c r="Q50" s="2"/>
      <c r="T50" s="93"/>
      <c r="U50" s="88"/>
      <c r="W50" s="133">
        <v>42544</v>
      </c>
      <c r="X50" s="10">
        <v>39</v>
      </c>
      <c r="Y50" s="10">
        <v>39.07</v>
      </c>
      <c r="Z50" s="10">
        <v>37.729999999999997</v>
      </c>
      <c r="AA50" s="10">
        <v>38.31</v>
      </c>
      <c r="AB50" s="95">
        <v>10956200</v>
      </c>
      <c r="AC50" s="10">
        <v>38.1</v>
      </c>
      <c r="AD50" s="2">
        <f t="shared" si="1"/>
        <v>1.3400000000000034</v>
      </c>
      <c r="AE50" s="138">
        <f t="shared" si="2"/>
        <v>-6.259780907668322E-3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37.903199999999998</v>
      </c>
      <c r="Q51" s="2"/>
      <c r="T51" s="93" t="s">
        <v>105</v>
      </c>
      <c r="U51" s="88" t="s">
        <v>456</v>
      </c>
      <c r="W51" s="133">
        <v>42543</v>
      </c>
      <c r="X51" s="10">
        <v>38.57</v>
      </c>
      <c r="Y51" s="10">
        <v>39.159999999999997</v>
      </c>
      <c r="Z51" s="10">
        <v>38.5</v>
      </c>
      <c r="AA51" s="10">
        <v>38.549999999999997</v>
      </c>
      <c r="AB51" s="95">
        <v>7029400</v>
      </c>
      <c r="AC51" s="10">
        <v>38.340000000000003</v>
      </c>
      <c r="AD51" s="2">
        <f t="shared" si="1"/>
        <v>0.65999999999999659</v>
      </c>
      <c r="AE51" s="138">
        <f t="shared" si="2"/>
        <v>-3.1201248049921304E-3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37.531599999999997</v>
      </c>
      <c r="Q52" s="2"/>
      <c r="T52" s="93" t="s">
        <v>106</v>
      </c>
      <c r="U52" s="88" t="s">
        <v>263</v>
      </c>
      <c r="W52" s="133">
        <v>42542</v>
      </c>
      <c r="X52" s="10">
        <v>38.67</v>
      </c>
      <c r="Y52" s="10">
        <v>39</v>
      </c>
      <c r="Z52" s="10">
        <v>38.049999999999997</v>
      </c>
      <c r="AA52" s="10">
        <v>38.67</v>
      </c>
      <c r="AB52" s="95">
        <v>11997900</v>
      </c>
      <c r="AC52" s="10">
        <v>38.46</v>
      </c>
      <c r="AD52" s="2">
        <f t="shared" si="1"/>
        <v>0.95000000000000284</v>
      </c>
      <c r="AE52" s="138">
        <f t="shared" si="2"/>
        <v>1.5311510031678965E-2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37.159999999999997</v>
      </c>
      <c r="Q53" s="2"/>
      <c r="T53" s="93" t="s">
        <v>107</v>
      </c>
      <c r="U53" s="90">
        <v>9950593</v>
      </c>
      <c r="W53" s="133">
        <v>42541</v>
      </c>
      <c r="X53" s="10">
        <v>38.43</v>
      </c>
      <c r="Y53" s="10">
        <v>38.729999999999997</v>
      </c>
      <c r="Z53" s="10">
        <v>38</v>
      </c>
      <c r="AA53" s="10">
        <v>38.090000000000003</v>
      </c>
      <c r="AB53" s="95">
        <v>9921200</v>
      </c>
      <c r="AC53" s="10">
        <v>37.880000000000003</v>
      </c>
      <c r="AD53" s="2">
        <f t="shared" si="1"/>
        <v>0.72999999999999687</v>
      </c>
      <c r="AE53" s="138">
        <f t="shared" si="2"/>
        <v>2.1164021164021829E-3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36.788399999999996</v>
      </c>
      <c r="T54" s="93" t="s">
        <v>110</v>
      </c>
      <c r="U54" s="90">
        <v>11348500</v>
      </c>
      <c r="W54" s="133">
        <v>42538</v>
      </c>
      <c r="X54" s="10">
        <v>37.94</v>
      </c>
      <c r="Y54" s="10">
        <v>38.24</v>
      </c>
      <c r="Z54" s="10">
        <v>37.68</v>
      </c>
      <c r="AA54" s="10">
        <v>38.01</v>
      </c>
      <c r="AB54" s="95">
        <v>11157800</v>
      </c>
      <c r="AC54" s="10">
        <v>37.799999999999997</v>
      </c>
      <c r="AD54" s="2">
        <f t="shared" si="1"/>
        <v>0.56000000000000227</v>
      </c>
      <c r="AE54" s="138">
        <f t="shared" si="2"/>
        <v>-2.6448029621806146E-4</v>
      </c>
    </row>
    <row r="55" spans="2:31" x14ac:dyDescent="0.25">
      <c r="B55" s="193">
        <v>42571</v>
      </c>
      <c r="C55" s="453">
        <v>300</v>
      </c>
      <c r="D55" s="459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36.416799999999995</v>
      </c>
      <c r="T55" s="93" t="s">
        <v>108</v>
      </c>
      <c r="U55" s="88" t="s">
        <v>457</v>
      </c>
      <c r="W55" s="133">
        <v>42537</v>
      </c>
      <c r="X55" s="10">
        <v>38.369999999999997</v>
      </c>
      <c r="Y55" s="10">
        <v>38.57</v>
      </c>
      <c r="Z55" s="10">
        <v>37.840000000000003</v>
      </c>
      <c r="AA55" s="10">
        <v>38.020000000000003</v>
      </c>
      <c r="AB55" s="95">
        <v>13086600</v>
      </c>
      <c r="AC55" s="10">
        <v>37.81</v>
      </c>
      <c r="AD55" s="2">
        <f t="shared" si="1"/>
        <v>0.72999999999999687</v>
      </c>
      <c r="AE55" s="138">
        <f t="shared" si="2"/>
        <v>-2.2492244053774479E-2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36.045199999999994</v>
      </c>
      <c r="T56" s="93" t="s">
        <v>111</v>
      </c>
      <c r="U56" s="88">
        <v>6.05</v>
      </c>
      <c r="W56" s="133">
        <v>42536</v>
      </c>
      <c r="X56" s="10">
        <v>39.369999999999997</v>
      </c>
      <c r="Y56" s="10">
        <v>39.78</v>
      </c>
      <c r="Z56" s="10">
        <v>38.83</v>
      </c>
      <c r="AA56" s="10">
        <v>38.89</v>
      </c>
      <c r="AB56" s="95">
        <v>11044000</v>
      </c>
      <c r="AC56" s="10">
        <v>38.68</v>
      </c>
      <c r="AD56" s="2">
        <f t="shared" si="1"/>
        <v>0.95000000000000284</v>
      </c>
      <c r="AE56" s="138">
        <f t="shared" si="2"/>
        <v>-5.6555269922878848E-3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35.673599999999993</v>
      </c>
      <c r="T57" s="93" t="s">
        <v>112</v>
      </c>
      <c r="U57" s="88">
        <v>6.14</v>
      </c>
      <c r="W57" s="133">
        <v>42535</v>
      </c>
      <c r="X57" s="10">
        <v>40.409999999999997</v>
      </c>
      <c r="Y57" s="10">
        <v>40.56</v>
      </c>
      <c r="Z57" s="10">
        <v>38.64</v>
      </c>
      <c r="AA57" s="10">
        <v>39.11</v>
      </c>
      <c r="AB57" s="95">
        <v>15065800</v>
      </c>
      <c r="AC57" s="10">
        <v>38.9</v>
      </c>
      <c r="AD57" s="2">
        <f t="shared" si="1"/>
        <v>1.9200000000000017</v>
      </c>
      <c r="AE57" s="138">
        <f t="shared" si="2"/>
        <v>-3.5935563816604787E-2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35.301999999999992</v>
      </c>
      <c r="T58" s="93" t="s">
        <v>109</v>
      </c>
      <c r="U58" s="88" t="s">
        <v>395</v>
      </c>
      <c r="W58" s="133">
        <v>42534</v>
      </c>
      <c r="X58" s="10">
        <v>41.59</v>
      </c>
      <c r="Y58" s="10">
        <v>41.7</v>
      </c>
      <c r="Z58" s="10">
        <v>40.53</v>
      </c>
      <c r="AA58" s="10">
        <v>40.57</v>
      </c>
      <c r="AB58" s="95">
        <v>9946500</v>
      </c>
      <c r="AC58" s="10">
        <v>40.35</v>
      </c>
      <c r="AD58" s="2">
        <f t="shared" si="1"/>
        <v>1.1700000000000017</v>
      </c>
      <c r="AE58" s="138">
        <f t="shared" si="2"/>
        <v>-3.4919875627840269E-2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34.930399999999992</v>
      </c>
      <c r="W59" s="133">
        <v>42531</v>
      </c>
      <c r="X59" s="10">
        <v>42.06</v>
      </c>
      <c r="Y59" s="10">
        <v>42.29</v>
      </c>
      <c r="Z59" s="10">
        <v>41.41</v>
      </c>
      <c r="AA59" s="10">
        <v>42.04</v>
      </c>
      <c r="AB59" s="95">
        <v>6787900</v>
      </c>
      <c r="AC59" s="10">
        <v>41.81</v>
      </c>
      <c r="AD59" s="2">
        <f t="shared" si="1"/>
        <v>0.88000000000000256</v>
      </c>
      <c r="AE59" s="138">
        <f t="shared" si="2"/>
        <v>-8.5368745553711101E-3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34.558799999999998</v>
      </c>
      <c r="W60" s="133">
        <v>42530</v>
      </c>
      <c r="X60" s="10">
        <v>41.75</v>
      </c>
      <c r="Y60" s="10">
        <v>42.58</v>
      </c>
      <c r="Z60" s="10">
        <v>41.52</v>
      </c>
      <c r="AA60" s="10">
        <v>42.4</v>
      </c>
      <c r="AB60" s="95">
        <v>7618100</v>
      </c>
      <c r="AC60" s="10">
        <v>42.17</v>
      </c>
      <c r="AD60" s="2">
        <f t="shared" si="1"/>
        <v>1.0599999999999952</v>
      </c>
      <c r="AE60" s="138">
        <f t="shared" si="2"/>
        <v>1.3214800576645924E-2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34.187199999999997</v>
      </c>
      <c r="W61" s="133">
        <v>42529</v>
      </c>
      <c r="X61" s="10">
        <v>42.2</v>
      </c>
      <c r="Y61" s="10">
        <v>42.45</v>
      </c>
      <c r="Z61" s="10">
        <v>41.1</v>
      </c>
      <c r="AA61" s="10">
        <v>41.85</v>
      </c>
      <c r="AB61" s="95">
        <v>13861700</v>
      </c>
      <c r="AC61" s="10">
        <v>41.62</v>
      </c>
      <c r="AD61" s="2">
        <f t="shared" si="1"/>
        <v>1.3500000000000014</v>
      </c>
      <c r="AE61" s="138">
        <f t="shared" si="2"/>
        <v>-5.9708621925006478E-3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33.815599999999996</v>
      </c>
      <c r="W62" s="133">
        <v>42528</v>
      </c>
      <c r="X62" s="10">
        <v>41.35</v>
      </c>
      <c r="Y62" s="10">
        <v>42.81</v>
      </c>
      <c r="Z62" s="10">
        <v>41</v>
      </c>
      <c r="AA62" s="10">
        <v>42.1</v>
      </c>
      <c r="AB62" s="95">
        <v>11445900</v>
      </c>
      <c r="AC62" s="10">
        <v>41.87</v>
      </c>
      <c r="AD62" s="2">
        <f t="shared" si="1"/>
        <v>1.8100000000000023</v>
      </c>
      <c r="AE62" s="138">
        <f t="shared" si="2"/>
        <v>1.9975639464068218E-2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33.443999999999996</v>
      </c>
      <c r="W63" s="133">
        <v>42527</v>
      </c>
      <c r="X63" s="10">
        <v>41.54</v>
      </c>
      <c r="Y63" s="10">
        <v>41.6</v>
      </c>
      <c r="Z63" s="10">
        <v>41</v>
      </c>
      <c r="AA63" s="10">
        <v>41.28</v>
      </c>
      <c r="AB63" s="95">
        <v>11538400</v>
      </c>
      <c r="AC63" s="10">
        <v>41.05</v>
      </c>
      <c r="AD63" s="2">
        <f t="shared" si="1"/>
        <v>0.60000000000000142</v>
      </c>
      <c r="AE63" s="138">
        <f t="shared" si="2"/>
        <v>-7.0149975810355203E-3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42524</v>
      </c>
      <c r="X64" s="10">
        <v>42.22</v>
      </c>
      <c r="Y64" s="10">
        <v>42.4</v>
      </c>
      <c r="Z64" s="10">
        <v>41.25</v>
      </c>
      <c r="AA64" s="10">
        <v>41.57</v>
      </c>
      <c r="AB64" s="95">
        <v>15958000</v>
      </c>
      <c r="AC64" s="10">
        <v>41.34</v>
      </c>
      <c r="AD64" s="2">
        <f t="shared" si="1"/>
        <v>1.1499999999999986</v>
      </c>
      <c r="AE64" s="138">
        <f t="shared" si="2"/>
        <v>-2.0843202273803763E-2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42523</v>
      </c>
      <c r="X65" s="10">
        <v>42.77</v>
      </c>
      <c r="Y65" s="10">
        <v>43.46</v>
      </c>
      <c r="Z65" s="10">
        <v>42.4</v>
      </c>
      <c r="AA65" s="10">
        <v>42.45</v>
      </c>
      <c r="AB65" s="95">
        <v>10103500</v>
      </c>
      <c r="AC65" s="10">
        <v>42.22</v>
      </c>
      <c r="AD65" s="2">
        <f t="shared" si="1"/>
        <v>1.0600000000000023</v>
      </c>
      <c r="AE65" s="138">
        <f t="shared" si="2"/>
        <v>-2.4266235266928726E-2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42522</v>
      </c>
      <c r="X66" s="10">
        <v>43.46</v>
      </c>
      <c r="Y66" s="10">
        <v>43.71</v>
      </c>
      <c r="Z66" s="10">
        <v>43.07</v>
      </c>
      <c r="AA66" s="10">
        <v>43.51</v>
      </c>
      <c r="AB66" s="95">
        <v>7047600</v>
      </c>
      <c r="AC66" s="10">
        <v>43.27</v>
      </c>
      <c r="AD66" s="2">
        <f t="shared" si="1"/>
        <v>0.64000000000000057</v>
      </c>
      <c r="AE66" s="138">
        <f t="shared" si="2"/>
        <v>1.1568718186025784E-3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42521</v>
      </c>
      <c r="X67" s="10">
        <v>43.25</v>
      </c>
      <c r="Y67" s="10">
        <v>43.51</v>
      </c>
      <c r="Z67" s="10">
        <v>42.65</v>
      </c>
      <c r="AA67" s="10">
        <v>43.46</v>
      </c>
      <c r="AB67" s="95">
        <v>9315100</v>
      </c>
      <c r="AC67" s="10">
        <v>43.22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42517</v>
      </c>
      <c r="X68" s="10">
        <v>42.83</v>
      </c>
      <c r="Y68" s="10">
        <v>43.44</v>
      </c>
      <c r="Z68" s="10">
        <v>42.81</v>
      </c>
      <c r="AA68" s="10">
        <v>43.12</v>
      </c>
      <c r="AB68" s="95">
        <v>5509400</v>
      </c>
      <c r="AC68" s="10">
        <v>42.88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72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74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74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74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42612</v>
      </c>
      <c r="X2" s="10">
        <v>94.77</v>
      </c>
      <c r="Y2" s="10">
        <v>95.29</v>
      </c>
      <c r="Z2" s="10">
        <v>94.77</v>
      </c>
      <c r="AA2" s="10">
        <v>94.86</v>
      </c>
      <c r="AB2" s="95">
        <v>6836600</v>
      </c>
      <c r="AC2" s="10">
        <v>94.86</v>
      </c>
      <c r="AD2" s="2">
        <f>Y2-Z2</f>
        <v>0.52000000000001023</v>
      </c>
      <c r="AE2" s="138">
        <f>AC2/AC3-1</f>
        <v>-1.0540739959952194E-4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42611</v>
      </c>
      <c r="X3" s="10">
        <v>95.07</v>
      </c>
      <c r="Y3" s="10">
        <v>95.32</v>
      </c>
      <c r="Z3" s="10">
        <v>94.46</v>
      </c>
      <c r="AA3" s="10">
        <v>94.87</v>
      </c>
      <c r="AB3" s="95">
        <v>7903000</v>
      </c>
      <c r="AC3" s="10">
        <v>94.87</v>
      </c>
      <c r="AD3" s="2">
        <f t="shared" ref="AD3:AD66" si="1">Y3-Z3</f>
        <v>0.85999999999999943</v>
      </c>
      <c r="AE3" s="138">
        <f t="shared" ref="AE3:AE66" si="2">AC3/AC4-1</f>
        <v>-3.5710534607708011E-3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94.86</v>
      </c>
      <c r="T4" s="163"/>
      <c r="W4" s="133">
        <v>42608</v>
      </c>
      <c r="X4" s="10">
        <v>95.66</v>
      </c>
      <c r="Y4" s="10">
        <v>96.13</v>
      </c>
      <c r="Z4" s="10">
        <v>94.75</v>
      </c>
      <c r="AA4" s="10">
        <v>95.21</v>
      </c>
      <c r="AB4" s="95">
        <v>6019600</v>
      </c>
      <c r="AC4" s="10">
        <v>95.21</v>
      </c>
      <c r="AD4" s="2">
        <f t="shared" si="1"/>
        <v>1.3799999999999955</v>
      </c>
      <c r="AE4" s="138">
        <f t="shared" si="2"/>
        <v>-3.5583464154893552E-3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5217.3</v>
      </c>
      <c r="W5" s="133">
        <v>42607</v>
      </c>
      <c r="X5" s="10">
        <v>95.62</v>
      </c>
      <c r="Y5" s="10">
        <v>95.82</v>
      </c>
      <c r="Z5" s="10">
        <v>95.41</v>
      </c>
      <c r="AA5" s="10">
        <v>95.55</v>
      </c>
      <c r="AB5" s="95">
        <v>4518700</v>
      </c>
      <c r="AC5" s="10">
        <v>95.55</v>
      </c>
      <c r="AD5" s="2">
        <f t="shared" si="1"/>
        <v>0.40999999999999659</v>
      </c>
      <c r="AE5" s="138">
        <f t="shared" si="2"/>
        <v>-2.8177833437694755E-3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42606</v>
      </c>
      <c r="X6" s="10">
        <v>96.01</v>
      </c>
      <c r="Y6" s="10">
        <v>96.22</v>
      </c>
      <c r="Z6" s="10">
        <v>95.51</v>
      </c>
      <c r="AA6" s="10">
        <v>95.82</v>
      </c>
      <c r="AB6" s="95">
        <v>5912500</v>
      </c>
      <c r="AC6" s="10">
        <v>95.82</v>
      </c>
      <c r="AD6" s="2">
        <f t="shared" si="1"/>
        <v>0.70999999999999375</v>
      </c>
      <c r="AE6" s="138">
        <f t="shared" si="2"/>
        <v>-1.5629884338856925E-3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73.0600000000004</v>
      </c>
      <c r="R7" s="30">
        <v>42618</v>
      </c>
      <c r="W7" s="133">
        <v>42605</v>
      </c>
      <c r="X7" s="10">
        <v>96.13</v>
      </c>
      <c r="Y7" s="10">
        <v>96.43</v>
      </c>
      <c r="Z7" s="10">
        <v>95.8</v>
      </c>
      <c r="AA7" s="10">
        <v>95.97</v>
      </c>
      <c r="AB7" s="95">
        <v>4996300</v>
      </c>
      <c r="AC7" s="10">
        <v>95.97</v>
      </c>
      <c r="AD7" s="2">
        <f t="shared" si="1"/>
        <v>0.63000000000000966</v>
      </c>
      <c r="AE7" s="138">
        <f t="shared" si="2"/>
        <v>1.0430791697089159E-3</v>
      </c>
    </row>
    <row r="8" spans="1:31" x14ac:dyDescent="0.25">
      <c r="B8" s="532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73.0600000000004</v>
      </c>
      <c r="W8" s="133">
        <v>42604</v>
      </c>
      <c r="X8" s="10">
        <v>96.47</v>
      </c>
      <c r="Y8" s="10">
        <v>96.47</v>
      </c>
      <c r="Z8" s="10">
        <v>95.65</v>
      </c>
      <c r="AA8" s="10">
        <v>95.87</v>
      </c>
      <c r="AB8" s="95">
        <v>5495300</v>
      </c>
      <c r="AC8" s="10">
        <v>95.87</v>
      </c>
      <c r="AD8" s="2">
        <f t="shared" si="1"/>
        <v>0.81999999999999318</v>
      </c>
      <c r="AE8" s="138">
        <f t="shared" si="2"/>
        <v>-5.3947504927897016E-3</v>
      </c>
    </row>
    <row r="9" spans="1:31" x14ac:dyDescent="0.25">
      <c r="B9" s="532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1.4202292272522355E-2</v>
      </c>
      <c r="W9" s="133">
        <v>42601</v>
      </c>
      <c r="X9" s="10">
        <v>96.4</v>
      </c>
      <c r="Y9" s="10">
        <v>96.79</v>
      </c>
      <c r="Z9" s="10">
        <v>96.05</v>
      </c>
      <c r="AA9" s="10">
        <v>96.39</v>
      </c>
      <c r="AB9" s="95">
        <v>6362400</v>
      </c>
      <c r="AC9" s="10">
        <v>96.39</v>
      </c>
      <c r="AD9" s="2">
        <f t="shared" si="1"/>
        <v>0.74000000000000909</v>
      </c>
      <c r="AE9" s="138">
        <f t="shared" si="2"/>
        <v>-2.6901189860321084E-3</v>
      </c>
    </row>
    <row r="10" spans="1:31" x14ac:dyDescent="0.25">
      <c r="B10" s="532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42600</v>
      </c>
      <c r="X10" s="10">
        <v>96.87</v>
      </c>
      <c r="Y10" s="10">
        <v>97.12</v>
      </c>
      <c r="Z10" s="10">
        <v>96.55</v>
      </c>
      <c r="AA10" s="10">
        <v>96.65</v>
      </c>
      <c r="AB10" s="95">
        <v>5250700</v>
      </c>
      <c r="AC10" s="10">
        <v>96.65</v>
      </c>
      <c r="AD10" s="2">
        <f t="shared" si="1"/>
        <v>0.57000000000000739</v>
      </c>
      <c r="AE10" s="138">
        <f t="shared" si="2"/>
        <v>-2.2710849592236793E-3</v>
      </c>
    </row>
    <row r="11" spans="1:31" x14ac:dyDescent="0.25">
      <c r="O11" s="11" t="s">
        <v>184</v>
      </c>
      <c r="P11" s="34"/>
      <c r="Q11" s="138">
        <f>VALUE(TRIM(CLEAN(MID(U58, FIND("(", U58)+1, 5))))</f>
        <v>1.49E-2</v>
      </c>
      <c r="W11" s="133">
        <v>42599</v>
      </c>
      <c r="X11" s="10">
        <v>96.84</v>
      </c>
      <c r="Y11" s="10">
        <v>96.97</v>
      </c>
      <c r="Z11" s="10">
        <v>96.52</v>
      </c>
      <c r="AA11" s="10">
        <v>96.87</v>
      </c>
      <c r="AB11" s="95">
        <v>5697300</v>
      </c>
      <c r="AC11" s="10">
        <v>96.87</v>
      </c>
      <c r="AD11" s="2">
        <f t="shared" si="1"/>
        <v>0.45000000000000284</v>
      </c>
      <c r="AE11" s="138">
        <f t="shared" si="2"/>
        <v>-1.0322047894295583E-4</v>
      </c>
    </row>
    <row r="12" spans="1:31" x14ac:dyDescent="0.25">
      <c r="W12" s="133">
        <v>42598</v>
      </c>
      <c r="X12" s="10">
        <v>96.86</v>
      </c>
      <c r="Y12" s="10">
        <v>97.25</v>
      </c>
      <c r="Z12" s="10">
        <v>96.27</v>
      </c>
      <c r="AA12" s="10">
        <v>96.88</v>
      </c>
      <c r="AB12" s="95">
        <v>5777800</v>
      </c>
      <c r="AC12" s="10">
        <v>96.88</v>
      </c>
      <c r="AD12" s="2">
        <f t="shared" si="1"/>
        <v>0.98000000000000398</v>
      </c>
      <c r="AE12" s="138">
        <f t="shared" si="2"/>
        <v>-2.2657054582904124E-3</v>
      </c>
    </row>
    <row r="13" spans="1:31" x14ac:dyDescent="0.25">
      <c r="W13" s="133">
        <v>42597</v>
      </c>
      <c r="X13" s="10">
        <v>97.35</v>
      </c>
      <c r="Y13" s="10">
        <v>97.61</v>
      </c>
      <c r="Z13" s="10">
        <v>96.92</v>
      </c>
      <c r="AA13" s="10">
        <v>97.1</v>
      </c>
      <c r="AB13" s="95">
        <v>5299600</v>
      </c>
      <c r="AC13" s="10">
        <v>97.1</v>
      </c>
      <c r="AD13" s="2">
        <f t="shared" si="1"/>
        <v>0.68999999999999773</v>
      </c>
      <c r="AE13" s="138">
        <f t="shared" si="2"/>
        <v>2.6848409748037039E-3</v>
      </c>
    </row>
    <row r="14" spans="1:31" x14ac:dyDescent="0.25">
      <c r="W14" s="133">
        <v>42594</v>
      </c>
      <c r="X14" s="10">
        <v>97.82</v>
      </c>
      <c r="Y14" s="10">
        <v>97.82</v>
      </c>
      <c r="Z14" s="10">
        <v>96.66</v>
      </c>
      <c r="AA14" s="10">
        <v>96.84</v>
      </c>
      <c r="AB14" s="95">
        <v>9360300</v>
      </c>
      <c r="AC14" s="10">
        <v>96.84</v>
      </c>
      <c r="AD14" s="2">
        <f t="shared" si="1"/>
        <v>1.1599999999999966</v>
      </c>
      <c r="AE14" s="138">
        <f t="shared" si="2"/>
        <v>-9.512120282295089E-3</v>
      </c>
    </row>
    <row r="15" spans="1:31" x14ac:dyDescent="0.25">
      <c r="W15" s="133">
        <v>42593</v>
      </c>
      <c r="X15" s="10">
        <v>98.2</v>
      </c>
      <c r="Y15" s="10">
        <v>98.39</v>
      </c>
      <c r="Z15" s="10">
        <v>97.15</v>
      </c>
      <c r="AA15" s="10">
        <v>97.77</v>
      </c>
      <c r="AB15" s="95">
        <v>9233900</v>
      </c>
      <c r="AC15" s="10">
        <v>97.77</v>
      </c>
      <c r="AD15" s="2">
        <f t="shared" si="1"/>
        <v>1.2399999999999949</v>
      </c>
      <c r="AE15" s="138">
        <f t="shared" si="2"/>
        <v>-9.1968117719198883E-4</v>
      </c>
    </row>
    <row r="16" spans="1:31" x14ac:dyDescent="0.25">
      <c r="W16" s="133">
        <v>42592</v>
      </c>
      <c r="X16" s="10">
        <v>96.7</v>
      </c>
      <c r="Y16" s="10">
        <v>99.27</v>
      </c>
      <c r="Z16" s="10">
        <v>95.85</v>
      </c>
      <c r="AA16" s="10">
        <v>97.86</v>
      </c>
      <c r="AB16" s="95">
        <v>27181300</v>
      </c>
      <c r="AC16" s="10">
        <v>97.86</v>
      </c>
      <c r="AD16" s="2">
        <f t="shared" si="1"/>
        <v>3.4200000000000017</v>
      </c>
      <c r="AE16" s="138">
        <f t="shared" si="2"/>
        <v>1.2309920347574277E-2</v>
      </c>
    </row>
    <row r="17" spans="1:31" x14ac:dyDescent="0.25">
      <c r="W17" s="133">
        <v>42591</v>
      </c>
      <c r="X17" s="10">
        <v>95.61</v>
      </c>
      <c r="Y17" s="10">
        <v>96.85</v>
      </c>
      <c r="Z17" s="10">
        <v>95.3</v>
      </c>
      <c r="AA17" s="10">
        <v>96.67</v>
      </c>
      <c r="AB17" s="95">
        <v>15548700</v>
      </c>
      <c r="AC17" s="10">
        <v>96.67</v>
      </c>
      <c r="AD17" s="2">
        <f t="shared" si="1"/>
        <v>1.5499999999999972</v>
      </c>
      <c r="AE17" s="138">
        <f t="shared" si="2"/>
        <v>9.6083550913839133E-3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42590</v>
      </c>
      <c r="X18" s="10">
        <v>96.11</v>
      </c>
      <c r="Y18" s="10">
        <v>96.29</v>
      </c>
      <c r="Z18" s="10">
        <v>95.58</v>
      </c>
      <c r="AA18" s="10">
        <v>95.75</v>
      </c>
      <c r="AB18" s="95">
        <v>7792000</v>
      </c>
      <c r="AC18" s="10">
        <v>95.75</v>
      </c>
      <c r="AD18" s="2">
        <f t="shared" si="1"/>
        <v>0.71000000000000796</v>
      </c>
      <c r="AE18" s="138">
        <f t="shared" si="2"/>
        <v>-8.3481164562249077E-4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42587</v>
      </c>
      <c r="X19" s="10">
        <v>95.4</v>
      </c>
      <c r="Y19" s="10">
        <v>96</v>
      </c>
      <c r="Z19" s="10">
        <v>95.35</v>
      </c>
      <c r="AA19" s="10">
        <v>95.83</v>
      </c>
      <c r="AB19" s="95">
        <v>6528500</v>
      </c>
      <c r="AC19" s="10">
        <v>95.83</v>
      </c>
      <c r="AD19" s="2">
        <f t="shared" si="1"/>
        <v>0.65000000000000568</v>
      </c>
      <c r="AE19" s="138">
        <f t="shared" si="2"/>
        <v>7.0407734342161632E-3</v>
      </c>
    </row>
    <row r="20" spans="1:31" x14ac:dyDescent="0.25">
      <c r="W20" s="133">
        <v>42586</v>
      </c>
      <c r="X20" s="10">
        <v>95.53</v>
      </c>
      <c r="Y20" s="10">
        <v>95.98</v>
      </c>
      <c r="Z20" s="10">
        <v>94.71</v>
      </c>
      <c r="AA20" s="10">
        <v>95.16</v>
      </c>
      <c r="AB20" s="95">
        <v>10038300</v>
      </c>
      <c r="AC20" s="10">
        <v>95.16</v>
      </c>
      <c r="AD20" s="2">
        <f t="shared" si="1"/>
        <v>1.2700000000000102</v>
      </c>
      <c r="AE20" s="138">
        <f t="shared" si="2"/>
        <v>-9.6784264751795801E-3</v>
      </c>
    </row>
    <row r="21" spans="1:31" x14ac:dyDescent="0.25">
      <c r="W21" s="133">
        <v>42585</v>
      </c>
      <c r="X21" s="10">
        <v>95.06</v>
      </c>
      <c r="Y21" s="10">
        <v>96.43</v>
      </c>
      <c r="Z21" s="10">
        <v>95</v>
      </c>
      <c r="AA21" s="10">
        <v>96.09</v>
      </c>
      <c r="AB21" s="95">
        <v>9068700</v>
      </c>
      <c r="AC21" s="10">
        <v>96.09</v>
      </c>
      <c r="AD21" s="2">
        <f t="shared" si="1"/>
        <v>1.4300000000000068</v>
      </c>
      <c r="AE21" s="138">
        <f t="shared" si="2"/>
        <v>1.1367224502683904E-2</v>
      </c>
    </row>
    <row r="22" spans="1:31" x14ac:dyDescent="0.25">
      <c r="W22" s="133">
        <v>42584</v>
      </c>
      <c r="X22" s="10">
        <v>95.35</v>
      </c>
      <c r="Y22" s="10">
        <v>95.75</v>
      </c>
      <c r="Z22" s="10">
        <v>94.56</v>
      </c>
      <c r="AA22" s="10">
        <v>95.01</v>
      </c>
      <c r="AB22" s="95">
        <v>7644100</v>
      </c>
      <c r="AC22" s="10">
        <v>95.01</v>
      </c>
      <c r="AD22" s="2">
        <f t="shared" si="1"/>
        <v>1.1899999999999977</v>
      </c>
      <c r="AE22" s="138">
        <f t="shared" si="2"/>
        <v>-5.5474146954155312E-3</v>
      </c>
    </row>
    <row r="23" spans="1:31" x14ac:dyDescent="0.25">
      <c r="W23" s="133">
        <v>42583</v>
      </c>
      <c r="X23" s="10">
        <v>96.15</v>
      </c>
      <c r="Y23" s="10">
        <v>96.2</v>
      </c>
      <c r="Z23" s="10">
        <v>95.08</v>
      </c>
      <c r="AA23" s="10">
        <v>95.54</v>
      </c>
      <c r="AB23" s="95">
        <v>7131600</v>
      </c>
      <c r="AC23" s="10">
        <v>95.54</v>
      </c>
      <c r="AD23" s="2">
        <f t="shared" si="1"/>
        <v>1.1200000000000045</v>
      </c>
      <c r="AE23" s="138">
        <f t="shared" si="2"/>
        <v>-4.2730588848358675E-3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95.85</v>
      </c>
      <c r="Y24" s="10">
        <v>96.38</v>
      </c>
      <c r="Z24" s="10">
        <v>95.85</v>
      </c>
      <c r="AA24" s="10">
        <v>95.95</v>
      </c>
      <c r="AB24" s="95">
        <v>8264000</v>
      </c>
      <c r="AC24" s="10">
        <v>95.95</v>
      </c>
      <c r="AD24" s="2">
        <f t="shared" si="1"/>
        <v>0.53000000000000114</v>
      </c>
      <c r="AE24" s="138">
        <f t="shared" si="2"/>
        <v>4.1705765822142027E-4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42579</v>
      </c>
      <c r="X25" s="10">
        <v>96.4</v>
      </c>
      <c r="Y25" s="10">
        <v>96.49</v>
      </c>
      <c r="Z25" s="10">
        <v>95.82</v>
      </c>
      <c r="AA25" s="10">
        <v>95.91</v>
      </c>
      <c r="AB25" s="95">
        <v>7713500</v>
      </c>
      <c r="AC25" s="10">
        <v>95.91</v>
      </c>
      <c r="AD25" s="2">
        <f t="shared" si="1"/>
        <v>0.67000000000000171</v>
      </c>
      <c r="AE25" s="138">
        <f t="shared" si="2"/>
        <v>-4.3600124571784304E-3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42578</v>
      </c>
      <c r="X26" s="10">
        <v>96.7</v>
      </c>
      <c r="Y26" s="10">
        <v>96.93</v>
      </c>
      <c r="Z26" s="10">
        <v>95.86</v>
      </c>
      <c r="AA26" s="10">
        <v>96.33</v>
      </c>
      <c r="AB26" s="95">
        <v>6911400</v>
      </c>
      <c r="AC26" s="10">
        <v>96.33</v>
      </c>
      <c r="AD26" s="2">
        <f t="shared" si="1"/>
        <v>1.0700000000000074</v>
      </c>
      <c r="AE26" s="138">
        <f t="shared" si="2"/>
        <v>-3.7232392181197893E-3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42577</v>
      </c>
      <c r="X27" s="10">
        <v>97.02</v>
      </c>
      <c r="Y27" s="10">
        <v>97.16</v>
      </c>
      <c r="Z27" s="10">
        <v>96.34</v>
      </c>
      <c r="AA27" s="10">
        <v>96.69</v>
      </c>
      <c r="AB27" s="95">
        <v>6274800</v>
      </c>
      <c r="AC27" s="10">
        <v>96.69</v>
      </c>
      <c r="AD27" s="2">
        <f t="shared" si="1"/>
        <v>0.81999999999999318</v>
      </c>
      <c r="AE27" s="138">
        <f t="shared" si="2"/>
        <v>-7.1875962624500245E-3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42576</v>
      </c>
      <c r="X28" s="10">
        <v>97.9</v>
      </c>
      <c r="Y28" s="10">
        <v>98.06</v>
      </c>
      <c r="Z28" s="10">
        <v>97.25</v>
      </c>
      <c r="AA28" s="10">
        <v>97.39</v>
      </c>
      <c r="AB28" s="95">
        <v>4825500</v>
      </c>
      <c r="AC28" s="10">
        <v>97.39</v>
      </c>
      <c r="AD28" s="2">
        <f t="shared" si="1"/>
        <v>0.81000000000000227</v>
      </c>
      <c r="AE28" s="138">
        <f t="shared" si="2"/>
        <v>-3.274997441408134E-3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42573</v>
      </c>
      <c r="X29" s="10">
        <v>98.39</v>
      </c>
      <c r="Y29" s="10">
        <v>98.42</v>
      </c>
      <c r="Z29" s="10">
        <v>97.47</v>
      </c>
      <c r="AA29" s="10">
        <v>97.71</v>
      </c>
      <c r="AB29" s="95">
        <v>5381700</v>
      </c>
      <c r="AC29" s="10">
        <v>97.71</v>
      </c>
      <c r="AD29" s="2">
        <f t="shared" si="1"/>
        <v>0.95000000000000284</v>
      </c>
      <c r="AE29" s="138">
        <f t="shared" si="2"/>
        <v>-3.06091215182136E-3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42572</v>
      </c>
      <c r="X30" s="10">
        <v>98.17</v>
      </c>
      <c r="Y30" s="10">
        <v>99.13</v>
      </c>
      <c r="Z30" s="10">
        <v>97.62</v>
      </c>
      <c r="AA30" s="10">
        <v>98.01</v>
      </c>
      <c r="AB30" s="95">
        <v>6726600</v>
      </c>
      <c r="AC30" s="10">
        <v>98.01</v>
      </c>
      <c r="AD30" s="2">
        <f t="shared" si="1"/>
        <v>1.5099999999999909</v>
      </c>
      <c r="AE30" s="138">
        <f t="shared" si="2"/>
        <v>-2.1380574221135928E-3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42571</v>
      </c>
      <c r="X31" s="10">
        <v>98.65</v>
      </c>
      <c r="Y31" s="10">
        <v>98.69</v>
      </c>
      <c r="Z31" s="10">
        <v>97.14</v>
      </c>
      <c r="AA31" s="10">
        <v>98.22</v>
      </c>
      <c r="AB31" s="95">
        <v>10664900</v>
      </c>
      <c r="AC31" s="10">
        <v>98.22</v>
      </c>
      <c r="AD31" s="2">
        <f t="shared" si="1"/>
        <v>1.5499999999999972</v>
      </c>
      <c r="AE31" s="138">
        <f t="shared" si="2"/>
        <v>-1.2566602995878196E-2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42570</v>
      </c>
      <c r="X32" s="10">
        <v>99.81</v>
      </c>
      <c r="Y32" s="10">
        <v>99.99</v>
      </c>
      <c r="Z32" s="10">
        <v>99.36</v>
      </c>
      <c r="AA32" s="10">
        <v>99.47</v>
      </c>
      <c r="AB32" s="95">
        <v>5742700</v>
      </c>
      <c r="AC32" s="10">
        <v>99.47</v>
      </c>
      <c r="AD32" s="2">
        <f t="shared" si="1"/>
        <v>0.62999999999999545</v>
      </c>
      <c r="AE32" s="138">
        <f t="shared" si="2"/>
        <v>-6.7898152770844433E-3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42569</v>
      </c>
      <c r="X33" s="10">
        <v>99.9</v>
      </c>
      <c r="Y33" s="10">
        <v>100.71</v>
      </c>
      <c r="Z33" s="10">
        <v>99.87</v>
      </c>
      <c r="AA33" s="10">
        <v>100.15</v>
      </c>
      <c r="AB33" s="95">
        <v>5051300</v>
      </c>
      <c r="AC33" s="10">
        <v>100.15</v>
      </c>
      <c r="AD33" s="2">
        <f t="shared" si="1"/>
        <v>0.8399999999999892</v>
      </c>
      <c r="AE33" s="138">
        <f t="shared" si="2"/>
        <v>3.507014028056199E-3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42566</v>
      </c>
      <c r="X34" s="10">
        <v>100.42</v>
      </c>
      <c r="Y34" s="10">
        <v>100.54</v>
      </c>
      <c r="Z34" s="10">
        <v>99.54</v>
      </c>
      <c r="AA34" s="10">
        <v>99.8</v>
      </c>
      <c r="AB34" s="95">
        <v>5764400</v>
      </c>
      <c r="AC34" s="10">
        <v>99.8</v>
      </c>
      <c r="AD34" s="2">
        <f t="shared" si="1"/>
        <v>1</v>
      </c>
      <c r="AE34" s="138">
        <f t="shared" si="2"/>
        <v>-1.7005101530459532E-3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42565</v>
      </c>
      <c r="X35" s="10">
        <v>100.42</v>
      </c>
      <c r="Y35" s="10">
        <v>100.8</v>
      </c>
      <c r="Z35" s="10">
        <v>99.68</v>
      </c>
      <c r="AA35" s="10">
        <v>99.97</v>
      </c>
      <c r="AB35" s="95">
        <v>7461500</v>
      </c>
      <c r="AC35" s="10">
        <v>99.97</v>
      </c>
      <c r="AD35" s="2">
        <f t="shared" si="1"/>
        <v>1.1199999999999903</v>
      </c>
      <c r="AE35" s="138">
        <f t="shared" si="2"/>
        <v>9.0108129755717137E-4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42564</v>
      </c>
      <c r="X36" s="10">
        <v>100.46</v>
      </c>
      <c r="Y36" s="10">
        <v>100.8</v>
      </c>
      <c r="Z36" s="10">
        <v>99.85</v>
      </c>
      <c r="AA36" s="10">
        <v>99.88</v>
      </c>
      <c r="AB36" s="95">
        <v>5494700</v>
      </c>
      <c r="AC36" s="10">
        <v>99.88</v>
      </c>
      <c r="AD36" s="2">
        <f t="shared" si="1"/>
        <v>0.95000000000000284</v>
      </c>
      <c r="AE36" s="138">
        <f t="shared" si="2"/>
        <v>-3.1936127744511822E-3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42563</v>
      </c>
      <c r="X37" s="10">
        <v>100.18</v>
      </c>
      <c r="Y37" s="10">
        <v>100.79</v>
      </c>
      <c r="Z37" s="10">
        <v>100</v>
      </c>
      <c r="AA37" s="10">
        <v>100.2</v>
      </c>
      <c r="AB37" s="95">
        <v>8508500</v>
      </c>
      <c r="AC37" s="10">
        <v>100.2</v>
      </c>
      <c r="AD37" s="2">
        <f t="shared" si="1"/>
        <v>0.79000000000000625</v>
      </c>
      <c r="AE37" s="138">
        <f t="shared" si="2"/>
        <v>2.2004400880175634E-3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42562</v>
      </c>
      <c r="X38" s="10">
        <v>99.8</v>
      </c>
      <c r="Y38" s="10">
        <v>100.35</v>
      </c>
      <c r="Z38" s="10">
        <v>99.4</v>
      </c>
      <c r="AA38" s="10">
        <v>99.98</v>
      </c>
      <c r="AB38" s="95">
        <v>5428000</v>
      </c>
      <c r="AC38" s="10">
        <v>99.98</v>
      </c>
      <c r="AD38" s="2">
        <f t="shared" si="1"/>
        <v>0.94999999999998863</v>
      </c>
      <c r="AE38" s="138">
        <f t="shared" si="2"/>
        <v>3.6137321822926616E-3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42559</v>
      </c>
      <c r="X39" s="10">
        <v>99.25</v>
      </c>
      <c r="Y39" s="10">
        <v>99.85</v>
      </c>
      <c r="Z39" s="10">
        <v>98.77</v>
      </c>
      <c r="AA39" s="10">
        <v>99.62</v>
      </c>
      <c r="AB39" s="95">
        <v>6045800</v>
      </c>
      <c r="AC39" s="10">
        <v>99.62</v>
      </c>
      <c r="AD39" s="2">
        <f t="shared" si="1"/>
        <v>1.0799999999999983</v>
      </c>
      <c r="AE39" s="138">
        <f t="shared" si="2"/>
        <v>1.2295498424956808E-2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7" t="s">
        <v>78</v>
      </c>
      <c r="P40" s="537"/>
      <c r="W40" s="133">
        <v>42558</v>
      </c>
      <c r="X40" s="10">
        <v>97.63</v>
      </c>
      <c r="Y40" s="10">
        <v>98.48</v>
      </c>
      <c r="Z40" s="10">
        <v>97.58</v>
      </c>
      <c r="AA40" s="10">
        <v>98.41</v>
      </c>
      <c r="AB40" s="95">
        <v>5146000</v>
      </c>
      <c r="AC40" s="10">
        <v>98.41</v>
      </c>
      <c r="AD40" s="2">
        <f t="shared" si="1"/>
        <v>0.90000000000000568</v>
      </c>
      <c r="AE40" s="138" t="e">
        <f t="shared" si="2"/>
        <v>#DIV/0!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104.346</v>
      </c>
      <c r="Q41" s="2"/>
      <c r="W41" s="133">
        <v>42558</v>
      </c>
      <c r="X41" s="10" t="s">
        <v>274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103.3974</v>
      </c>
      <c r="Q42" s="2"/>
      <c r="T42" s="91" t="s">
        <v>113</v>
      </c>
      <c r="W42" s="133">
        <v>42557</v>
      </c>
      <c r="X42" s="10">
        <v>97</v>
      </c>
      <c r="Y42" s="10">
        <v>98.52</v>
      </c>
      <c r="Z42" s="10">
        <v>96.76</v>
      </c>
      <c r="AA42" s="10">
        <v>98.45</v>
      </c>
      <c r="AB42" s="95">
        <v>6223300</v>
      </c>
      <c r="AC42" s="10">
        <v>97.74</v>
      </c>
      <c r="AD42" s="2">
        <f t="shared" si="1"/>
        <v>1.7599999999999909</v>
      </c>
      <c r="AE42" s="138">
        <f t="shared" si="2"/>
        <v>8.0445544554454962E-3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102.44880000000001</v>
      </c>
      <c r="Q43" s="2"/>
      <c r="T43" s="128" t="s">
        <v>98</v>
      </c>
      <c r="U43" s="98">
        <v>94.87</v>
      </c>
      <c r="W43" s="133">
        <v>42556</v>
      </c>
      <c r="X43" s="10">
        <v>97.77</v>
      </c>
      <c r="Y43" s="10">
        <v>98</v>
      </c>
      <c r="Z43" s="10">
        <v>97.17</v>
      </c>
      <c r="AA43" s="10">
        <v>97.66</v>
      </c>
      <c r="AB43" s="95">
        <v>5846400</v>
      </c>
      <c r="AC43" s="10">
        <v>96.96</v>
      </c>
      <c r="AD43" s="2">
        <f t="shared" si="1"/>
        <v>0.82999999999999829</v>
      </c>
      <c r="AE43" s="138">
        <f t="shared" si="2"/>
        <v>-3.6991368680641123E-3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101.50020000000001</v>
      </c>
      <c r="Q44" s="2"/>
      <c r="T44" s="93" t="s">
        <v>99</v>
      </c>
      <c r="U44" s="88">
        <v>94.77</v>
      </c>
      <c r="W44" s="133">
        <v>42552</v>
      </c>
      <c r="X44" s="10">
        <v>97.75</v>
      </c>
      <c r="Y44" s="10">
        <v>98.64</v>
      </c>
      <c r="Z44" s="10">
        <v>97.71</v>
      </c>
      <c r="AA44" s="10">
        <v>98.03</v>
      </c>
      <c r="AB44" s="95">
        <v>5681600</v>
      </c>
      <c r="AC44" s="10">
        <v>97.32</v>
      </c>
      <c r="AD44" s="2">
        <f t="shared" si="1"/>
        <v>0.93000000000000682</v>
      </c>
      <c r="AE44" s="138">
        <f t="shared" si="2"/>
        <v>2.1624961383996943E-3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100.55160000000001</v>
      </c>
      <c r="Q45" s="2"/>
      <c r="T45" s="93" t="s">
        <v>100</v>
      </c>
      <c r="U45" s="88" t="s">
        <v>130</v>
      </c>
      <c r="W45" s="133">
        <v>42551</v>
      </c>
      <c r="X45" s="10">
        <v>97.1</v>
      </c>
      <c r="Y45" s="10">
        <v>98.07</v>
      </c>
      <c r="Z45" s="10">
        <v>96.88</v>
      </c>
      <c r="AA45" s="10">
        <v>97.82</v>
      </c>
      <c r="AB45" s="95">
        <v>7189500</v>
      </c>
      <c r="AC45" s="10">
        <v>97.11</v>
      </c>
      <c r="AD45" s="2">
        <f t="shared" si="1"/>
        <v>1.1899999999999977</v>
      </c>
      <c r="AE45" s="138">
        <f t="shared" si="2"/>
        <v>8.6206896551723755E-3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99.603000000000009</v>
      </c>
      <c r="Q46" s="2"/>
      <c r="T46" s="93" t="s">
        <v>101</v>
      </c>
      <c r="U46" s="88" t="s">
        <v>130</v>
      </c>
      <c r="W46" s="133">
        <v>42550</v>
      </c>
      <c r="X46" s="10">
        <v>96.91</v>
      </c>
      <c r="Y46" s="10">
        <v>97.29</v>
      </c>
      <c r="Z46" s="10">
        <v>96.28</v>
      </c>
      <c r="AA46" s="10">
        <v>96.98</v>
      </c>
      <c r="AB46" s="95">
        <v>6563600</v>
      </c>
      <c r="AC46" s="10">
        <v>96.28</v>
      </c>
      <c r="AD46" s="2">
        <f t="shared" si="1"/>
        <v>1.0100000000000051</v>
      </c>
      <c r="AE46" s="138">
        <f t="shared" si="2"/>
        <v>9.6476510067113885E-3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98.65440000000001</v>
      </c>
      <c r="Q47" s="2"/>
      <c r="T47" s="93" t="s">
        <v>102</v>
      </c>
      <c r="U47" s="88">
        <v>109.52</v>
      </c>
      <c r="W47" s="133">
        <v>42549</v>
      </c>
      <c r="X47" s="10">
        <v>95.46</v>
      </c>
      <c r="Y47" s="10">
        <v>96.28</v>
      </c>
      <c r="Z47" s="10">
        <v>95.14</v>
      </c>
      <c r="AA47" s="10">
        <v>96.05</v>
      </c>
      <c r="AB47" s="95">
        <v>7143100</v>
      </c>
      <c r="AC47" s="10">
        <v>95.36</v>
      </c>
      <c r="AD47" s="2">
        <f t="shared" si="1"/>
        <v>1.1400000000000006</v>
      </c>
      <c r="AE47" s="138">
        <f t="shared" si="2"/>
        <v>1.7716115261472654E-2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97.705799999999996</v>
      </c>
      <c r="Q48" s="2"/>
      <c r="T48" s="93" t="s">
        <v>103</v>
      </c>
      <c r="U48" s="88">
        <v>1.46468</v>
      </c>
      <c r="W48" s="133">
        <v>42548</v>
      </c>
      <c r="X48" s="10">
        <v>94.91</v>
      </c>
      <c r="Y48" s="10">
        <v>95.23</v>
      </c>
      <c r="Z48" s="10">
        <v>94</v>
      </c>
      <c r="AA48" s="10">
        <v>94.38</v>
      </c>
      <c r="AB48" s="95">
        <v>9438400</v>
      </c>
      <c r="AC48" s="10">
        <v>93.7</v>
      </c>
      <c r="AD48" s="2">
        <f t="shared" si="1"/>
        <v>1.230000000000004</v>
      </c>
      <c r="AE48" s="138">
        <f t="shared" si="2"/>
        <v>-1.3995580343049596E-2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96.757199999999997</v>
      </c>
      <c r="Q49" s="2"/>
      <c r="T49" s="93" t="s">
        <v>123</v>
      </c>
      <c r="U49" s="88" t="s">
        <v>332</v>
      </c>
      <c r="W49" s="133">
        <v>42545</v>
      </c>
      <c r="X49" s="10">
        <v>96.01</v>
      </c>
      <c r="Y49" s="10">
        <v>97.28</v>
      </c>
      <c r="Z49" s="10">
        <v>95.14</v>
      </c>
      <c r="AA49" s="10">
        <v>95.72</v>
      </c>
      <c r="AB49" s="95">
        <v>15079900</v>
      </c>
      <c r="AC49" s="10">
        <v>95.03</v>
      </c>
      <c r="AD49" s="2">
        <f t="shared" si="1"/>
        <v>2.1400000000000006</v>
      </c>
      <c r="AE49" s="138">
        <f t="shared" si="2"/>
        <v>-3.3363849048926864E-2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95.808599999999998</v>
      </c>
      <c r="Q50" s="2"/>
      <c r="T50" s="93"/>
      <c r="U50" s="88"/>
      <c r="W50" s="133">
        <v>42544</v>
      </c>
      <c r="X50" s="10">
        <v>99.44</v>
      </c>
      <c r="Y50" s="10">
        <v>99.62</v>
      </c>
      <c r="Z50" s="10">
        <v>98.61</v>
      </c>
      <c r="AA50" s="10">
        <v>99.02</v>
      </c>
      <c r="AB50" s="95">
        <v>5826100</v>
      </c>
      <c r="AC50" s="10">
        <v>98.31</v>
      </c>
      <c r="AD50" s="2">
        <f t="shared" si="1"/>
        <v>1.0100000000000051</v>
      </c>
      <c r="AE50" s="138">
        <f t="shared" si="2"/>
        <v>2.3450244698206557E-3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94.86</v>
      </c>
      <c r="Q51" s="2"/>
      <c r="T51" s="93" t="s">
        <v>105</v>
      </c>
      <c r="U51" s="88" t="s">
        <v>458</v>
      </c>
      <c r="W51" s="133">
        <v>42543</v>
      </c>
      <c r="X51" s="10">
        <v>99.08</v>
      </c>
      <c r="Y51" s="10">
        <v>99.62</v>
      </c>
      <c r="Z51" s="10">
        <v>98.7</v>
      </c>
      <c r="AA51" s="10">
        <v>98.79</v>
      </c>
      <c r="AB51" s="95">
        <v>4948900</v>
      </c>
      <c r="AC51" s="10">
        <v>98.08</v>
      </c>
      <c r="AD51" s="2">
        <f t="shared" si="1"/>
        <v>0.92000000000000171</v>
      </c>
      <c r="AE51" s="138">
        <f t="shared" si="2"/>
        <v>-3.0577922739782881E-4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93.9114</v>
      </c>
      <c r="Q52" s="2"/>
      <c r="T52" s="93" t="s">
        <v>106</v>
      </c>
      <c r="U52" s="88" t="s">
        <v>329</v>
      </c>
      <c r="W52" s="133">
        <v>42542</v>
      </c>
      <c r="X52" s="10">
        <v>99.73</v>
      </c>
      <c r="Y52" s="10">
        <v>99.79</v>
      </c>
      <c r="Z52" s="10">
        <v>98.77</v>
      </c>
      <c r="AA52" s="10">
        <v>98.82</v>
      </c>
      <c r="AB52" s="95">
        <v>5202500</v>
      </c>
      <c r="AC52" s="10">
        <v>98.11</v>
      </c>
      <c r="AD52" s="2">
        <f t="shared" si="1"/>
        <v>1.0200000000000102</v>
      </c>
      <c r="AE52" s="138">
        <f t="shared" si="2"/>
        <v>-7.4860900354071225E-3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92.962800000000001</v>
      </c>
      <c r="Q53" s="2"/>
      <c r="T53" s="93" t="s">
        <v>107</v>
      </c>
      <c r="U53" s="90">
        <v>6845046</v>
      </c>
      <c r="W53" s="133">
        <v>42541</v>
      </c>
      <c r="X53" s="10">
        <v>100.08</v>
      </c>
      <c r="Y53" s="10">
        <v>100.96</v>
      </c>
      <c r="Z53" s="10">
        <v>99.5</v>
      </c>
      <c r="AA53" s="10">
        <v>99.57</v>
      </c>
      <c r="AB53" s="95">
        <v>8268600</v>
      </c>
      <c r="AC53" s="10">
        <v>98.85</v>
      </c>
      <c r="AD53" s="2">
        <f t="shared" si="1"/>
        <v>1.4599999999999937</v>
      </c>
      <c r="AE53" s="138">
        <f t="shared" si="2"/>
        <v>5.697425984331872E-3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92.014200000000002</v>
      </c>
      <c r="T54" s="93" t="s">
        <v>110</v>
      </c>
      <c r="U54" s="90">
        <v>7292790</v>
      </c>
      <c r="W54" s="133">
        <v>42538</v>
      </c>
      <c r="X54" s="10">
        <v>98.41</v>
      </c>
      <c r="Y54" s="10">
        <v>99.14</v>
      </c>
      <c r="Z54" s="10">
        <v>98.27</v>
      </c>
      <c r="AA54" s="10">
        <v>99</v>
      </c>
      <c r="AB54" s="95">
        <v>8959400</v>
      </c>
      <c r="AC54" s="10">
        <v>98.29</v>
      </c>
      <c r="AD54" s="2">
        <f t="shared" si="1"/>
        <v>0.87000000000000455</v>
      </c>
      <c r="AE54" s="138">
        <f t="shared" si="2"/>
        <v>6.3479062148050769E-3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91.065599999999989</v>
      </c>
      <c r="T55" s="93" t="s">
        <v>108</v>
      </c>
      <c r="U55" s="88" t="s">
        <v>459</v>
      </c>
      <c r="W55" s="133">
        <v>42537</v>
      </c>
      <c r="X55" s="10">
        <v>97.8</v>
      </c>
      <c r="Y55" s="10">
        <v>98.63</v>
      </c>
      <c r="Z55" s="10">
        <v>96.86</v>
      </c>
      <c r="AA55" s="10">
        <v>98.38</v>
      </c>
      <c r="AB55" s="95">
        <v>7129700</v>
      </c>
      <c r="AC55" s="10">
        <v>97.67</v>
      </c>
      <c r="AD55" s="2">
        <f t="shared" si="1"/>
        <v>1.769999999999996</v>
      </c>
      <c r="AE55" s="138">
        <f t="shared" si="2"/>
        <v>1.1275112751127914E-3</v>
      </c>
    </row>
    <row r="56" spans="2:31" x14ac:dyDescent="0.25">
      <c r="O56" s="83">
        <v>0.95</v>
      </c>
      <c r="P56" s="83">
        <f t="shared" si="10"/>
        <v>90.11699999999999</v>
      </c>
      <c r="T56" s="93" t="s">
        <v>111</v>
      </c>
      <c r="U56" s="88">
        <v>17.05</v>
      </c>
      <c r="W56" s="133">
        <v>42536</v>
      </c>
      <c r="X56" s="10">
        <v>98.19</v>
      </c>
      <c r="Y56" s="10">
        <v>99</v>
      </c>
      <c r="Z56" s="10">
        <v>98.19</v>
      </c>
      <c r="AA56" s="10">
        <v>98.27</v>
      </c>
      <c r="AB56" s="95">
        <v>6663200</v>
      </c>
      <c r="AC56" s="10">
        <v>97.56</v>
      </c>
      <c r="AD56" s="2">
        <f t="shared" si="1"/>
        <v>0.81000000000000227</v>
      </c>
      <c r="AE56" s="138">
        <f t="shared" si="2"/>
        <v>-1.3307400962226934E-3</v>
      </c>
    </row>
    <row r="57" spans="2:31" x14ac:dyDescent="0.25">
      <c r="O57" s="83">
        <v>0.94</v>
      </c>
      <c r="P57" s="83">
        <f t="shared" si="10"/>
        <v>89.168399999999991</v>
      </c>
      <c r="T57" s="93" t="s">
        <v>112</v>
      </c>
      <c r="U57" s="88">
        <v>5.56</v>
      </c>
      <c r="W57" s="133">
        <v>42535</v>
      </c>
      <c r="X57" s="10">
        <v>97.2</v>
      </c>
      <c r="Y57" s="10">
        <v>98.55</v>
      </c>
      <c r="Z57" s="10">
        <v>97.18</v>
      </c>
      <c r="AA57" s="10">
        <v>98.4</v>
      </c>
      <c r="AB57" s="95">
        <v>6125700</v>
      </c>
      <c r="AC57" s="10">
        <v>97.69</v>
      </c>
      <c r="AD57" s="2">
        <f t="shared" si="1"/>
        <v>1.3699999999999903</v>
      </c>
      <c r="AE57" s="138">
        <f t="shared" si="2"/>
        <v>8.4649530298337439E-3</v>
      </c>
    </row>
    <row r="58" spans="2:31" x14ac:dyDescent="0.25">
      <c r="O58" s="83">
        <v>0.93</v>
      </c>
      <c r="P58" s="83">
        <f t="shared" si="10"/>
        <v>88.219800000000006</v>
      </c>
      <c r="T58" s="93" t="s">
        <v>109</v>
      </c>
      <c r="U58" s="88" t="s">
        <v>396</v>
      </c>
      <c r="W58" s="133">
        <v>42534</v>
      </c>
      <c r="X58" s="10">
        <v>96.75</v>
      </c>
      <c r="Y58" s="10">
        <v>98.98</v>
      </c>
      <c r="Z58" s="10">
        <v>96.7</v>
      </c>
      <c r="AA58" s="10">
        <v>97.57</v>
      </c>
      <c r="AB58" s="95">
        <v>8766300</v>
      </c>
      <c r="AC58" s="10">
        <v>96.87</v>
      </c>
      <c r="AD58" s="2">
        <f t="shared" si="1"/>
        <v>2.2800000000000011</v>
      </c>
      <c r="AE58" s="138">
        <f t="shared" si="2"/>
        <v>2.3799668874171509E-3</v>
      </c>
    </row>
    <row r="59" spans="2:31" x14ac:dyDescent="0.25">
      <c r="O59" s="83">
        <v>0.92</v>
      </c>
      <c r="P59" s="83">
        <f t="shared" si="10"/>
        <v>87.271200000000007</v>
      </c>
      <c r="W59" s="133">
        <v>42531</v>
      </c>
      <c r="X59" s="10">
        <v>97.15</v>
      </c>
      <c r="Y59" s="10">
        <v>97.71</v>
      </c>
      <c r="Z59" s="10">
        <v>96.78</v>
      </c>
      <c r="AA59" s="10">
        <v>97.34</v>
      </c>
      <c r="AB59" s="95">
        <v>7204400</v>
      </c>
      <c r="AC59" s="10">
        <v>96.64</v>
      </c>
      <c r="AD59" s="2">
        <f t="shared" si="1"/>
        <v>0.92999999999999261</v>
      </c>
      <c r="AE59" s="138">
        <f t="shared" si="2"/>
        <v>-5.0447853392360242E-3</v>
      </c>
    </row>
    <row r="60" spans="2:31" x14ac:dyDescent="0.25">
      <c r="O60" s="83">
        <v>0.91</v>
      </c>
      <c r="P60" s="83">
        <f t="shared" si="10"/>
        <v>86.322600000000008</v>
      </c>
      <c r="W60" s="133">
        <v>42530</v>
      </c>
      <c r="X60" s="10">
        <v>97.82</v>
      </c>
      <c r="Y60" s="10">
        <v>97.93</v>
      </c>
      <c r="Z60" s="10">
        <v>97.1</v>
      </c>
      <c r="AA60" s="10">
        <v>97.84</v>
      </c>
      <c r="AB60" s="95">
        <v>5379400</v>
      </c>
      <c r="AC60" s="10">
        <v>97.13</v>
      </c>
      <c r="AD60" s="2">
        <f t="shared" si="1"/>
        <v>0.83000000000001251</v>
      </c>
      <c r="AE60" s="138">
        <f t="shared" si="2"/>
        <v>-2.0548648926332902E-3</v>
      </c>
    </row>
    <row r="61" spans="2:31" x14ac:dyDescent="0.25">
      <c r="O61" s="83">
        <v>0.9</v>
      </c>
      <c r="P61" s="83">
        <f t="shared" si="10"/>
        <v>85.373999999999995</v>
      </c>
      <c r="W61" s="133">
        <v>42529</v>
      </c>
      <c r="X61" s="10">
        <v>98.49</v>
      </c>
      <c r="Y61" s="10">
        <v>98.82</v>
      </c>
      <c r="Z61" s="10">
        <v>97.7</v>
      </c>
      <c r="AA61" s="10">
        <v>98.04</v>
      </c>
      <c r="AB61" s="95">
        <v>5466200</v>
      </c>
      <c r="AC61" s="10">
        <v>97.33</v>
      </c>
      <c r="AD61" s="2">
        <f t="shared" si="1"/>
        <v>1.1199999999999903</v>
      </c>
      <c r="AE61" s="138">
        <f t="shared" si="2"/>
        <v>-3.1749283080705348E-3</v>
      </c>
    </row>
    <row r="62" spans="2:31" x14ac:dyDescent="0.25">
      <c r="W62" s="133">
        <v>42528</v>
      </c>
      <c r="X62" s="10">
        <v>99</v>
      </c>
      <c r="Y62" s="10">
        <v>99.04</v>
      </c>
      <c r="Z62" s="10">
        <v>98.32</v>
      </c>
      <c r="AA62" s="10">
        <v>98.35</v>
      </c>
      <c r="AB62" s="95">
        <v>5608400</v>
      </c>
      <c r="AC62" s="10">
        <v>97.64</v>
      </c>
      <c r="AD62" s="2">
        <f t="shared" si="1"/>
        <v>0.72000000000001307</v>
      </c>
      <c r="AE62" s="138">
        <f t="shared" si="2"/>
        <v>-4.3846232283062392E-3</v>
      </c>
    </row>
    <row r="63" spans="2:31" x14ac:dyDescent="0.25">
      <c r="W63" s="133">
        <v>42527</v>
      </c>
      <c r="X63" s="10">
        <v>98.96</v>
      </c>
      <c r="Y63" s="10">
        <v>99.12</v>
      </c>
      <c r="Z63" s="10">
        <v>98.47</v>
      </c>
      <c r="AA63" s="10">
        <v>98.78</v>
      </c>
      <c r="AB63" s="95">
        <v>4986600</v>
      </c>
      <c r="AC63" s="10">
        <v>98.07</v>
      </c>
      <c r="AD63" s="2">
        <f t="shared" si="1"/>
        <v>0.65000000000000568</v>
      </c>
      <c r="AE63" s="138">
        <f t="shared" si="2"/>
        <v>3.0599755201943246E-4</v>
      </c>
    </row>
    <row r="64" spans="2:31" x14ac:dyDescent="0.25">
      <c r="W64" s="133">
        <v>42524</v>
      </c>
      <c r="X64" s="10">
        <v>98.66</v>
      </c>
      <c r="Y64" s="10">
        <v>98.92</v>
      </c>
      <c r="Z64" s="10">
        <v>97.73</v>
      </c>
      <c r="AA64" s="10">
        <v>98.75</v>
      </c>
      <c r="AB64" s="95">
        <v>6857500</v>
      </c>
      <c r="AC64" s="10">
        <v>98.04</v>
      </c>
      <c r="AD64" s="2">
        <f t="shared" si="1"/>
        <v>1.1899999999999977</v>
      </c>
      <c r="AE64" s="138">
        <f t="shared" si="2"/>
        <v>3.0609121518221372E-4</v>
      </c>
    </row>
    <row r="65" spans="23:31" x14ac:dyDescent="0.25">
      <c r="W65" s="133">
        <v>42523</v>
      </c>
      <c r="X65" s="10">
        <v>98.07</v>
      </c>
      <c r="Y65" s="10">
        <v>98.72</v>
      </c>
      <c r="Z65" s="10">
        <v>97.87</v>
      </c>
      <c r="AA65" s="10">
        <v>98.72</v>
      </c>
      <c r="AB65" s="95">
        <v>4830100</v>
      </c>
      <c r="AC65" s="10">
        <v>98.01</v>
      </c>
      <c r="AD65" s="2">
        <f t="shared" si="1"/>
        <v>0.84999999999999432</v>
      </c>
      <c r="AE65" s="138">
        <f t="shared" si="2"/>
        <v>2.0447806972703209E-3</v>
      </c>
    </row>
    <row r="66" spans="23:31" x14ac:dyDescent="0.25">
      <c r="W66" s="133">
        <v>42522</v>
      </c>
      <c r="X66" s="10">
        <v>98.67</v>
      </c>
      <c r="Y66" s="10">
        <v>98.99</v>
      </c>
      <c r="Z66" s="10">
        <v>97.73</v>
      </c>
      <c r="AA66" s="10">
        <v>98.52</v>
      </c>
      <c r="AB66" s="95">
        <v>7243900</v>
      </c>
      <c r="AC66" s="10">
        <v>97.81</v>
      </c>
      <c r="AD66" s="2">
        <f t="shared" si="1"/>
        <v>1.2599999999999909</v>
      </c>
      <c r="AE66" s="138">
        <f t="shared" si="2"/>
        <v>-7.0050761421319718E-3</v>
      </c>
    </row>
    <row r="67" spans="23:31" x14ac:dyDescent="0.25">
      <c r="W67" s="133">
        <v>42521</v>
      </c>
      <c r="X67" s="10">
        <v>99.85</v>
      </c>
      <c r="Y67" s="10">
        <v>99.89</v>
      </c>
      <c r="Z67" s="10">
        <v>98.57</v>
      </c>
      <c r="AA67" s="10">
        <v>99.22</v>
      </c>
      <c r="AB67" s="95">
        <v>10396200</v>
      </c>
      <c r="AC67" s="10">
        <v>98.5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42517</v>
      </c>
      <c r="X68" s="10">
        <v>99.81</v>
      </c>
      <c r="Y68" s="10">
        <v>100.53</v>
      </c>
      <c r="Z68" s="10">
        <v>99.81</v>
      </c>
      <c r="AA68" s="10">
        <v>100.29</v>
      </c>
      <c r="AB68" s="95">
        <v>4589100</v>
      </c>
      <c r="AC68" s="10">
        <v>99.57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42612</v>
      </c>
      <c r="X2" s="9">
        <v>4.6500000000000004</v>
      </c>
      <c r="Y2" s="9">
        <v>4.71</v>
      </c>
      <c r="Z2" s="9">
        <v>4.62</v>
      </c>
      <c r="AA2" s="9">
        <v>4.63</v>
      </c>
      <c r="AB2" s="104">
        <v>12535500</v>
      </c>
      <c r="AC2" s="9">
        <v>4.63</v>
      </c>
      <c r="AD2" s="40">
        <f>Y2-Z2</f>
        <v>8.9999999999999858E-2</v>
      </c>
      <c r="AE2" s="162">
        <f>AC2/AC3-1</f>
        <v>-6.4377682403433667E-3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4.63</v>
      </c>
      <c r="T3" s="1"/>
      <c r="W3" s="110">
        <v>42611</v>
      </c>
      <c r="X3" s="9">
        <v>4.6399999999999997</v>
      </c>
      <c r="Y3" s="9">
        <v>4.71</v>
      </c>
      <c r="Z3" s="9">
        <v>4.62</v>
      </c>
      <c r="AA3" s="9">
        <v>4.66</v>
      </c>
      <c r="AB3" s="104">
        <v>13947700</v>
      </c>
      <c r="AC3" s="9">
        <v>4.66</v>
      </c>
      <c r="AD3" s="40">
        <f t="shared" ref="AD3:AD66" si="0">Y3-Z3</f>
        <v>8.9999999999999858E-2</v>
      </c>
      <c r="AE3" s="162">
        <f t="shared" ref="AE3:AE66" si="1">AC3/AC4-1</f>
        <v>1.0845986984815648E-2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4.63</v>
      </c>
      <c r="T4" s="163"/>
      <c r="W4" s="110">
        <v>42608</v>
      </c>
      <c r="X4" s="9">
        <v>4.6500000000000004</v>
      </c>
      <c r="Y4" s="9">
        <v>4.67</v>
      </c>
      <c r="Z4" s="9">
        <v>4.5999999999999996</v>
      </c>
      <c r="AA4" s="9">
        <v>4.6100000000000003</v>
      </c>
      <c r="AB4" s="104">
        <v>14266700</v>
      </c>
      <c r="AC4" s="9">
        <v>4.6100000000000003</v>
      </c>
      <c r="AD4" s="40">
        <f t="shared" si="0"/>
        <v>7.0000000000000284E-2</v>
      </c>
      <c r="AE4" s="162">
        <f t="shared" si="1"/>
        <v>-2.1645021645021467E-3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42607</v>
      </c>
      <c r="X5" s="9">
        <v>4.67</v>
      </c>
      <c r="Y5" s="9">
        <v>4.6900000000000004</v>
      </c>
      <c r="Z5" s="9">
        <v>4.6100000000000003</v>
      </c>
      <c r="AA5" s="9">
        <v>4.62</v>
      </c>
      <c r="AB5" s="104">
        <v>9960900</v>
      </c>
      <c r="AC5" s="9">
        <v>4.62</v>
      </c>
      <c r="AD5" s="40">
        <f t="shared" si="0"/>
        <v>8.0000000000000071E-2</v>
      </c>
      <c r="AE5" s="162">
        <f t="shared" si="1"/>
        <v>-8.5836909871245259E-3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42606</v>
      </c>
      <c r="X6" s="9">
        <v>4.6500000000000004</v>
      </c>
      <c r="Y6" s="9">
        <v>4.7</v>
      </c>
      <c r="Z6" s="9">
        <v>4.6399999999999997</v>
      </c>
      <c r="AA6" s="9">
        <v>4.66</v>
      </c>
      <c r="AB6" s="104">
        <v>11191600</v>
      </c>
      <c r="AC6" s="9">
        <v>4.66</v>
      </c>
      <c r="AD6" s="40">
        <f t="shared" si="0"/>
        <v>6.0000000000000497E-2</v>
      </c>
      <c r="AE6" s="162">
        <f t="shared" si="1"/>
        <v>2.1505376344086446E-3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42605</v>
      </c>
      <c r="X7" s="9">
        <v>4.6900000000000004</v>
      </c>
      <c r="Y7" s="9">
        <v>4.7</v>
      </c>
      <c r="Z7" s="9">
        <v>4.62</v>
      </c>
      <c r="AA7" s="9">
        <v>4.6500000000000004</v>
      </c>
      <c r="AB7" s="104">
        <v>12520900</v>
      </c>
      <c r="AC7" s="9">
        <v>4.6500000000000004</v>
      </c>
      <c r="AD7" s="40">
        <f t="shared" si="0"/>
        <v>8.0000000000000071E-2</v>
      </c>
      <c r="AE7" s="162">
        <f t="shared" si="1"/>
        <v>2.1551724137931494E-3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42604</v>
      </c>
      <c r="X8" s="9">
        <v>4.72</v>
      </c>
      <c r="Y8" s="9">
        <v>4.72</v>
      </c>
      <c r="Z8" s="9">
        <v>4.6100000000000003</v>
      </c>
      <c r="AA8" s="9">
        <v>4.6399999999999997</v>
      </c>
      <c r="AB8" s="104">
        <v>17513400</v>
      </c>
      <c r="AC8" s="9">
        <v>4.6399999999999997</v>
      </c>
      <c r="AD8" s="40">
        <f t="shared" si="0"/>
        <v>0.10999999999999943</v>
      </c>
      <c r="AE8" s="162">
        <f t="shared" si="1"/>
        <v>-1.0660980810234699E-2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42601</v>
      </c>
      <c r="X9" s="9">
        <v>4.8</v>
      </c>
      <c r="Y9" s="9">
        <v>4.8099999999999996</v>
      </c>
      <c r="Z9" s="9">
        <v>4.66</v>
      </c>
      <c r="AA9" s="9">
        <v>4.6900000000000004</v>
      </c>
      <c r="AB9" s="104">
        <v>16956700</v>
      </c>
      <c r="AC9" s="9">
        <v>4.6900000000000004</v>
      </c>
      <c r="AD9" s="40">
        <f t="shared" si="0"/>
        <v>0.14999999999999947</v>
      </c>
      <c r="AE9" s="162">
        <f t="shared" si="1"/>
        <v>-1.882845188284521E-2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42600</v>
      </c>
      <c r="X10" s="9">
        <v>4.7699999999999996</v>
      </c>
      <c r="Y10" s="9">
        <v>4.8</v>
      </c>
      <c r="Z10" s="9">
        <v>4.71</v>
      </c>
      <c r="AA10" s="9">
        <v>4.78</v>
      </c>
      <c r="AB10" s="104">
        <v>17829600</v>
      </c>
      <c r="AC10" s="9">
        <v>4.78</v>
      </c>
      <c r="AD10" s="40">
        <f t="shared" si="0"/>
        <v>8.9999999999999858E-2</v>
      </c>
      <c r="AE10" s="162">
        <f t="shared" si="1"/>
        <v>1.2711864406779849E-2</v>
      </c>
    </row>
    <row r="11" spans="1:31" x14ac:dyDescent="0.25">
      <c r="O11" s="11" t="s">
        <v>184</v>
      </c>
      <c r="P11" s="34"/>
      <c r="Q11" s="138">
        <f>VALUE(TRIM(CLEAN(MID(U58, FIND("(", U58)+1, 5))))</f>
        <v>9.11E-2</v>
      </c>
      <c r="W11" s="110">
        <v>42599</v>
      </c>
      <c r="X11" s="9">
        <v>4.8499999999999996</v>
      </c>
      <c r="Y11" s="9">
        <v>4.87</v>
      </c>
      <c r="Z11" s="9">
        <v>4.71</v>
      </c>
      <c r="AA11" s="9">
        <v>4.72</v>
      </c>
      <c r="AB11" s="104">
        <v>28260500</v>
      </c>
      <c r="AC11" s="9">
        <v>4.72</v>
      </c>
      <c r="AD11" s="40">
        <f t="shared" si="0"/>
        <v>0.16000000000000014</v>
      </c>
      <c r="AE11" s="162">
        <f t="shared" si="1"/>
        <v>-2.6804123711340222E-2</v>
      </c>
    </row>
    <row r="12" spans="1:31" x14ac:dyDescent="0.25">
      <c r="W12" s="110">
        <v>42598</v>
      </c>
      <c r="X12" s="9">
        <v>4.91</v>
      </c>
      <c r="Y12" s="9">
        <v>4.91</v>
      </c>
      <c r="Z12" s="9">
        <v>4.84</v>
      </c>
      <c r="AA12" s="9">
        <v>4.8499999999999996</v>
      </c>
      <c r="AB12" s="104">
        <v>13670600</v>
      </c>
      <c r="AC12" s="9">
        <v>4.8499999999999996</v>
      </c>
      <c r="AD12" s="40">
        <f t="shared" si="0"/>
        <v>7.0000000000000284E-2</v>
      </c>
      <c r="AE12" s="162">
        <f t="shared" si="1"/>
        <v>-1.0204081632653184E-2</v>
      </c>
    </row>
    <row r="13" spans="1:31" x14ac:dyDescent="0.25">
      <c r="W13" s="110">
        <v>42597</v>
      </c>
      <c r="X13" s="9">
        <v>4.8499999999999996</v>
      </c>
      <c r="Y13" s="9">
        <v>4.9000000000000004</v>
      </c>
      <c r="Z13" s="9">
        <v>4.83</v>
      </c>
      <c r="AA13" s="9">
        <v>4.9000000000000004</v>
      </c>
      <c r="AB13" s="104">
        <v>15472800</v>
      </c>
      <c r="AC13" s="9">
        <v>4.9000000000000004</v>
      </c>
      <c r="AD13" s="40">
        <f t="shared" si="0"/>
        <v>7.0000000000000284E-2</v>
      </c>
      <c r="AE13" s="162">
        <f t="shared" si="1"/>
        <v>1.0309278350515649E-2</v>
      </c>
    </row>
    <row r="14" spans="1:31" x14ac:dyDescent="0.25">
      <c r="W14" s="110">
        <v>42594</v>
      </c>
      <c r="X14" s="9">
        <v>4.8499999999999996</v>
      </c>
      <c r="Y14" s="9">
        <v>4.87</v>
      </c>
      <c r="Z14" s="9">
        <v>4.82</v>
      </c>
      <c r="AA14" s="9">
        <v>4.8499999999999996</v>
      </c>
      <c r="AB14" s="104">
        <v>14199400</v>
      </c>
      <c r="AC14" s="9">
        <v>4.8499999999999996</v>
      </c>
      <c r="AD14" s="40">
        <f t="shared" si="0"/>
        <v>4.9999999999999822E-2</v>
      </c>
      <c r="AE14" s="162">
        <f t="shared" si="1"/>
        <v>0</v>
      </c>
    </row>
    <row r="15" spans="1:31" x14ac:dyDescent="0.25">
      <c r="W15" s="110">
        <v>42593</v>
      </c>
      <c r="X15" s="9">
        <v>4.91</v>
      </c>
      <c r="Y15" s="9">
        <v>4.9400000000000004</v>
      </c>
      <c r="Z15" s="9">
        <v>4.8099999999999996</v>
      </c>
      <c r="AA15" s="9">
        <v>4.8499999999999996</v>
      </c>
      <c r="AB15" s="104">
        <v>15006800</v>
      </c>
      <c r="AC15" s="9">
        <v>4.8499999999999996</v>
      </c>
      <c r="AD15" s="40">
        <f t="shared" si="0"/>
        <v>0.13000000000000078</v>
      </c>
      <c r="AE15" s="162">
        <f t="shared" si="1"/>
        <v>-6.147540983606592E-3</v>
      </c>
    </row>
    <row r="16" spans="1:31" x14ac:dyDescent="0.25">
      <c r="W16" s="110">
        <v>42592</v>
      </c>
      <c r="X16" s="9">
        <v>4.96</v>
      </c>
      <c r="Y16" s="9">
        <v>4.97</v>
      </c>
      <c r="Z16" s="9">
        <v>4.8600000000000003</v>
      </c>
      <c r="AA16" s="9">
        <v>4.88</v>
      </c>
      <c r="AB16" s="104">
        <v>17018900</v>
      </c>
      <c r="AC16" s="9">
        <v>4.88</v>
      </c>
      <c r="AD16" s="40">
        <f t="shared" si="0"/>
        <v>0.10999999999999943</v>
      </c>
      <c r="AE16" s="162">
        <f t="shared" si="1"/>
        <v>-1.4141414141414232E-2</v>
      </c>
    </row>
    <row r="17" spans="1:31" x14ac:dyDescent="0.25">
      <c r="H17" s="72"/>
      <c r="W17" s="110">
        <v>42591</v>
      </c>
      <c r="X17" s="9">
        <v>4.95</v>
      </c>
      <c r="Y17" s="9">
        <v>4.9800000000000004</v>
      </c>
      <c r="Z17" s="9">
        <v>4.88</v>
      </c>
      <c r="AA17" s="9">
        <v>4.95</v>
      </c>
      <c r="AB17" s="104">
        <v>16059800</v>
      </c>
      <c r="AC17" s="9">
        <v>4.95</v>
      </c>
      <c r="AD17" s="40">
        <f t="shared" si="0"/>
        <v>0.10000000000000053</v>
      </c>
      <c r="AE17" s="162">
        <f t="shared" si="1"/>
        <v>4.0567951318459805E-3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42590</v>
      </c>
      <c r="X18" s="9">
        <v>4.88</v>
      </c>
      <c r="Y18" s="9">
        <v>4.95</v>
      </c>
      <c r="Z18" s="9">
        <v>4.87</v>
      </c>
      <c r="AA18" s="9">
        <v>4.93</v>
      </c>
      <c r="AB18" s="104">
        <v>14709700</v>
      </c>
      <c r="AC18" s="9">
        <v>4.93</v>
      </c>
      <c r="AD18" s="40">
        <f t="shared" si="0"/>
        <v>8.0000000000000071E-2</v>
      </c>
      <c r="AE18" s="162">
        <f t="shared" si="1"/>
        <v>1.4403292181069727E-2</v>
      </c>
    </row>
    <row r="19" spans="1:31" x14ac:dyDescent="0.25">
      <c r="W19" s="110">
        <v>42587</v>
      </c>
      <c r="X19" s="9">
        <v>4.96</v>
      </c>
      <c r="Y19" s="9">
        <v>4.9800000000000004</v>
      </c>
      <c r="Z19" s="9">
        <v>4.8499999999999996</v>
      </c>
      <c r="AA19" s="9">
        <v>4.8600000000000003</v>
      </c>
      <c r="AB19" s="104">
        <v>22395000</v>
      </c>
      <c r="AC19" s="9">
        <v>4.8600000000000003</v>
      </c>
      <c r="AD19" s="40">
        <f t="shared" si="0"/>
        <v>0.13000000000000078</v>
      </c>
      <c r="AE19" s="162">
        <f t="shared" si="1"/>
        <v>-1.4198782961460377E-2</v>
      </c>
    </row>
    <row r="20" spans="1:31" x14ac:dyDescent="0.25">
      <c r="W20" s="110">
        <v>42586</v>
      </c>
      <c r="X20" s="9">
        <v>4.88</v>
      </c>
      <c r="Y20" s="9">
        <v>4.96</v>
      </c>
      <c r="Z20" s="9">
        <v>4.7699999999999996</v>
      </c>
      <c r="AA20" s="9">
        <v>4.93</v>
      </c>
      <c r="AB20" s="104">
        <v>27512400</v>
      </c>
      <c r="AC20" s="9">
        <v>4.93</v>
      </c>
      <c r="AD20" s="40">
        <f t="shared" si="0"/>
        <v>0.19000000000000039</v>
      </c>
      <c r="AE20" s="162">
        <f t="shared" si="1"/>
        <v>2.2821576763485396E-2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42585</v>
      </c>
      <c r="X21" s="9">
        <v>4.8499999999999996</v>
      </c>
      <c r="Y21" s="9">
        <v>4.87</v>
      </c>
      <c r="Z21" s="9">
        <v>4.76</v>
      </c>
      <c r="AA21" s="9">
        <v>4.82</v>
      </c>
      <c r="AB21" s="104">
        <v>27920700</v>
      </c>
      <c r="AC21" s="9">
        <v>4.82</v>
      </c>
      <c r="AD21" s="40">
        <f t="shared" si="0"/>
        <v>0.11000000000000032</v>
      </c>
      <c r="AE21" s="162">
        <f t="shared" si="1"/>
        <v>-6.1855670103091454E-3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42584</v>
      </c>
      <c r="X22" s="9">
        <v>4.93</v>
      </c>
      <c r="Y22" s="9">
        <v>4.9400000000000004</v>
      </c>
      <c r="Z22" s="9">
        <v>4.66</v>
      </c>
      <c r="AA22" s="9">
        <v>4.8499999999999996</v>
      </c>
      <c r="AB22" s="104">
        <v>70072300</v>
      </c>
      <c r="AC22" s="9">
        <v>4.8499999999999996</v>
      </c>
      <c r="AD22" s="40">
        <f t="shared" si="0"/>
        <v>0.28000000000000025</v>
      </c>
      <c r="AE22" s="162">
        <f t="shared" si="1"/>
        <v>-4.5275590551181133E-2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42583</v>
      </c>
      <c r="X23" s="9">
        <v>5.2</v>
      </c>
      <c r="Y23" s="9">
        <v>5.22</v>
      </c>
      <c r="Z23" s="9">
        <v>5.0599999999999996</v>
      </c>
      <c r="AA23" s="9">
        <v>5.08</v>
      </c>
      <c r="AB23" s="104">
        <v>22528900</v>
      </c>
      <c r="AC23" s="9">
        <v>5.08</v>
      </c>
      <c r="AD23" s="40">
        <f t="shared" si="0"/>
        <v>0.16000000000000014</v>
      </c>
      <c r="AE23" s="162">
        <f t="shared" si="1"/>
        <v>-2.3076923076923106E-2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42580</v>
      </c>
      <c r="X24" s="9">
        <v>5.0999999999999996</v>
      </c>
      <c r="Y24" s="9">
        <v>5.2</v>
      </c>
      <c r="Z24" s="9">
        <v>5.0999999999999996</v>
      </c>
      <c r="AA24" s="9">
        <v>5.2</v>
      </c>
      <c r="AB24" s="104">
        <v>14295600</v>
      </c>
      <c r="AC24" s="9">
        <v>5.2</v>
      </c>
      <c r="AD24" s="40">
        <f t="shared" si="0"/>
        <v>0.10000000000000053</v>
      </c>
      <c r="AE24" s="162">
        <f t="shared" si="1"/>
        <v>2.16110019646365E-2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42579</v>
      </c>
      <c r="X25" s="9">
        <v>5.09</v>
      </c>
      <c r="Y25" s="9">
        <v>5.14</v>
      </c>
      <c r="Z25" s="9">
        <v>5.08</v>
      </c>
      <c r="AA25" s="9">
        <v>5.09</v>
      </c>
      <c r="AB25" s="104">
        <v>9470900</v>
      </c>
      <c r="AC25" s="9">
        <v>5.09</v>
      </c>
      <c r="AD25" s="40">
        <f t="shared" si="0"/>
        <v>5.9999999999999609E-2</v>
      </c>
      <c r="AE25" s="162">
        <f t="shared" si="1"/>
        <v>0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42578</v>
      </c>
      <c r="X26" s="9">
        <v>5.15</v>
      </c>
      <c r="Y26" s="9">
        <v>5.17</v>
      </c>
      <c r="Z26" s="9">
        <v>5.07</v>
      </c>
      <c r="AA26" s="9">
        <v>5.09</v>
      </c>
      <c r="AB26" s="104">
        <v>13254600</v>
      </c>
      <c r="AC26" s="9">
        <v>5.09</v>
      </c>
      <c r="AD26" s="40">
        <f t="shared" si="0"/>
        <v>9.9999999999999645E-2</v>
      </c>
      <c r="AE26" s="162">
        <f t="shared" si="1"/>
        <v>-1.1650485436893288E-2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42577</v>
      </c>
      <c r="X27" s="9">
        <v>5.15</v>
      </c>
      <c r="Y27" s="9">
        <v>5.19</v>
      </c>
      <c r="Z27" s="9">
        <v>5.1100000000000003</v>
      </c>
      <c r="AA27" s="9">
        <v>5.15</v>
      </c>
      <c r="AB27" s="104">
        <v>7036000</v>
      </c>
      <c r="AC27" s="9">
        <v>5.15</v>
      </c>
      <c r="AD27" s="40">
        <f t="shared" si="0"/>
        <v>8.0000000000000071E-2</v>
      </c>
      <c r="AE27" s="162">
        <f t="shared" si="1"/>
        <v>3.8986354775829568E-3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42576</v>
      </c>
      <c r="X28" s="9">
        <v>5.17</v>
      </c>
      <c r="Y28" s="9">
        <v>5.2</v>
      </c>
      <c r="Z28" s="9">
        <v>5.13</v>
      </c>
      <c r="AA28" s="9">
        <v>5.13</v>
      </c>
      <c r="AB28" s="104">
        <v>10026600</v>
      </c>
      <c r="AC28" s="9">
        <v>5.13</v>
      </c>
      <c r="AD28" s="40">
        <f t="shared" si="0"/>
        <v>7.0000000000000284E-2</v>
      </c>
      <c r="AE28" s="162">
        <f t="shared" si="1"/>
        <v>-7.7369439071567347E-3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42573</v>
      </c>
      <c r="X29" s="9">
        <v>5.1100000000000003</v>
      </c>
      <c r="Y29" s="9">
        <v>5.2</v>
      </c>
      <c r="Z29" s="9">
        <v>5.08</v>
      </c>
      <c r="AA29" s="9">
        <v>5.17</v>
      </c>
      <c r="AB29" s="104">
        <v>12124200</v>
      </c>
      <c r="AC29" s="9">
        <v>5.17</v>
      </c>
      <c r="AD29" s="40">
        <f t="shared" si="0"/>
        <v>0.12000000000000011</v>
      </c>
      <c r="AE29" s="162">
        <f t="shared" si="1"/>
        <v>1.3725490196078383E-2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42572</v>
      </c>
      <c r="X30" s="9">
        <v>5.05</v>
      </c>
      <c r="Y30" s="9">
        <v>5.15</v>
      </c>
      <c r="Z30" s="9">
        <v>5.04</v>
      </c>
      <c r="AA30" s="9">
        <v>5.0999999999999996</v>
      </c>
      <c r="AB30" s="104">
        <v>15305500</v>
      </c>
      <c r="AC30" s="9">
        <v>5.0999999999999996</v>
      </c>
      <c r="AD30" s="40">
        <f t="shared" si="0"/>
        <v>0.11000000000000032</v>
      </c>
      <c r="AE30" s="162">
        <f t="shared" si="1"/>
        <v>1.1904761904761862E-2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42571</v>
      </c>
      <c r="X31" s="9">
        <v>5.05</v>
      </c>
      <c r="Y31" s="9">
        <v>5.0599999999999996</v>
      </c>
      <c r="Z31" s="9">
        <v>4.9800000000000004</v>
      </c>
      <c r="AA31" s="9">
        <v>5.04</v>
      </c>
      <c r="AB31" s="104">
        <v>10299200</v>
      </c>
      <c r="AC31" s="9">
        <v>5.04</v>
      </c>
      <c r="AD31" s="40">
        <f t="shared" si="0"/>
        <v>7.9999999999999183E-2</v>
      </c>
      <c r="AE31" s="162">
        <f t="shared" si="1"/>
        <v>3.9840637450199168E-3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42570</v>
      </c>
      <c r="X32" s="9">
        <v>5.17</v>
      </c>
      <c r="Y32" s="9">
        <v>5.18</v>
      </c>
      <c r="Z32" s="9">
        <v>5.0199999999999996</v>
      </c>
      <c r="AA32" s="9">
        <v>5.0199999999999996</v>
      </c>
      <c r="AB32" s="104">
        <v>16074400</v>
      </c>
      <c r="AC32" s="9">
        <v>5.0199999999999996</v>
      </c>
      <c r="AD32" s="40">
        <f t="shared" si="0"/>
        <v>0.16000000000000014</v>
      </c>
      <c r="AE32" s="162">
        <f t="shared" si="1"/>
        <v>-3.4615384615384714E-2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42569</v>
      </c>
      <c r="X33" s="9">
        <v>5.0999999999999996</v>
      </c>
      <c r="Y33" s="9">
        <v>5.21</v>
      </c>
      <c r="Z33" s="9">
        <v>5.01</v>
      </c>
      <c r="AA33" s="9">
        <v>5.2</v>
      </c>
      <c r="AB33" s="104">
        <v>18997000</v>
      </c>
      <c r="AC33" s="9">
        <v>5.2</v>
      </c>
      <c r="AD33" s="40">
        <f t="shared" si="0"/>
        <v>0.20000000000000018</v>
      </c>
      <c r="AE33" s="162">
        <f t="shared" si="1"/>
        <v>5.8027079303675233E-3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42566</v>
      </c>
      <c r="X34" s="9">
        <v>5.13</v>
      </c>
      <c r="Y34" s="9">
        <v>5.17</v>
      </c>
      <c r="Z34" s="9">
        <v>5.1100000000000003</v>
      </c>
      <c r="AA34" s="9">
        <v>5.17</v>
      </c>
      <c r="AB34" s="104">
        <v>11643500</v>
      </c>
      <c r="AC34" s="9">
        <v>5.17</v>
      </c>
      <c r="AD34" s="40">
        <f t="shared" si="0"/>
        <v>5.9999999999999609E-2</v>
      </c>
      <c r="AE34" s="162">
        <f t="shared" si="1"/>
        <v>1.1741682974559575E-2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42565</v>
      </c>
      <c r="X35" s="9">
        <v>5.09</v>
      </c>
      <c r="Y35" s="9">
        <v>5.13</v>
      </c>
      <c r="Z35" s="9">
        <v>5.0599999999999996</v>
      </c>
      <c r="AA35" s="9">
        <v>5.1100000000000003</v>
      </c>
      <c r="AB35" s="104">
        <v>12098800</v>
      </c>
      <c r="AC35" s="9">
        <v>5.1100000000000003</v>
      </c>
      <c r="AD35" s="40">
        <f t="shared" si="0"/>
        <v>7.0000000000000284E-2</v>
      </c>
      <c r="AE35" s="162">
        <f t="shared" si="1"/>
        <v>9.8814229249013508E-3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42564</v>
      </c>
      <c r="X36" s="9">
        <v>5.07</v>
      </c>
      <c r="Y36" s="9">
        <v>5.13</v>
      </c>
      <c r="Z36" s="9">
        <v>5</v>
      </c>
      <c r="AA36" s="9">
        <v>5.0599999999999996</v>
      </c>
      <c r="AB36" s="104">
        <v>11936000</v>
      </c>
      <c r="AC36" s="9">
        <v>5.0599999999999996</v>
      </c>
      <c r="AD36" s="40">
        <f t="shared" si="0"/>
        <v>0.12999999999999989</v>
      </c>
      <c r="AE36" s="162">
        <f t="shared" si="1"/>
        <v>3.9682539682539542E-3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42563</v>
      </c>
      <c r="X37" s="9">
        <v>4.96</v>
      </c>
      <c r="Y37" s="9">
        <v>5.14</v>
      </c>
      <c r="Z37" s="9">
        <v>4.9400000000000004</v>
      </c>
      <c r="AA37" s="9">
        <v>5.04</v>
      </c>
      <c r="AB37" s="104">
        <v>17159800</v>
      </c>
      <c r="AC37" s="9">
        <v>5.04</v>
      </c>
      <c r="AD37" s="40">
        <f t="shared" si="0"/>
        <v>0.19999999999999929</v>
      </c>
      <c r="AE37" s="162">
        <f t="shared" si="1"/>
        <v>2.4390243902439046E-2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42562</v>
      </c>
      <c r="X38" s="9">
        <v>4.97</v>
      </c>
      <c r="Y38" s="9">
        <v>5.0199999999999996</v>
      </c>
      <c r="Z38" s="9">
        <v>4.9000000000000004</v>
      </c>
      <c r="AA38" s="9">
        <v>4.92</v>
      </c>
      <c r="AB38" s="104">
        <v>14997900</v>
      </c>
      <c r="AC38" s="9">
        <v>4.92</v>
      </c>
      <c r="AD38" s="40">
        <f t="shared" si="0"/>
        <v>0.11999999999999922</v>
      </c>
      <c r="AE38" s="162">
        <f t="shared" si="1"/>
        <v>-1.0060362173038184E-2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42559</v>
      </c>
      <c r="X39" s="9">
        <v>4.95</v>
      </c>
      <c r="Y39" s="9">
        <v>5.04</v>
      </c>
      <c r="Z39" s="9">
        <v>4.91</v>
      </c>
      <c r="AA39" s="9">
        <v>4.97</v>
      </c>
      <c r="AB39" s="104">
        <v>13103600</v>
      </c>
      <c r="AC39" s="9">
        <v>4.97</v>
      </c>
      <c r="AD39" s="40">
        <f t="shared" si="0"/>
        <v>0.12999999999999989</v>
      </c>
      <c r="AE39" s="162">
        <f t="shared" si="1"/>
        <v>1.2219959266802416E-2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7" t="s">
        <v>78</v>
      </c>
      <c r="P40" s="537"/>
      <c r="W40" s="110">
        <v>42558</v>
      </c>
      <c r="X40" s="9">
        <v>4.8899999999999997</v>
      </c>
      <c r="Y40" s="9">
        <v>4.9400000000000004</v>
      </c>
      <c r="Z40" s="9">
        <v>4.8499999999999996</v>
      </c>
      <c r="AA40" s="9">
        <v>4.91</v>
      </c>
      <c r="AB40" s="104">
        <v>9954000</v>
      </c>
      <c r="AC40" s="9">
        <v>4.91</v>
      </c>
      <c r="AD40" s="40">
        <f t="shared" si="0"/>
        <v>9.0000000000000746E-2</v>
      </c>
      <c r="AE40" s="162">
        <f t="shared" si="1"/>
        <v>6.147540983606703E-3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5.093</v>
      </c>
      <c r="Q41" s="2"/>
      <c r="W41" s="110">
        <v>42557</v>
      </c>
      <c r="X41" s="9">
        <v>4.9400000000000004</v>
      </c>
      <c r="Y41" s="9">
        <v>4.96</v>
      </c>
      <c r="Z41" s="9">
        <v>4.78</v>
      </c>
      <c r="AA41" s="9">
        <v>4.88</v>
      </c>
      <c r="AB41" s="104">
        <v>23933100</v>
      </c>
      <c r="AC41" s="9">
        <v>4.88</v>
      </c>
      <c r="AD41" s="40">
        <f t="shared" si="0"/>
        <v>0.17999999999999972</v>
      </c>
      <c r="AE41" s="162">
        <f t="shared" si="1"/>
        <v>-2.0080321285140701E-2</v>
      </c>
    </row>
    <row r="42" spans="1:31" ht="20.25" thickBot="1" x14ac:dyDescent="0.35">
      <c r="O42" s="83">
        <v>1.0900000000000001</v>
      </c>
      <c r="P42" s="83">
        <f t="shared" ref="P42:P61" si="5">O42*$Q$4</f>
        <v>5.0467000000000004</v>
      </c>
      <c r="Q42" s="2"/>
      <c r="T42" s="91" t="s">
        <v>113</v>
      </c>
      <c r="W42" s="110">
        <v>42556</v>
      </c>
      <c r="X42" s="9">
        <v>4.9400000000000004</v>
      </c>
      <c r="Y42" s="9">
        <v>5</v>
      </c>
      <c r="Z42" s="9">
        <v>4.8600000000000003</v>
      </c>
      <c r="AA42" s="9">
        <v>4.9800000000000004</v>
      </c>
      <c r="AB42" s="104">
        <v>12801900</v>
      </c>
      <c r="AC42" s="9">
        <v>4.9800000000000004</v>
      </c>
      <c r="AD42" s="40">
        <f t="shared" si="0"/>
        <v>0.13999999999999968</v>
      </c>
      <c r="AE42" s="162">
        <f t="shared" si="1"/>
        <v>4.0322580645162365E-3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5.0004</v>
      </c>
      <c r="Q43" s="2"/>
      <c r="T43" s="128" t="s">
        <v>98</v>
      </c>
      <c r="U43" s="98">
        <v>4.66</v>
      </c>
      <c r="W43" s="110">
        <v>42552</v>
      </c>
      <c r="X43" s="9">
        <v>4.9400000000000004</v>
      </c>
      <c r="Y43" s="9">
        <v>4.96</v>
      </c>
      <c r="Z43" s="9">
        <v>4.8899999999999997</v>
      </c>
      <c r="AA43" s="9">
        <v>4.96</v>
      </c>
      <c r="AB43" s="104">
        <v>8855100</v>
      </c>
      <c r="AC43" s="9">
        <v>4.96</v>
      </c>
      <c r="AD43" s="40">
        <f t="shared" si="0"/>
        <v>7.0000000000000284E-2</v>
      </c>
      <c r="AE43" s="162">
        <f t="shared" si="1"/>
        <v>4.0485829959513442E-3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4.9541000000000004</v>
      </c>
      <c r="Q44" s="2"/>
      <c r="T44" s="93" t="s">
        <v>99</v>
      </c>
      <c r="U44" s="88">
        <v>4.6500000000000004</v>
      </c>
      <c r="W44" s="110">
        <v>42551</v>
      </c>
      <c r="X44" s="9">
        <v>4.9400000000000004</v>
      </c>
      <c r="Y44" s="9">
        <v>4.9400000000000004</v>
      </c>
      <c r="Z44" s="9">
        <v>4.8</v>
      </c>
      <c r="AA44" s="9">
        <v>4.9400000000000004</v>
      </c>
      <c r="AB44" s="104">
        <v>14303400</v>
      </c>
      <c r="AC44" s="9">
        <v>4.9400000000000004</v>
      </c>
      <c r="AD44" s="40">
        <f t="shared" si="0"/>
        <v>0.14000000000000057</v>
      </c>
      <c r="AE44" s="162">
        <f t="shared" si="1"/>
        <v>1.8556701030927991E-2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4.9077999999999999</v>
      </c>
      <c r="Q45" s="2"/>
      <c r="T45" s="93" t="s">
        <v>100</v>
      </c>
      <c r="U45" s="88" t="s">
        <v>460</v>
      </c>
      <c r="W45" s="110">
        <v>42550</v>
      </c>
      <c r="X45" s="9">
        <v>4.8899999999999997</v>
      </c>
      <c r="Y45" s="9">
        <v>4.8899999999999997</v>
      </c>
      <c r="Z45" s="9">
        <v>4.78</v>
      </c>
      <c r="AA45" s="9">
        <v>4.8499999999999996</v>
      </c>
      <c r="AB45" s="104">
        <v>17053000</v>
      </c>
      <c r="AC45" s="9">
        <v>4.8499999999999996</v>
      </c>
      <c r="AD45" s="40">
        <f t="shared" si="0"/>
        <v>0.10999999999999943</v>
      </c>
      <c r="AE45" s="162">
        <f t="shared" si="1"/>
        <v>2.3206751054852148E-2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4.8615000000000004</v>
      </c>
      <c r="Q46" s="2"/>
      <c r="T46" s="93" t="s">
        <v>101</v>
      </c>
      <c r="U46" s="88" t="s">
        <v>461</v>
      </c>
      <c r="W46" s="110">
        <v>42549</v>
      </c>
      <c r="X46" s="9">
        <v>4.7</v>
      </c>
      <c r="Y46" s="9">
        <v>4.76</v>
      </c>
      <c r="Z46" s="9">
        <v>4.67</v>
      </c>
      <c r="AA46" s="9">
        <v>4.74</v>
      </c>
      <c r="AB46" s="104">
        <v>16223000</v>
      </c>
      <c r="AC46" s="9">
        <v>4.74</v>
      </c>
      <c r="AD46" s="40">
        <f t="shared" si="0"/>
        <v>8.9999999999999858E-2</v>
      </c>
      <c r="AE46" s="162">
        <f t="shared" si="1"/>
        <v>3.0434782608695699E-2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4.8151999999999999</v>
      </c>
      <c r="Q47" s="2"/>
      <c r="T47" s="93" t="s">
        <v>102</v>
      </c>
      <c r="U47" s="88">
        <v>5.85</v>
      </c>
      <c r="W47" s="110">
        <v>42548</v>
      </c>
      <c r="X47" s="9">
        <v>4.88</v>
      </c>
      <c r="Y47" s="9">
        <v>4.91</v>
      </c>
      <c r="Z47" s="9">
        <v>4.57</v>
      </c>
      <c r="AA47" s="9">
        <v>4.5999999999999996</v>
      </c>
      <c r="AB47" s="104">
        <v>24747500</v>
      </c>
      <c r="AC47" s="9">
        <v>4.5999999999999996</v>
      </c>
      <c r="AD47" s="40">
        <f t="shared" si="0"/>
        <v>0.33999999999999986</v>
      </c>
      <c r="AE47" s="162">
        <f t="shared" si="1"/>
        <v>-5.5441478439425151E-2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4.7689000000000004</v>
      </c>
      <c r="Q48" s="2"/>
      <c r="T48" s="93" t="s">
        <v>103</v>
      </c>
      <c r="U48" s="88">
        <v>0.658107</v>
      </c>
      <c r="W48" s="110">
        <v>42545</v>
      </c>
      <c r="X48" s="9">
        <v>4.92</v>
      </c>
      <c r="Y48" s="9">
        <v>5.05</v>
      </c>
      <c r="Z48" s="9">
        <v>4.83</v>
      </c>
      <c r="AA48" s="9">
        <v>4.87</v>
      </c>
      <c r="AB48" s="104">
        <v>26870900</v>
      </c>
      <c r="AC48" s="9">
        <v>4.87</v>
      </c>
      <c r="AD48" s="40">
        <f t="shared" si="0"/>
        <v>0.21999999999999975</v>
      </c>
      <c r="AE48" s="162">
        <f t="shared" si="1"/>
        <v>-4.5098039215686225E-2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4.7225999999999999</v>
      </c>
      <c r="Q49" s="2"/>
      <c r="T49" s="93" t="s">
        <v>123</v>
      </c>
      <c r="U49" s="88" t="s">
        <v>325</v>
      </c>
      <c r="W49" s="110">
        <v>42544</v>
      </c>
      <c r="X49" s="9">
        <v>5.17</v>
      </c>
      <c r="Y49" s="9">
        <v>5.18</v>
      </c>
      <c r="Z49" s="9">
        <v>5.04</v>
      </c>
      <c r="AA49" s="9">
        <v>5.0999999999999996</v>
      </c>
      <c r="AB49" s="104">
        <v>13295600</v>
      </c>
      <c r="AC49" s="9">
        <v>5.0999999999999996</v>
      </c>
      <c r="AD49" s="40">
        <f t="shared" si="0"/>
        <v>0.13999999999999968</v>
      </c>
      <c r="AE49" s="162">
        <f t="shared" si="1"/>
        <v>1.9646365422396617E-3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4.6763000000000003</v>
      </c>
      <c r="Q50" s="2"/>
      <c r="T50" s="93"/>
      <c r="U50" s="88"/>
      <c r="W50" s="110">
        <v>42543</v>
      </c>
      <c r="X50" s="9">
        <v>5.19</v>
      </c>
      <c r="Y50" s="9">
        <v>5.22</v>
      </c>
      <c r="Z50" s="9">
        <v>5.07</v>
      </c>
      <c r="AA50" s="9">
        <v>5.09</v>
      </c>
      <c r="AB50" s="104">
        <v>22433700</v>
      </c>
      <c r="AC50" s="9">
        <v>5.09</v>
      </c>
      <c r="AD50" s="40">
        <f t="shared" si="0"/>
        <v>0.14999999999999947</v>
      </c>
      <c r="AE50" s="162">
        <f t="shared" si="1"/>
        <v>-2.303262955854124E-2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4.63</v>
      </c>
      <c r="Q51" s="2"/>
      <c r="T51" s="93" t="s">
        <v>105</v>
      </c>
      <c r="U51" s="88" t="s">
        <v>397</v>
      </c>
      <c r="W51" s="110">
        <v>42542</v>
      </c>
      <c r="X51" s="9">
        <v>5.17</v>
      </c>
      <c r="Y51" s="9">
        <v>5.21</v>
      </c>
      <c r="Z51" s="9">
        <v>5.09</v>
      </c>
      <c r="AA51" s="9">
        <v>5.21</v>
      </c>
      <c r="AB51" s="104">
        <v>10720000</v>
      </c>
      <c r="AC51" s="9">
        <v>5.21</v>
      </c>
      <c r="AD51" s="40">
        <f t="shared" si="0"/>
        <v>0.12000000000000011</v>
      </c>
      <c r="AE51" s="162">
        <f t="shared" si="1"/>
        <v>7.7369439071566237E-3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4.5836999999999994</v>
      </c>
      <c r="Q52" s="2"/>
      <c r="T52" s="93" t="s">
        <v>106</v>
      </c>
      <c r="U52" s="88" t="s">
        <v>216</v>
      </c>
      <c r="W52" s="110">
        <v>42541</v>
      </c>
      <c r="X52" s="9">
        <v>5.16</v>
      </c>
      <c r="Y52" s="9">
        <v>5.2</v>
      </c>
      <c r="Z52" s="9">
        <v>5.14</v>
      </c>
      <c r="AA52" s="9">
        <v>5.17</v>
      </c>
      <c r="AB52" s="104">
        <v>14614300</v>
      </c>
      <c r="AC52" s="9">
        <v>5.17</v>
      </c>
      <c r="AD52" s="40">
        <f t="shared" si="0"/>
        <v>6.0000000000000497E-2</v>
      </c>
      <c r="AE52" s="162">
        <f t="shared" si="1"/>
        <v>1.1741682974559575E-2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4.5373999999999999</v>
      </c>
      <c r="Q53" s="2"/>
      <c r="T53" s="93" t="s">
        <v>107</v>
      </c>
      <c r="U53" s="90">
        <v>12559749</v>
      </c>
      <c r="W53" s="110">
        <v>42538</v>
      </c>
      <c r="X53" s="9">
        <v>5.04</v>
      </c>
      <c r="Y53" s="9">
        <v>5.15</v>
      </c>
      <c r="Z53" s="9">
        <v>5.0199999999999996</v>
      </c>
      <c r="AA53" s="9">
        <v>5.1100000000000003</v>
      </c>
      <c r="AB53" s="104">
        <v>18634800</v>
      </c>
      <c r="AC53" s="9">
        <v>5.1100000000000003</v>
      </c>
      <c r="AD53" s="40">
        <f t="shared" si="0"/>
        <v>0.13000000000000078</v>
      </c>
      <c r="AE53" s="162">
        <f t="shared" si="1"/>
        <v>1.388888888888884E-2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4.4910999999999994</v>
      </c>
      <c r="T54" s="93" t="s">
        <v>110</v>
      </c>
      <c r="U54" s="90">
        <v>16218200</v>
      </c>
      <c r="W54" s="110">
        <v>42537</v>
      </c>
      <c r="X54" s="9">
        <v>4.84</v>
      </c>
      <c r="Y54" s="9">
        <v>5.07</v>
      </c>
      <c r="Z54" s="9">
        <v>4.84</v>
      </c>
      <c r="AA54" s="9">
        <v>5.04</v>
      </c>
      <c r="AB54" s="104">
        <v>17525000</v>
      </c>
      <c r="AC54" s="9">
        <v>5.04</v>
      </c>
      <c r="AD54" s="40">
        <f t="shared" si="0"/>
        <v>0.23000000000000043</v>
      </c>
      <c r="AE54" s="162">
        <f t="shared" si="1"/>
        <v>3.7037037037036979E-2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4.4447999999999999</v>
      </c>
      <c r="T55" s="93" t="s">
        <v>108</v>
      </c>
      <c r="U55" s="88" t="s">
        <v>462</v>
      </c>
      <c r="W55" s="110">
        <v>42536</v>
      </c>
      <c r="X55" s="9">
        <v>4.91</v>
      </c>
      <c r="Y55" s="9">
        <v>4.9800000000000004</v>
      </c>
      <c r="Z55" s="9">
        <v>4.82</v>
      </c>
      <c r="AA55" s="9">
        <v>4.8600000000000003</v>
      </c>
      <c r="AB55" s="104">
        <v>19216100</v>
      </c>
      <c r="AC55" s="9">
        <v>4.8600000000000003</v>
      </c>
      <c r="AD55" s="40">
        <f t="shared" si="0"/>
        <v>0.16000000000000014</v>
      </c>
      <c r="AE55" s="162">
        <f t="shared" si="1"/>
        <v>6.2111801242237252E-3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4.3984999999999994</v>
      </c>
      <c r="T56" s="93" t="s">
        <v>111</v>
      </c>
      <c r="U56" s="88" t="s">
        <v>130</v>
      </c>
      <c r="W56" s="110">
        <v>42535</v>
      </c>
      <c r="X56" s="9">
        <v>4.87</v>
      </c>
      <c r="Y56" s="9">
        <v>4.9000000000000004</v>
      </c>
      <c r="Z56" s="9">
        <v>4.75</v>
      </c>
      <c r="AA56" s="9">
        <v>4.83</v>
      </c>
      <c r="AB56" s="104">
        <v>17161100</v>
      </c>
      <c r="AC56" s="9">
        <v>4.83</v>
      </c>
      <c r="AD56" s="40">
        <f t="shared" si="0"/>
        <v>0.15000000000000036</v>
      </c>
      <c r="AE56" s="162">
        <f t="shared" si="1"/>
        <v>-8.2135523613963146E-3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4.3521999999999998</v>
      </c>
      <c r="T57" s="93" t="s">
        <v>112</v>
      </c>
      <c r="U57" s="88">
        <v>-0.49</v>
      </c>
      <c r="W57" s="110">
        <v>42534</v>
      </c>
      <c r="X57" s="9">
        <v>4.97</v>
      </c>
      <c r="Y57" s="9">
        <v>5.05</v>
      </c>
      <c r="Z57" s="9">
        <v>4.87</v>
      </c>
      <c r="AA57" s="9">
        <v>4.87</v>
      </c>
      <c r="AB57" s="104">
        <v>18954900</v>
      </c>
      <c r="AC57" s="9">
        <v>4.87</v>
      </c>
      <c r="AD57" s="40">
        <f t="shared" si="0"/>
        <v>0.17999999999999972</v>
      </c>
      <c r="AE57" s="162" t="e">
        <f t="shared" si="1"/>
        <v>#DIV/0!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4.3059000000000003</v>
      </c>
      <c r="T58" s="93" t="s">
        <v>109</v>
      </c>
      <c r="U58" s="88" t="s">
        <v>398</v>
      </c>
      <c r="W58" s="110">
        <v>42534</v>
      </c>
      <c r="X58" s="9" t="s">
        <v>177</v>
      </c>
      <c r="Y58" s="9"/>
      <c r="Z58" s="9"/>
      <c r="AA58" s="9"/>
      <c r="AB58" s="104"/>
      <c r="AC58" s="9"/>
      <c r="AD58" s="40">
        <f t="shared" si="0"/>
        <v>0</v>
      </c>
      <c r="AE58" s="162">
        <f t="shared" si="1"/>
        <v>-1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4.2595999999999998</v>
      </c>
      <c r="W59" s="110">
        <v>42531</v>
      </c>
      <c r="X59" s="9">
        <v>5.1100000000000003</v>
      </c>
      <c r="Y59" s="9">
        <v>5.13</v>
      </c>
      <c r="Z59" s="9">
        <v>5.04</v>
      </c>
      <c r="AA59" s="9">
        <v>5.1100000000000003</v>
      </c>
      <c r="AB59" s="104">
        <v>13416900</v>
      </c>
      <c r="AC59" s="9">
        <v>5.01</v>
      </c>
      <c r="AD59" s="40">
        <f t="shared" si="0"/>
        <v>8.9999999999999858E-2</v>
      </c>
      <c r="AE59" s="162">
        <f t="shared" si="1"/>
        <v>0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4.2133000000000003</v>
      </c>
      <c r="W60" s="110">
        <v>42530</v>
      </c>
      <c r="X60" s="9">
        <v>5.21</v>
      </c>
      <c r="Y60" s="9">
        <v>5.24</v>
      </c>
      <c r="Z60" s="9">
        <v>5.1100000000000003</v>
      </c>
      <c r="AA60" s="9">
        <v>5.12</v>
      </c>
      <c r="AB60" s="104">
        <v>10560900</v>
      </c>
      <c r="AC60" s="9">
        <v>5.01</v>
      </c>
      <c r="AD60" s="40">
        <f t="shared" si="0"/>
        <v>0.12999999999999989</v>
      </c>
      <c r="AE60" s="162">
        <f t="shared" si="1"/>
        <v>-1.5717092337917515E-2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4.1669999999999998</v>
      </c>
      <c r="W61" s="110">
        <v>42529</v>
      </c>
      <c r="X61" s="9">
        <v>5.23</v>
      </c>
      <c r="Y61" s="9">
        <v>5.27</v>
      </c>
      <c r="Z61" s="9">
        <v>5.19</v>
      </c>
      <c r="AA61" s="9">
        <v>5.2</v>
      </c>
      <c r="AB61" s="104">
        <v>8946700</v>
      </c>
      <c r="AC61" s="9">
        <v>5.09</v>
      </c>
      <c r="AD61" s="40">
        <f t="shared" si="0"/>
        <v>7.9999999999999183E-2</v>
      </c>
      <c r="AE61" s="162">
        <f t="shared" si="1"/>
        <v>-1.9607843137254832E-3</v>
      </c>
    </row>
    <row r="62" spans="1:31" x14ac:dyDescent="0.25">
      <c r="W62" s="110">
        <v>42528</v>
      </c>
      <c r="X62" s="9">
        <v>5.22</v>
      </c>
      <c r="Y62" s="9">
        <v>5.27</v>
      </c>
      <c r="Z62" s="9">
        <v>5.16</v>
      </c>
      <c r="AA62" s="9">
        <v>5.21</v>
      </c>
      <c r="AB62" s="104">
        <v>16625100</v>
      </c>
      <c r="AC62" s="9">
        <v>5.0999999999999996</v>
      </c>
      <c r="AD62" s="40">
        <f t="shared" si="0"/>
        <v>0.10999999999999943</v>
      </c>
      <c r="AE62" s="162">
        <f t="shared" si="1"/>
        <v>3.937007874015741E-3</v>
      </c>
    </row>
    <row r="63" spans="1:31" x14ac:dyDescent="0.25">
      <c r="W63" s="110">
        <v>42527</v>
      </c>
      <c r="X63" s="9">
        <v>5.24</v>
      </c>
      <c r="Y63" s="9">
        <v>5.3</v>
      </c>
      <c r="Z63" s="9">
        <v>5.17</v>
      </c>
      <c r="AA63" s="9">
        <v>5.19</v>
      </c>
      <c r="AB63" s="104">
        <v>15016200</v>
      </c>
      <c r="AC63" s="9">
        <v>5.08</v>
      </c>
      <c r="AD63" s="40">
        <f t="shared" si="0"/>
        <v>0.12999999999999989</v>
      </c>
      <c r="AE63" s="162">
        <f t="shared" si="1"/>
        <v>-7.8125E-3</v>
      </c>
    </row>
    <row r="64" spans="1:31" x14ac:dyDescent="0.25">
      <c r="W64" s="110">
        <v>42524</v>
      </c>
      <c r="X64" s="9">
        <v>5.07</v>
      </c>
      <c r="Y64" s="9">
        <v>5.24</v>
      </c>
      <c r="Z64" s="9">
        <v>5.07</v>
      </c>
      <c r="AA64" s="9">
        <v>5.23</v>
      </c>
      <c r="AB64" s="104">
        <v>9578000</v>
      </c>
      <c r="AC64" s="9">
        <v>5.12</v>
      </c>
      <c r="AD64" s="40">
        <f t="shared" si="0"/>
        <v>0.16999999999999993</v>
      </c>
      <c r="AE64" s="162">
        <f t="shared" si="1"/>
        <v>1.3861386138613874E-2</v>
      </c>
    </row>
    <row r="65" spans="23:31" x14ac:dyDescent="0.25">
      <c r="W65" s="110">
        <v>42523</v>
      </c>
      <c r="X65" s="9">
        <v>5.08</v>
      </c>
      <c r="Y65" s="9">
        <v>5.17</v>
      </c>
      <c r="Z65" s="9">
        <v>5.0199999999999996</v>
      </c>
      <c r="AA65" s="9">
        <v>5.16</v>
      </c>
      <c r="AB65" s="104">
        <v>9541300</v>
      </c>
      <c r="AC65" s="9">
        <v>5.05</v>
      </c>
      <c r="AD65" s="40">
        <f t="shared" si="0"/>
        <v>0.15000000000000036</v>
      </c>
      <c r="AE65" s="162">
        <f t="shared" si="1"/>
        <v>1.6096579476861272E-2</v>
      </c>
    </row>
    <row r="66" spans="23:31" x14ac:dyDescent="0.25">
      <c r="W66" s="110">
        <v>42522</v>
      </c>
      <c r="X66" s="9">
        <v>5.14</v>
      </c>
      <c r="Y66" s="9">
        <v>5.2</v>
      </c>
      <c r="Z66" s="9">
        <v>5.0599999999999996</v>
      </c>
      <c r="AA66" s="9">
        <v>5.07</v>
      </c>
      <c r="AB66" s="104">
        <v>13850200</v>
      </c>
      <c r="AC66" s="9">
        <v>4.97</v>
      </c>
      <c r="AD66" s="40">
        <f t="shared" si="0"/>
        <v>0.14000000000000057</v>
      </c>
      <c r="AE66" s="162">
        <f t="shared" si="1"/>
        <v>-1.7786561264822143E-2</v>
      </c>
    </row>
    <row r="67" spans="23:31" x14ac:dyDescent="0.25">
      <c r="W67" s="110">
        <v>42521</v>
      </c>
      <c r="X67" s="9">
        <v>5.18</v>
      </c>
      <c r="Y67" s="9">
        <v>5.2</v>
      </c>
      <c r="Z67" s="9">
        <v>5.14</v>
      </c>
      <c r="AA67" s="9">
        <v>5.17</v>
      </c>
      <c r="AB67" s="104">
        <v>9974500</v>
      </c>
      <c r="AC67" s="9">
        <v>5.0599999999999996</v>
      </c>
      <c r="AD67" s="40">
        <f>Y67-Z67</f>
        <v>6.0000000000000497E-2</v>
      </c>
      <c r="AE67" s="162">
        <f>AC67/AC68-1</f>
        <v>3.9682539682539542E-3</v>
      </c>
    </row>
    <row r="68" spans="23:31" x14ac:dyDescent="0.25">
      <c r="W68" s="110">
        <v>42517</v>
      </c>
      <c r="X68" s="9">
        <v>5.16</v>
      </c>
      <c r="Y68" s="9">
        <v>5.2</v>
      </c>
      <c r="Z68" s="9">
        <v>5.0999999999999996</v>
      </c>
      <c r="AA68" s="9">
        <v>5.15</v>
      </c>
      <c r="AB68" s="104">
        <v>6227100</v>
      </c>
      <c r="AC68" s="9">
        <v>5.04</v>
      </c>
      <c r="AD68" s="40">
        <f>Y68-Z68</f>
        <v>0.10000000000000053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42612</v>
      </c>
      <c r="X2" s="10">
        <v>78.05</v>
      </c>
      <c r="Y2" s="10">
        <v>78.39</v>
      </c>
      <c r="Z2" s="10">
        <v>77.66</v>
      </c>
      <c r="AA2" s="10">
        <v>77.92</v>
      </c>
      <c r="AB2" s="95">
        <v>9166700</v>
      </c>
      <c r="AC2" s="10">
        <v>77.92</v>
      </c>
      <c r="AD2" s="40">
        <f>Y2-Z2</f>
        <v>0.73000000000000398</v>
      </c>
      <c r="AE2" s="162">
        <f>AC2/AC3-1</f>
        <v>-3.1981578610720263E-3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42611</v>
      </c>
      <c r="X3" s="10">
        <v>79.650000000000006</v>
      </c>
      <c r="Y3" s="10">
        <v>79.7</v>
      </c>
      <c r="Z3" s="10">
        <v>77.63</v>
      </c>
      <c r="AA3" s="10">
        <v>78.17</v>
      </c>
      <c r="AB3" s="95">
        <v>15383500</v>
      </c>
      <c r="AC3" s="10">
        <v>78.17</v>
      </c>
      <c r="AD3" s="40">
        <f t="shared" ref="AD3:AD66" si="1">Y3-Z3</f>
        <v>2.0700000000000074</v>
      </c>
      <c r="AE3" s="162">
        <f t="shared" ref="AE3:AE66" si="2">AC3/AC4-1</f>
        <v>-2.0057665789143697E-2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77.92</v>
      </c>
      <c r="W4" s="133">
        <v>42608</v>
      </c>
      <c r="X4" s="10">
        <v>80.11</v>
      </c>
      <c r="Y4" s="10">
        <v>80.33</v>
      </c>
      <c r="Z4" s="10">
        <v>79.27</v>
      </c>
      <c r="AA4" s="10">
        <v>79.77</v>
      </c>
      <c r="AB4" s="95">
        <v>8928000</v>
      </c>
      <c r="AC4" s="10">
        <v>79.77</v>
      </c>
      <c r="AD4" s="40">
        <f t="shared" si="1"/>
        <v>1.0600000000000023</v>
      </c>
      <c r="AE4" s="162">
        <f t="shared" si="2"/>
        <v>-3.8711288711289482E-3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15584</v>
      </c>
      <c r="T5" s="1"/>
      <c r="W5" s="133">
        <v>42607</v>
      </c>
      <c r="X5" s="10">
        <v>80.45</v>
      </c>
      <c r="Y5" s="10">
        <v>81</v>
      </c>
      <c r="Z5" s="10">
        <v>79.3</v>
      </c>
      <c r="AA5" s="10">
        <v>80.08</v>
      </c>
      <c r="AB5" s="95">
        <v>9220100</v>
      </c>
      <c r="AC5" s="10">
        <v>80.08</v>
      </c>
      <c r="AD5" s="40">
        <f t="shared" si="1"/>
        <v>1.7000000000000028</v>
      </c>
      <c r="AE5" s="162">
        <f t="shared" si="2"/>
        <v>-5.2173913043478404E-3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343</v>
      </c>
      <c r="O6" s="11" t="s">
        <v>64</v>
      </c>
      <c r="Q6" s="2">
        <f>Q3*Q2</f>
        <v>16818.679999999997</v>
      </c>
      <c r="W6" s="133">
        <v>42606</v>
      </c>
      <c r="X6" s="10">
        <v>81.47</v>
      </c>
      <c r="Y6" s="10">
        <v>82.1</v>
      </c>
      <c r="Z6" s="10">
        <v>80.180000000000007</v>
      </c>
      <c r="AA6" s="10">
        <v>80.5</v>
      </c>
      <c r="AB6" s="95">
        <v>9699600</v>
      </c>
      <c r="AC6" s="10">
        <v>80.5</v>
      </c>
      <c r="AD6" s="40">
        <f t="shared" si="1"/>
        <v>1.9199999999999875</v>
      </c>
      <c r="AE6" s="162">
        <f t="shared" si="2"/>
        <v>-1.1906223149625639E-2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-1234.6799999999967</v>
      </c>
      <c r="R7">
        <v>150</v>
      </c>
      <c r="W7" s="133">
        <v>42605</v>
      </c>
      <c r="X7" s="10">
        <v>81.459999999999994</v>
      </c>
      <c r="Y7" s="10">
        <v>81.64</v>
      </c>
      <c r="Z7" s="10">
        <v>81.02</v>
      </c>
      <c r="AA7" s="10">
        <v>81.47</v>
      </c>
      <c r="AB7" s="95">
        <v>8279400</v>
      </c>
      <c r="AC7" s="10">
        <v>81.47</v>
      </c>
      <c r="AD7" s="40">
        <f t="shared" si="1"/>
        <v>0.62000000000000455</v>
      </c>
      <c r="AE7" s="162">
        <f t="shared" si="2"/>
        <v>6.7968363816113264E-3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K31+M31-F31+Q2*Q4</f>
        <v>-1234.6799999999967</v>
      </c>
      <c r="T8" s="1"/>
      <c r="W8" s="133">
        <v>42604</v>
      </c>
      <c r="X8" s="10">
        <v>80.89</v>
      </c>
      <c r="Y8" s="10">
        <v>81.53</v>
      </c>
      <c r="Z8" s="10">
        <v>80.599999999999994</v>
      </c>
      <c r="AA8" s="10">
        <v>80.92</v>
      </c>
      <c r="AB8" s="95">
        <v>7522000</v>
      </c>
      <c r="AC8" s="10">
        <v>80.92</v>
      </c>
      <c r="AD8" s="40">
        <f t="shared" si="1"/>
        <v>0.93000000000000682</v>
      </c>
      <c r="AE8" s="162">
        <f t="shared" si="2"/>
        <v>-9.8765432098768535E-4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-7.3411230845702335E-2</v>
      </c>
      <c r="W9" s="133">
        <v>42601</v>
      </c>
      <c r="X9" s="10">
        <v>80.56</v>
      </c>
      <c r="Y9" s="10">
        <v>81.180000000000007</v>
      </c>
      <c r="Z9" s="10">
        <v>80.23</v>
      </c>
      <c r="AA9" s="10">
        <v>81</v>
      </c>
      <c r="AB9" s="95">
        <v>8227900</v>
      </c>
      <c r="AC9" s="10">
        <v>81</v>
      </c>
      <c r="AD9" s="40">
        <f t="shared" si="1"/>
        <v>0.95000000000000284</v>
      </c>
      <c r="AE9" s="162">
        <f t="shared" si="2"/>
        <v>5.0874798362079421E-3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42600</v>
      </c>
      <c r="X10" s="10">
        <v>80.87</v>
      </c>
      <c r="Y10" s="10">
        <v>81.27</v>
      </c>
      <c r="Z10" s="10">
        <v>80.180000000000007</v>
      </c>
      <c r="AA10" s="10">
        <v>80.59</v>
      </c>
      <c r="AB10" s="95">
        <v>8994400</v>
      </c>
      <c r="AC10" s="10">
        <v>80.59</v>
      </c>
      <c r="AD10" s="40">
        <f t="shared" si="1"/>
        <v>1.0899999999999892</v>
      </c>
      <c r="AE10" s="162">
        <f t="shared" si="2"/>
        <v>-1.3630731102850513E-3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42599</v>
      </c>
      <c r="X11" s="10">
        <v>79.459999999999994</v>
      </c>
      <c r="Y11" s="10">
        <v>80.87</v>
      </c>
      <c r="Z11" s="10">
        <v>79.3</v>
      </c>
      <c r="AA11" s="10">
        <v>80.7</v>
      </c>
      <c r="AB11" s="95">
        <v>10583800</v>
      </c>
      <c r="AC11" s="10">
        <v>80.7</v>
      </c>
      <c r="AD11" s="40">
        <f t="shared" si="1"/>
        <v>1.5700000000000074</v>
      </c>
      <c r="AE11" s="162">
        <f t="shared" si="2"/>
        <v>1.8296529968454323E-2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42598</v>
      </c>
      <c r="X12" s="10">
        <v>79.569999999999993</v>
      </c>
      <c r="Y12" s="10">
        <v>79.8</v>
      </c>
      <c r="Z12" s="10">
        <v>79.239999999999995</v>
      </c>
      <c r="AA12" s="10">
        <v>79.25</v>
      </c>
      <c r="AB12" s="95">
        <v>7969900</v>
      </c>
      <c r="AC12" s="10">
        <v>79.25</v>
      </c>
      <c r="AD12" s="40">
        <f t="shared" si="1"/>
        <v>0.56000000000000227</v>
      </c>
      <c r="AE12" s="162">
        <f t="shared" si="2"/>
        <v>-5.0219711236660913E-3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42597</v>
      </c>
      <c r="X13" s="10">
        <v>79.88</v>
      </c>
      <c r="Y13" s="10">
        <v>80.09</v>
      </c>
      <c r="Z13" s="10">
        <v>79.430000000000007</v>
      </c>
      <c r="AA13" s="10">
        <v>79.650000000000006</v>
      </c>
      <c r="AB13" s="95">
        <v>7464800</v>
      </c>
      <c r="AC13" s="10">
        <v>79.650000000000006</v>
      </c>
      <c r="AD13" s="40">
        <f t="shared" si="1"/>
        <v>0.65999999999999659</v>
      </c>
      <c r="AE13" s="162">
        <f t="shared" si="2"/>
        <v>-1.2553351744903907E-4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42594</v>
      </c>
      <c r="X14" s="10">
        <v>79.34</v>
      </c>
      <c r="Y14" s="10">
        <v>79.77</v>
      </c>
      <c r="Z14" s="10">
        <v>78.87</v>
      </c>
      <c r="AA14" s="10">
        <v>79.66</v>
      </c>
      <c r="AB14" s="95">
        <v>8434000</v>
      </c>
      <c r="AC14" s="10">
        <v>79.66</v>
      </c>
      <c r="AD14" s="40">
        <f t="shared" si="1"/>
        <v>0.89999999999999147</v>
      </c>
      <c r="AE14" s="162">
        <f t="shared" si="2"/>
        <v>1.1310795525951711E-3</v>
      </c>
    </row>
    <row r="15" spans="1:40" x14ac:dyDescent="0.25">
      <c r="B15" s="532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42593</v>
      </c>
      <c r="X15" s="10">
        <v>79.150000000000006</v>
      </c>
      <c r="Y15" s="10">
        <v>79.98</v>
      </c>
      <c r="Z15" s="10">
        <v>78.8</v>
      </c>
      <c r="AA15" s="10">
        <v>79.569999999999993</v>
      </c>
      <c r="AB15" s="95">
        <v>8454700</v>
      </c>
      <c r="AC15" s="10">
        <v>79.569999999999993</v>
      </c>
      <c r="AD15" s="40">
        <f t="shared" si="1"/>
        <v>1.1800000000000068</v>
      </c>
      <c r="AE15" s="162">
        <f t="shared" si="2"/>
        <v>8.4917617237008081E-3</v>
      </c>
    </row>
    <row r="16" spans="1:40" x14ac:dyDescent="0.25">
      <c r="B16" s="532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42592</v>
      </c>
      <c r="X16" s="10">
        <v>79.430000000000007</v>
      </c>
      <c r="Y16" s="10">
        <v>79.59</v>
      </c>
      <c r="Z16" s="10">
        <v>78.45</v>
      </c>
      <c r="AA16" s="10">
        <v>78.900000000000006</v>
      </c>
      <c r="AB16" s="95">
        <v>12022200</v>
      </c>
      <c r="AC16" s="10">
        <v>78.900000000000006</v>
      </c>
      <c r="AD16" s="40">
        <f t="shared" si="1"/>
        <v>1.1400000000000006</v>
      </c>
      <c r="AE16" s="162">
        <f t="shared" si="2"/>
        <v>-5.4203958149501297E-3</v>
      </c>
    </row>
    <row r="17" spans="1:31" x14ac:dyDescent="0.25">
      <c r="W17" s="133">
        <v>42591</v>
      </c>
      <c r="X17" s="10">
        <v>79.86</v>
      </c>
      <c r="Y17" s="10">
        <v>79.900000000000006</v>
      </c>
      <c r="Z17" s="10">
        <v>79.010000000000005</v>
      </c>
      <c r="AA17" s="10">
        <v>79.33</v>
      </c>
      <c r="AB17" s="95">
        <v>9578200</v>
      </c>
      <c r="AC17" s="10">
        <v>79.33</v>
      </c>
      <c r="AD17" s="40">
        <f t="shared" si="1"/>
        <v>0.89000000000000057</v>
      </c>
      <c r="AE17" s="162">
        <f t="shared" si="2"/>
        <v>-5.1417105593177803E-3</v>
      </c>
    </row>
    <row r="18" spans="1:31" x14ac:dyDescent="0.25">
      <c r="W18" s="133">
        <v>42590</v>
      </c>
      <c r="X18" s="10">
        <v>80.459999999999994</v>
      </c>
      <c r="Y18" s="10">
        <v>80.790000000000006</v>
      </c>
      <c r="Z18" s="10">
        <v>79.010000000000005</v>
      </c>
      <c r="AA18" s="10">
        <v>79.739999999999995</v>
      </c>
      <c r="AB18" s="95">
        <v>9511600</v>
      </c>
      <c r="AC18" s="10">
        <v>79.739999999999995</v>
      </c>
      <c r="AD18" s="40">
        <f t="shared" si="1"/>
        <v>1.7800000000000011</v>
      </c>
      <c r="AE18" s="162">
        <f t="shared" si="2"/>
        <v>-8.3322969779878742E-3</v>
      </c>
    </row>
    <row r="19" spans="1:31" x14ac:dyDescent="0.25">
      <c r="W19" s="133">
        <v>42587</v>
      </c>
      <c r="X19" s="10">
        <v>80.2</v>
      </c>
      <c r="Y19" s="10">
        <v>80.66</v>
      </c>
      <c r="Z19" s="10">
        <v>79.86</v>
      </c>
      <c r="AA19" s="10">
        <v>80.41</v>
      </c>
      <c r="AB19" s="95">
        <v>10692300</v>
      </c>
      <c r="AC19" s="10">
        <v>80.41</v>
      </c>
      <c r="AD19" s="40">
        <f t="shared" si="1"/>
        <v>0.79999999999999716</v>
      </c>
      <c r="AE19" s="162">
        <f t="shared" si="2"/>
        <v>8.0230663156575233E-3</v>
      </c>
    </row>
    <row r="20" spans="1:31" x14ac:dyDescent="0.25">
      <c r="W20" s="133">
        <v>42586</v>
      </c>
      <c r="X20" s="10">
        <v>80.209999999999994</v>
      </c>
      <c r="Y20" s="10">
        <v>80.63</v>
      </c>
      <c r="Z20" s="10">
        <v>79.55</v>
      </c>
      <c r="AA20" s="10">
        <v>79.77</v>
      </c>
      <c r="AB20" s="95">
        <v>9738300</v>
      </c>
      <c r="AC20" s="10">
        <v>79.77</v>
      </c>
      <c r="AD20" s="40">
        <f t="shared" si="1"/>
        <v>1.0799999999999983</v>
      </c>
      <c r="AE20" s="162">
        <f t="shared" si="2"/>
        <v>-3.9955050568112327E-3</v>
      </c>
    </row>
    <row r="21" spans="1:31" x14ac:dyDescent="0.25">
      <c r="W21" s="133">
        <v>42585</v>
      </c>
      <c r="X21" s="10">
        <v>79.72</v>
      </c>
      <c r="Y21" s="10">
        <v>80.17</v>
      </c>
      <c r="Z21" s="10">
        <v>79.11</v>
      </c>
      <c r="AA21" s="10">
        <v>80.09</v>
      </c>
      <c r="AB21" s="95">
        <v>10868100</v>
      </c>
      <c r="AC21" s="10">
        <v>80.09</v>
      </c>
      <c r="AD21" s="40">
        <f t="shared" si="1"/>
        <v>1.0600000000000023</v>
      </c>
      <c r="AE21" s="162">
        <f t="shared" si="2"/>
        <v>6.5351263038835317E-3</v>
      </c>
    </row>
    <row r="22" spans="1:31" x14ac:dyDescent="0.25">
      <c r="W22" s="133">
        <v>42584</v>
      </c>
      <c r="X22" s="10">
        <v>80.98</v>
      </c>
      <c r="Y22" s="10">
        <v>81.19</v>
      </c>
      <c r="Z22" s="10">
        <v>79.45</v>
      </c>
      <c r="AA22" s="10">
        <v>79.569999999999993</v>
      </c>
      <c r="AB22" s="95">
        <v>13408200</v>
      </c>
      <c r="AC22" s="10">
        <v>79.569999999999993</v>
      </c>
      <c r="AD22" s="40">
        <f t="shared" si="1"/>
        <v>1.7399999999999949</v>
      </c>
      <c r="AE22" s="162">
        <f t="shared" si="2"/>
        <v>-1.1061396967437243E-2</v>
      </c>
    </row>
    <row r="23" spans="1:31" x14ac:dyDescent="0.25">
      <c r="W23" s="133">
        <v>42583</v>
      </c>
      <c r="X23" s="10">
        <v>79.81</v>
      </c>
      <c r="Y23" s="10">
        <v>81.209999999999994</v>
      </c>
      <c r="Z23" s="10">
        <v>79.510000000000005</v>
      </c>
      <c r="AA23" s="10">
        <v>80.459999999999994</v>
      </c>
      <c r="AB23" s="95">
        <v>14758000</v>
      </c>
      <c r="AC23" s="10">
        <v>80.459999999999994</v>
      </c>
      <c r="AD23" s="40">
        <f t="shared" si="1"/>
        <v>1.6999999999999886</v>
      </c>
      <c r="AE23" s="162">
        <f t="shared" si="2"/>
        <v>1.2457531143827749E-2</v>
      </c>
    </row>
    <row r="24" spans="1:31" x14ac:dyDescent="0.25">
      <c r="W24" s="133">
        <v>42580</v>
      </c>
      <c r="X24" s="10">
        <v>80.599999999999994</v>
      </c>
      <c r="Y24" s="10">
        <v>80.84</v>
      </c>
      <c r="Z24" s="10">
        <v>79.37</v>
      </c>
      <c r="AA24" s="10">
        <v>79.47</v>
      </c>
      <c r="AB24" s="95">
        <v>19465700</v>
      </c>
      <c r="AC24" s="10">
        <v>79.47</v>
      </c>
      <c r="AD24" s="40">
        <f t="shared" si="1"/>
        <v>1.4699999999999989</v>
      </c>
      <c r="AE24" s="162">
        <f t="shared" si="2"/>
        <v>-2.1787296898079678E-2</v>
      </c>
    </row>
    <row r="25" spans="1:31" x14ac:dyDescent="0.25">
      <c r="W25" s="133">
        <v>42579</v>
      </c>
      <c r="X25" s="10">
        <v>81.95</v>
      </c>
      <c r="Y25" s="10">
        <v>81.98</v>
      </c>
      <c r="Z25" s="10">
        <v>80.62</v>
      </c>
      <c r="AA25" s="10">
        <v>81.239999999999995</v>
      </c>
      <c r="AB25" s="95">
        <v>13011000</v>
      </c>
      <c r="AC25" s="10">
        <v>81.239999999999995</v>
      </c>
      <c r="AD25" s="40">
        <f t="shared" si="1"/>
        <v>1.3599999999999994</v>
      </c>
      <c r="AE25" s="162">
        <f t="shared" si="2"/>
        <v>-6.7245384521336105E-3</v>
      </c>
    </row>
    <row r="26" spans="1:31" x14ac:dyDescent="0.25">
      <c r="W26" s="133">
        <v>42578</v>
      </c>
      <c r="X26" s="10">
        <v>81.34</v>
      </c>
      <c r="Y26" s="10">
        <v>81.98</v>
      </c>
      <c r="Z26" s="10">
        <v>81.06</v>
      </c>
      <c r="AA26" s="10">
        <v>81.790000000000006</v>
      </c>
      <c r="AB26" s="95">
        <v>14103800</v>
      </c>
      <c r="AC26" s="10">
        <v>81.790000000000006</v>
      </c>
      <c r="AD26" s="40">
        <f t="shared" si="1"/>
        <v>0.92000000000000171</v>
      </c>
      <c r="AE26" s="162">
        <f t="shared" si="2"/>
        <v>9.1301665638496843E-3</v>
      </c>
    </row>
    <row r="27" spans="1:31" x14ac:dyDescent="0.25">
      <c r="W27" s="133">
        <v>42577</v>
      </c>
      <c r="X27" s="10">
        <v>84.05</v>
      </c>
      <c r="Y27" s="10">
        <v>84.15</v>
      </c>
      <c r="Z27" s="10">
        <v>80.510000000000005</v>
      </c>
      <c r="AA27" s="10">
        <v>81.05</v>
      </c>
      <c r="AB27" s="95">
        <v>47371900</v>
      </c>
      <c r="AC27" s="10">
        <v>81.05</v>
      </c>
      <c r="AD27" s="40">
        <f t="shared" si="1"/>
        <v>3.6400000000000006</v>
      </c>
      <c r="AE27" s="162">
        <f t="shared" si="2"/>
        <v>-8.4697910784867325E-2</v>
      </c>
    </row>
    <row r="28" spans="1:31" x14ac:dyDescent="0.25">
      <c r="W28" s="133">
        <v>42576</v>
      </c>
      <c r="X28" s="10">
        <v>86.57</v>
      </c>
      <c r="Y28" s="10">
        <v>88.85</v>
      </c>
      <c r="Z28" s="10">
        <v>86.28</v>
      </c>
      <c r="AA28" s="10">
        <v>88.55</v>
      </c>
      <c r="AB28" s="95">
        <v>15718500</v>
      </c>
      <c r="AC28" s="10">
        <v>88.55</v>
      </c>
      <c r="AD28" s="40">
        <f t="shared" si="1"/>
        <v>2.5699999999999932</v>
      </c>
      <c r="AE28" s="162">
        <f t="shared" si="2"/>
        <v>2.3108030040439154E-2</v>
      </c>
    </row>
    <row r="29" spans="1:31" x14ac:dyDescent="0.25">
      <c r="W29" s="133">
        <v>42573</v>
      </c>
      <c r="X29" s="10">
        <v>87.32</v>
      </c>
      <c r="Y29" s="10">
        <v>87.44</v>
      </c>
      <c r="Z29" s="10">
        <v>86.32</v>
      </c>
      <c r="AA29" s="10">
        <v>86.55</v>
      </c>
      <c r="AB29" s="95">
        <v>7374700</v>
      </c>
      <c r="AC29" s="10">
        <v>86.55</v>
      </c>
      <c r="AD29" s="40">
        <f t="shared" si="1"/>
        <v>1.1200000000000045</v>
      </c>
      <c r="AE29" s="162">
        <f t="shared" si="2"/>
        <v>-7.909215955983484E-3</v>
      </c>
    </row>
    <row r="30" spans="1:31" x14ac:dyDescent="0.25">
      <c r="C30" s="4"/>
      <c r="D30" s="3"/>
      <c r="E30" s="3"/>
      <c r="F30" s="3"/>
      <c r="H30" s="72"/>
      <c r="W30" s="133">
        <v>42572</v>
      </c>
      <c r="X30" s="10">
        <v>87.16</v>
      </c>
      <c r="Y30" s="10">
        <v>87.83</v>
      </c>
      <c r="Z30" s="10">
        <v>86.3</v>
      </c>
      <c r="AA30" s="10">
        <v>87.24</v>
      </c>
      <c r="AB30" s="95">
        <v>9453400</v>
      </c>
      <c r="AC30" s="10">
        <v>87.24</v>
      </c>
      <c r="AD30" s="40">
        <f t="shared" si="1"/>
        <v>1.5300000000000011</v>
      </c>
      <c r="AE30" s="162">
        <f t="shared" si="2"/>
        <v>6.6928225248095163E-3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42571</v>
      </c>
      <c r="X31" s="10">
        <v>85.46</v>
      </c>
      <c r="Y31" s="10">
        <v>87.12</v>
      </c>
      <c r="Z31" s="10">
        <v>85.1</v>
      </c>
      <c r="AA31" s="10">
        <v>86.66</v>
      </c>
      <c r="AB31" s="95">
        <v>9055900</v>
      </c>
      <c r="AC31" s="10">
        <v>86.66</v>
      </c>
      <c r="AD31" s="40">
        <f t="shared" si="1"/>
        <v>2.0200000000000102</v>
      </c>
      <c r="AE31" s="162">
        <f t="shared" si="2"/>
        <v>1.4279026217228541E-2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42570</v>
      </c>
      <c r="X32" s="10">
        <v>86.5</v>
      </c>
      <c r="Y32" s="10">
        <v>86.96</v>
      </c>
      <c r="Z32" s="10">
        <v>85.28</v>
      </c>
      <c r="AA32" s="10">
        <v>85.44</v>
      </c>
      <c r="AB32" s="95">
        <v>9832800</v>
      </c>
      <c r="AC32" s="10">
        <v>85.44</v>
      </c>
      <c r="AD32" s="40">
        <f t="shared" si="1"/>
        <v>1.6799999999999926</v>
      </c>
      <c r="AE32" s="162">
        <f t="shared" si="2"/>
        <v>-1.7140227769469774E-2</v>
      </c>
    </row>
    <row r="33" spans="1:31" x14ac:dyDescent="0.25">
      <c r="W33" s="133">
        <v>42569</v>
      </c>
      <c r="X33" s="10">
        <v>86.94</v>
      </c>
      <c r="Y33" s="10">
        <v>87.34</v>
      </c>
      <c r="Z33" s="10">
        <v>86.47</v>
      </c>
      <c r="AA33" s="10">
        <v>86.93</v>
      </c>
      <c r="AB33" s="95">
        <v>6788300</v>
      </c>
      <c r="AC33" s="10">
        <v>86.93</v>
      </c>
      <c r="AD33" s="40">
        <f t="shared" si="1"/>
        <v>0.87000000000000455</v>
      </c>
      <c r="AE33" s="162">
        <f t="shared" si="2"/>
        <v>2.9998846198224793E-3</v>
      </c>
    </row>
    <row r="34" spans="1:31" x14ac:dyDescent="0.25">
      <c r="W34" s="133">
        <v>42566</v>
      </c>
      <c r="X34" s="10">
        <v>85.67</v>
      </c>
      <c r="Y34" s="10">
        <v>87.96</v>
      </c>
      <c r="Z34" s="10">
        <v>85.54</v>
      </c>
      <c r="AA34" s="10">
        <v>86.67</v>
      </c>
      <c r="AB34" s="95">
        <v>11483300</v>
      </c>
      <c r="AC34" s="10">
        <v>86.67</v>
      </c>
      <c r="AD34" s="40">
        <f t="shared" si="1"/>
        <v>2.4199999999999875</v>
      </c>
      <c r="AE34" s="162">
        <f t="shared" si="2"/>
        <v>1.3210194061257896E-2</v>
      </c>
    </row>
    <row r="35" spans="1:31" x14ac:dyDescent="0.25">
      <c r="W35" s="133">
        <v>42565</v>
      </c>
      <c r="X35" s="10">
        <v>86.43</v>
      </c>
      <c r="Y35" s="10">
        <v>86.51</v>
      </c>
      <c r="Z35" s="10">
        <v>85.27</v>
      </c>
      <c r="AA35" s="10">
        <v>85.54</v>
      </c>
      <c r="AB35" s="95">
        <v>8104400</v>
      </c>
      <c r="AC35" s="10">
        <v>85.54</v>
      </c>
      <c r="AD35" s="40">
        <f t="shared" si="1"/>
        <v>1.2400000000000091</v>
      </c>
      <c r="AE35" s="162">
        <f t="shared" si="2"/>
        <v>-2.448979591836653E-3</v>
      </c>
    </row>
    <row r="36" spans="1:31" x14ac:dyDescent="0.25">
      <c r="W36" s="133">
        <v>42564</v>
      </c>
      <c r="X36" s="10">
        <v>86.71</v>
      </c>
      <c r="Y36" s="10">
        <v>87.08</v>
      </c>
      <c r="Z36" s="10">
        <v>85.72</v>
      </c>
      <c r="AA36" s="10">
        <v>85.75</v>
      </c>
      <c r="AB36" s="95">
        <v>8334400</v>
      </c>
      <c r="AC36" s="10">
        <v>85.75</v>
      </c>
      <c r="AD36" s="40">
        <f t="shared" si="1"/>
        <v>1.3599999999999994</v>
      </c>
      <c r="AE36" s="162">
        <f t="shared" si="2"/>
        <v>-1.0158143830081956E-2</v>
      </c>
    </row>
    <row r="37" spans="1:31" x14ac:dyDescent="0.25">
      <c r="W37" s="133">
        <v>42563</v>
      </c>
      <c r="X37" s="10">
        <v>86.82</v>
      </c>
      <c r="Y37" s="10">
        <v>87.31</v>
      </c>
      <c r="Z37" s="10">
        <v>86.48</v>
      </c>
      <c r="AA37" s="10">
        <v>86.63</v>
      </c>
      <c r="AB37" s="95">
        <v>7857700</v>
      </c>
      <c r="AC37" s="10">
        <v>86.63</v>
      </c>
      <c r="AD37" s="40">
        <f t="shared" si="1"/>
        <v>0.82999999999999829</v>
      </c>
      <c r="AE37" s="162">
        <f t="shared" si="2"/>
        <v>4.4057971014492825E-3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42562</v>
      </c>
      <c r="X38" s="10">
        <v>86.56</v>
      </c>
      <c r="Y38" s="10">
        <v>87.23</v>
      </c>
      <c r="Z38" s="10">
        <v>86.09</v>
      </c>
      <c r="AA38" s="10">
        <v>86.25</v>
      </c>
      <c r="AB38" s="95">
        <v>7453900</v>
      </c>
      <c r="AC38" s="10">
        <v>86.25</v>
      </c>
      <c r="AD38" s="40">
        <f t="shared" si="1"/>
        <v>1.1400000000000006</v>
      </c>
      <c r="AE38" s="162">
        <f t="shared" si="2"/>
        <v>-3.4662045060658286E-3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42559</v>
      </c>
      <c r="X39" s="10">
        <v>85.96</v>
      </c>
      <c r="Y39" s="10">
        <v>86.94</v>
      </c>
      <c r="Z39" s="10">
        <v>85.73</v>
      </c>
      <c r="AA39" s="10">
        <v>86.55</v>
      </c>
      <c r="AB39" s="95">
        <v>7628800</v>
      </c>
      <c r="AC39" s="10">
        <v>86.55</v>
      </c>
      <c r="AD39" s="40">
        <f t="shared" si="1"/>
        <v>1.2099999999999937</v>
      </c>
      <c r="AE39" s="162">
        <f t="shared" si="2"/>
        <v>1.263601263601255E-2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42558</v>
      </c>
      <c r="X40" s="10">
        <v>85.9</v>
      </c>
      <c r="Y40" s="10">
        <v>86.26</v>
      </c>
      <c r="Z40" s="10">
        <v>84.77</v>
      </c>
      <c r="AA40" s="10">
        <v>85.47</v>
      </c>
      <c r="AB40" s="95">
        <v>6764500</v>
      </c>
      <c r="AC40" s="10">
        <v>85.47</v>
      </c>
      <c r="AD40" s="40">
        <f t="shared" si="1"/>
        <v>1.4900000000000091</v>
      </c>
      <c r="AE40" s="162">
        <f t="shared" si="2"/>
        <v>-3.0327773241572986E-3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42557</v>
      </c>
      <c r="X41" s="10">
        <v>83.64</v>
      </c>
      <c r="Y41" s="10">
        <v>85.91</v>
      </c>
      <c r="Z41" s="10">
        <v>83.33</v>
      </c>
      <c r="AA41" s="10">
        <v>85.73</v>
      </c>
      <c r="AB41" s="95">
        <v>9683800</v>
      </c>
      <c r="AC41" s="10">
        <v>85.73</v>
      </c>
      <c r="AD41" s="40">
        <f t="shared" si="1"/>
        <v>2.5799999999999983</v>
      </c>
      <c r="AE41" s="162">
        <f t="shared" si="2"/>
        <v>2.1933484324710983E-2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37" t="s">
        <v>78</v>
      </c>
      <c r="P42" s="537"/>
      <c r="T42" s="91" t="s">
        <v>113</v>
      </c>
      <c r="W42" s="133">
        <v>42556</v>
      </c>
      <c r="X42" s="10">
        <v>84.68</v>
      </c>
      <c r="Y42" s="10">
        <v>85.16</v>
      </c>
      <c r="Z42" s="10">
        <v>83.51</v>
      </c>
      <c r="AA42" s="10">
        <v>83.89</v>
      </c>
      <c r="AB42" s="95">
        <v>7621700</v>
      </c>
      <c r="AC42" s="10">
        <v>83.89</v>
      </c>
      <c r="AD42" s="40">
        <f t="shared" si="1"/>
        <v>1.6499999999999915</v>
      </c>
      <c r="AE42" s="162">
        <f t="shared" si="2"/>
        <v>-1.1430591562573644E-2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85.712000000000003</v>
      </c>
      <c r="Q43" s="2"/>
      <c r="T43" s="128" t="s">
        <v>98</v>
      </c>
      <c r="U43" s="98">
        <v>78.17</v>
      </c>
      <c r="W43" s="133">
        <v>42552</v>
      </c>
      <c r="X43" s="10">
        <v>83.15</v>
      </c>
      <c r="Y43" s="10">
        <v>85.3</v>
      </c>
      <c r="Z43" s="10">
        <v>82.75</v>
      </c>
      <c r="AA43" s="10">
        <v>84.86</v>
      </c>
      <c r="AB43" s="95">
        <v>8336300</v>
      </c>
      <c r="AC43" s="10">
        <v>84.86</v>
      </c>
      <c r="AD43" s="40">
        <f t="shared" si="1"/>
        <v>2.5499999999999972</v>
      </c>
      <c r="AE43" s="162">
        <f t="shared" si="2"/>
        <v>1.7262047470630426E-2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84.932800000000015</v>
      </c>
      <c r="Q44" s="2"/>
      <c r="T44" s="93" t="s">
        <v>99</v>
      </c>
      <c r="U44" s="88">
        <v>78.05</v>
      </c>
      <c r="W44" s="133">
        <v>42551</v>
      </c>
      <c r="X44" s="10">
        <v>82.27</v>
      </c>
      <c r="Y44" s="10">
        <v>83.42</v>
      </c>
      <c r="Z44" s="10">
        <v>81.53</v>
      </c>
      <c r="AA44" s="10">
        <v>83.42</v>
      </c>
      <c r="AB44" s="95">
        <v>9706500</v>
      </c>
      <c r="AC44" s="10">
        <v>83.42</v>
      </c>
      <c r="AD44" s="40">
        <f t="shared" si="1"/>
        <v>1.8900000000000006</v>
      </c>
      <c r="AE44" s="162">
        <f t="shared" si="2"/>
        <v>1.3978363923666137E-2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84.153600000000012</v>
      </c>
      <c r="Q45" s="2"/>
      <c r="T45" s="93" t="s">
        <v>100</v>
      </c>
      <c r="U45" s="88" t="s">
        <v>463</v>
      </c>
      <c r="W45" s="133">
        <v>42550</v>
      </c>
      <c r="X45" s="10">
        <v>83.39</v>
      </c>
      <c r="Y45" s="10">
        <v>83.46</v>
      </c>
      <c r="Z45" s="10">
        <v>81.75</v>
      </c>
      <c r="AA45" s="10">
        <v>82.27</v>
      </c>
      <c r="AB45" s="95">
        <v>10452600</v>
      </c>
      <c r="AC45" s="10">
        <v>82.27</v>
      </c>
      <c r="AD45" s="40">
        <f t="shared" si="1"/>
        <v>1.7099999999999937</v>
      </c>
      <c r="AE45" s="162">
        <f t="shared" si="2"/>
        <v>-4.8596768314912442E-4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83.374400000000009</v>
      </c>
      <c r="Q46" s="2"/>
      <c r="T46" s="93" t="s">
        <v>101</v>
      </c>
      <c r="U46" s="88" t="s">
        <v>464</v>
      </c>
      <c r="W46" s="133">
        <v>42549</v>
      </c>
      <c r="X46" s="10">
        <v>79.67</v>
      </c>
      <c r="Y46" s="10">
        <v>82.42</v>
      </c>
      <c r="Z46" s="10">
        <v>79.45</v>
      </c>
      <c r="AA46" s="10">
        <v>82.31</v>
      </c>
      <c r="AB46" s="95">
        <v>14751000</v>
      </c>
      <c r="AC46" s="10">
        <v>82.31</v>
      </c>
      <c r="AD46" s="40">
        <f t="shared" si="1"/>
        <v>2.9699999999999989</v>
      </c>
      <c r="AE46" s="162">
        <f t="shared" si="2"/>
        <v>5.1884984025559078E-2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82.595200000000006</v>
      </c>
      <c r="Q47" s="2"/>
      <c r="T47" s="93" t="s">
        <v>102</v>
      </c>
      <c r="U47" s="88">
        <v>105.65</v>
      </c>
      <c r="W47" s="133">
        <v>42548</v>
      </c>
      <c r="X47" s="10">
        <v>79.900000000000006</v>
      </c>
      <c r="Y47" s="10">
        <v>80.47</v>
      </c>
      <c r="Z47" s="10">
        <v>77.92</v>
      </c>
      <c r="AA47" s="10">
        <v>78.25</v>
      </c>
      <c r="AB47" s="95">
        <v>11724000</v>
      </c>
      <c r="AC47" s="10">
        <v>78.25</v>
      </c>
      <c r="AD47" s="40">
        <f t="shared" si="1"/>
        <v>2.5499999999999972</v>
      </c>
      <c r="AE47" s="162">
        <f t="shared" si="2"/>
        <v>-2.7587920964334489E-2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81.816000000000003</v>
      </c>
      <c r="Q48" s="2"/>
      <c r="T48" s="93" t="s">
        <v>103</v>
      </c>
      <c r="U48" s="88">
        <v>0.98564300000000005</v>
      </c>
      <c r="W48" s="133">
        <v>42545</v>
      </c>
      <c r="X48" s="10">
        <v>81.17</v>
      </c>
      <c r="Y48" s="10">
        <v>82.25</v>
      </c>
      <c r="Z48" s="10">
        <v>80.22</v>
      </c>
      <c r="AA48" s="10">
        <v>80.47</v>
      </c>
      <c r="AB48" s="95">
        <v>12438000</v>
      </c>
      <c r="AC48" s="10">
        <v>80.47</v>
      </c>
      <c r="AD48" s="40">
        <f t="shared" si="1"/>
        <v>2.0300000000000011</v>
      </c>
      <c r="AE48" s="162">
        <f t="shared" si="2"/>
        <v>-3.4784694734317001E-2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81.036799999999999</v>
      </c>
      <c r="Q49" s="2"/>
      <c r="T49" s="93" t="s">
        <v>123</v>
      </c>
      <c r="U49" s="88" t="s">
        <v>313</v>
      </c>
      <c r="W49" s="133">
        <v>42544</v>
      </c>
      <c r="X49" s="10">
        <v>83.29</v>
      </c>
      <c r="Y49" s="10">
        <v>83.58</v>
      </c>
      <c r="Z49" s="10">
        <v>82.54</v>
      </c>
      <c r="AA49" s="10">
        <v>83.37</v>
      </c>
      <c r="AB49" s="95">
        <v>5844000</v>
      </c>
      <c r="AC49" s="10">
        <v>83.37</v>
      </c>
      <c r="AD49" s="40">
        <f t="shared" si="1"/>
        <v>1.039999999999992</v>
      </c>
      <c r="AE49" s="162">
        <f t="shared" si="2"/>
        <v>1.1158277744087286E-2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80.257600000000011</v>
      </c>
      <c r="Q50" s="2"/>
      <c r="T50" s="93"/>
      <c r="U50" s="88"/>
      <c r="W50" s="133">
        <v>42543</v>
      </c>
      <c r="X50" s="10">
        <v>81.56</v>
      </c>
      <c r="Y50" s="10">
        <v>83.79</v>
      </c>
      <c r="Z50" s="10">
        <v>81.56</v>
      </c>
      <c r="AA50" s="10">
        <v>82.45</v>
      </c>
      <c r="AB50" s="95">
        <v>10069600</v>
      </c>
      <c r="AC50" s="10">
        <v>82.45</v>
      </c>
      <c r="AD50" s="40">
        <f t="shared" si="1"/>
        <v>2.230000000000004</v>
      </c>
      <c r="AE50" s="162">
        <f t="shared" si="2"/>
        <v>8.0694461425601105E-3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79.478400000000008</v>
      </c>
      <c r="Q51" s="2"/>
      <c r="T51" s="93" t="s">
        <v>105</v>
      </c>
      <c r="U51" s="88" t="s">
        <v>465</v>
      </c>
      <c r="W51" s="133">
        <v>42542</v>
      </c>
      <c r="X51" s="10">
        <v>83.35</v>
      </c>
      <c r="Y51" s="10">
        <v>83.44</v>
      </c>
      <c r="Z51" s="10">
        <v>81.430000000000007</v>
      </c>
      <c r="AA51" s="10">
        <v>81.790000000000006</v>
      </c>
      <c r="AB51" s="95">
        <v>8412000</v>
      </c>
      <c r="AC51" s="10">
        <v>81.790000000000006</v>
      </c>
      <c r="AD51" s="40">
        <f t="shared" si="1"/>
        <v>2.0099999999999909</v>
      </c>
      <c r="AE51" s="162">
        <f t="shared" si="2"/>
        <v>-1.4459573442583307E-2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78.699200000000005</v>
      </c>
      <c r="Q52" s="2"/>
      <c r="T52" s="93" t="s">
        <v>106</v>
      </c>
      <c r="U52" s="88" t="s">
        <v>399</v>
      </c>
      <c r="W52" s="133">
        <v>42541</v>
      </c>
      <c r="X52" s="10">
        <v>83.26</v>
      </c>
      <c r="Y52" s="10">
        <v>84.12</v>
      </c>
      <c r="Z52" s="10">
        <v>82.9</v>
      </c>
      <c r="AA52" s="10">
        <v>82.99</v>
      </c>
      <c r="AB52" s="95">
        <v>6951800</v>
      </c>
      <c r="AC52" s="10">
        <v>82.99</v>
      </c>
      <c r="AD52" s="40">
        <f t="shared" si="1"/>
        <v>1.2199999999999989</v>
      </c>
      <c r="AE52" s="162">
        <f t="shared" si="2"/>
        <v>4.1137326073803493E-3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77.92</v>
      </c>
      <c r="Q53" s="2"/>
      <c r="T53" s="93" t="s">
        <v>107</v>
      </c>
      <c r="U53" s="90">
        <v>9174195</v>
      </c>
      <c r="W53" s="133">
        <v>42538</v>
      </c>
      <c r="X53" s="10">
        <v>83.68</v>
      </c>
      <c r="Y53" s="10">
        <v>84.17</v>
      </c>
      <c r="Z53" s="10">
        <v>82.53</v>
      </c>
      <c r="AA53" s="10">
        <v>82.65</v>
      </c>
      <c r="AB53" s="95">
        <v>15951300</v>
      </c>
      <c r="AC53" s="10">
        <v>82.65</v>
      </c>
      <c r="AD53" s="40">
        <f t="shared" si="1"/>
        <v>1.6400000000000006</v>
      </c>
      <c r="AE53" s="162">
        <f t="shared" si="2"/>
        <v>-1.0298167884085774E-2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77.140799999999999</v>
      </c>
      <c r="Q54" s="2"/>
      <c r="T54" s="93" t="s">
        <v>110</v>
      </c>
      <c r="U54" s="90">
        <v>10225000</v>
      </c>
      <c r="W54" s="133">
        <v>42537</v>
      </c>
      <c r="X54" s="10">
        <v>82.78</v>
      </c>
      <c r="Y54" s="10">
        <v>83.7</v>
      </c>
      <c r="Z54" s="10">
        <v>82.23</v>
      </c>
      <c r="AA54" s="10">
        <v>83.51</v>
      </c>
      <c r="AB54" s="95">
        <v>6172200</v>
      </c>
      <c r="AC54" s="10">
        <v>83.51</v>
      </c>
      <c r="AD54" s="40">
        <f t="shared" si="1"/>
        <v>1.4699999999999989</v>
      </c>
      <c r="AE54" s="162">
        <f t="shared" si="2"/>
        <v>5.6599229287090935E-3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76.361599999999996</v>
      </c>
      <c r="Q55" s="2"/>
      <c r="T55" s="93" t="s">
        <v>108</v>
      </c>
      <c r="U55" s="88" t="s">
        <v>466</v>
      </c>
      <c r="W55" s="133">
        <v>42536</v>
      </c>
      <c r="X55" s="10">
        <v>84.05</v>
      </c>
      <c r="Y55" s="10">
        <v>84.44</v>
      </c>
      <c r="Z55" s="10">
        <v>82.97</v>
      </c>
      <c r="AA55" s="10">
        <v>83.04</v>
      </c>
      <c r="AB55" s="95">
        <v>7416100</v>
      </c>
      <c r="AC55" s="10">
        <v>83.04</v>
      </c>
      <c r="AD55" s="40">
        <f t="shared" si="1"/>
        <v>1.4699999999999989</v>
      </c>
      <c r="AE55" s="162">
        <f t="shared" si="2"/>
        <v>-6.3419887519443607E-3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75.582399999999993</v>
      </c>
      <c r="T56" s="93" t="s">
        <v>111</v>
      </c>
      <c r="U56" s="88">
        <v>6.84</v>
      </c>
      <c r="W56" s="133">
        <v>42535</v>
      </c>
      <c r="X56" s="10">
        <v>83.5</v>
      </c>
      <c r="Y56" s="10">
        <v>84.56</v>
      </c>
      <c r="Z56" s="10">
        <v>82.77</v>
      </c>
      <c r="AA56" s="10">
        <v>83.57</v>
      </c>
      <c r="AB56" s="95">
        <v>7488700</v>
      </c>
      <c r="AC56" s="10">
        <v>83.57</v>
      </c>
      <c r="AD56" s="40">
        <f t="shared" si="1"/>
        <v>1.7900000000000063</v>
      </c>
      <c r="AE56" s="162" t="e">
        <f t="shared" si="2"/>
        <v>#DIV/0!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74.803200000000004</v>
      </c>
      <c r="T57" s="93" t="s">
        <v>112</v>
      </c>
      <c r="U57" s="88">
        <v>11.39</v>
      </c>
      <c r="W57" s="133">
        <v>42535</v>
      </c>
      <c r="X57" s="10" t="s">
        <v>245</v>
      </c>
      <c r="Y57" s="10"/>
      <c r="Z57" s="10"/>
      <c r="AA57" s="10"/>
      <c r="AB57" s="95"/>
      <c r="AC57" s="10"/>
      <c r="AD57" s="40">
        <f t="shared" si="1"/>
        <v>0</v>
      </c>
      <c r="AE57" s="162">
        <f t="shared" si="2"/>
        <v>-1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74.024000000000001</v>
      </c>
      <c r="T58" s="93" t="s">
        <v>109</v>
      </c>
      <c r="U58" s="88" t="s">
        <v>400</v>
      </c>
      <c r="W58" s="133">
        <v>42534</v>
      </c>
      <c r="X58" s="10">
        <v>84.03</v>
      </c>
      <c r="Y58" s="10">
        <v>84.81</v>
      </c>
      <c r="Z58" s="10">
        <v>83.9</v>
      </c>
      <c r="AA58" s="10">
        <v>83.98</v>
      </c>
      <c r="AB58" s="95">
        <v>8194100</v>
      </c>
      <c r="AC58" s="10">
        <v>83.51</v>
      </c>
      <c r="AD58" s="40">
        <f t="shared" si="1"/>
        <v>0.90999999999999659</v>
      </c>
      <c r="AE58" s="162">
        <f t="shared" si="2"/>
        <v>-5.5965706120504333E-3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73.244799999999998</v>
      </c>
      <c r="W59" s="133">
        <v>42531</v>
      </c>
      <c r="X59" s="10">
        <v>84.98</v>
      </c>
      <c r="Y59" s="10">
        <v>85.17</v>
      </c>
      <c r="Z59" s="10">
        <v>84.08</v>
      </c>
      <c r="AA59" s="10">
        <v>84.45</v>
      </c>
      <c r="AB59" s="95">
        <v>8075200</v>
      </c>
      <c r="AC59" s="10">
        <v>83.98</v>
      </c>
      <c r="AD59" s="40">
        <f t="shared" si="1"/>
        <v>1.0900000000000034</v>
      </c>
      <c r="AE59" s="162">
        <f t="shared" si="2"/>
        <v>-1.5359362176105118E-2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72.465600000000009</v>
      </c>
      <c r="W60" s="133">
        <v>42530</v>
      </c>
      <c r="X60" s="10">
        <v>86.92</v>
      </c>
      <c r="Y60" s="10">
        <v>87.25</v>
      </c>
      <c r="Z60" s="10">
        <v>85.65</v>
      </c>
      <c r="AA60" s="10">
        <v>85.77</v>
      </c>
      <c r="AB60" s="95">
        <v>8083700</v>
      </c>
      <c r="AC60" s="10">
        <v>85.29</v>
      </c>
      <c r="AD60" s="40">
        <f t="shared" si="1"/>
        <v>1.5999999999999943</v>
      </c>
      <c r="AE60" s="162">
        <f t="shared" si="2"/>
        <v>-1.8865754054986805E-2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71.686400000000006</v>
      </c>
      <c r="W61" s="133">
        <v>42529</v>
      </c>
      <c r="X61" s="10">
        <v>87.52</v>
      </c>
      <c r="Y61" s="10">
        <v>88.09</v>
      </c>
      <c r="Z61" s="10">
        <v>86.82</v>
      </c>
      <c r="AA61" s="10">
        <v>87.42</v>
      </c>
      <c r="AB61" s="95">
        <v>7331600</v>
      </c>
      <c r="AC61" s="10">
        <v>86.93</v>
      </c>
      <c r="AD61" s="40">
        <f t="shared" si="1"/>
        <v>1.2700000000000102</v>
      </c>
      <c r="AE61" s="162">
        <f t="shared" si="2"/>
        <v>-9.1943454775311739E-4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70.907200000000003</v>
      </c>
      <c r="W62" s="133">
        <v>42528</v>
      </c>
      <c r="X62" s="10">
        <v>87.54</v>
      </c>
      <c r="Y62" s="10">
        <v>88.24</v>
      </c>
      <c r="Z62" s="10">
        <v>86.9</v>
      </c>
      <c r="AA62" s="10">
        <v>87.5</v>
      </c>
      <c r="AB62" s="95">
        <v>7923800</v>
      </c>
      <c r="AC62" s="10">
        <v>87.01</v>
      </c>
      <c r="AD62" s="40">
        <f t="shared" si="1"/>
        <v>1.3399999999999892</v>
      </c>
      <c r="AE62" s="162">
        <f t="shared" si="2"/>
        <v>-1.147973826196691E-3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70.128</v>
      </c>
      <c r="W63" s="133">
        <v>42527</v>
      </c>
      <c r="X63" s="10">
        <v>86.17</v>
      </c>
      <c r="Y63" s="10">
        <v>87.87</v>
      </c>
      <c r="Z63" s="10">
        <v>86.1</v>
      </c>
      <c r="AA63" s="10">
        <v>87.6</v>
      </c>
      <c r="AB63" s="95">
        <v>8596700</v>
      </c>
      <c r="AC63" s="10">
        <v>87.11</v>
      </c>
      <c r="AD63" s="40">
        <f t="shared" si="1"/>
        <v>1.7700000000000102</v>
      </c>
      <c r="AE63" s="162">
        <f t="shared" si="2"/>
        <v>1.6808684486985026E-2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42524</v>
      </c>
      <c r="X64" s="10">
        <v>86.85</v>
      </c>
      <c r="Y64" s="10">
        <v>86.98</v>
      </c>
      <c r="Z64" s="10">
        <v>85.55</v>
      </c>
      <c r="AA64" s="10">
        <v>86.15</v>
      </c>
      <c r="AB64" s="95">
        <v>7443800</v>
      </c>
      <c r="AC64" s="10">
        <v>85.67</v>
      </c>
      <c r="AD64" s="40">
        <f t="shared" si="1"/>
        <v>1.4300000000000068</v>
      </c>
      <c r="AE64" s="162">
        <f t="shared" si="2"/>
        <v>-6.4942595384437363E-3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42523</v>
      </c>
      <c r="X65" s="10">
        <v>86.69</v>
      </c>
      <c r="Y65" s="10">
        <v>87.07</v>
      </c>
      <c r="Z65" s="10">
        <v>85.86</v>
      </c>
      <c r="AA65" s="10">
        <v>86.72</v>
      </c>
      <c r="AB65" s="95">
        <v>7281100</v>
      </c>
      <c r="AC65" s="10">
        <v>86.23</v>
      </c>
      <c r="AD65" s="40">
        <f t="shared" si="1"/>
        <v>1.2099999999999937</v>
      </c>
      <c r="AE65" s="162">
        <f t="shared" si="2"/>
        <v>1.5098722415796129E-3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42522</v>
      </c>
      <c r="X66" s="10">
        <v>87.23</v>
      </c>
      <c r="Y66" s="10">
        <v>87.3</v>
      </c>
      <c r="Z66" s="10">
        <v>86.31</v>
      </c>
      <c r="AA66" s="10">
        <v>86.58</v>
      </c>
      <c r="AB66" s="95">
        <v>7451800</v>
      </c>
      <c r="AC66" s="10">
        <v>86.1</v>
      </c>
      <c r="AD66" s="40">
        <f t="shared" si="1"/>
        <v>0.98999999999999488</v>
      </c>
      <c r="AE66" s="162">
        <f t="shared" si="2"/>
        <v>-5.4291324939355068E-3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42521</v>
      </c>
      <c r="X67" s="10">
        <v>86.4</v>
      </c>
      <c r="Y67" s="10">
        <v>87.23</v>
      </c>
      <c r="Z67" s="10">
        <v>86.05</v>
      </c>
      <c r="AA67" s="10">
        <v>87.06</v>
      </c>
      <c r="AB67" s="95">
        <v>12517800</v>
      </c>
      <c r="AC67" s="10">
        <v>86.57</v>
      </c>
      <c r="AD67" s="40">
        <f>Y67-Z67</f>
        <v>1.1800000000000068</v>
      </c>
      <c r="AE67" s="162">
        <f>AC67/AC68-1</f>
        <v>1.4412936489336614E-2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42517</v>
      </c>
      <c r="X68" s="10">
        <v>85.82</v>
      </c>
      <c r="Y68" s="10">
        <v>86.02</v>
      </c>
      <c r="Z68" s="10">
        <v>85.2</v>
      </c>
      <c r="AA68" s="10">
        <v>85.82</v>
      </c>
      <c r="AB68" s="95">
        <v>6125900</v>
      </c>
      <c r="AC68" s="10">
        <v>85.34</v>
      </c>
      <c r="AD68" s="40">
        <f>Y68-Z68</f>
        <v>0.81999999999999318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7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0"/>
      <c r="C91" s="10"/>
      <c r="D91" s="40"/>
      <c r="E91" s="40"/>
      <c r="F91" s="40"/>
      <c r="G91" s="40"/>
      <c r="H91" s="232"/>
      <c r="I91" s="355"/>
    </row>
    <row r="92" spans="2:9" x14ac:dyDescent="0.25">
      <c r="B92" s="10"/>
      <c r="C92" s="10"/>
      <c r="D92" s="40"/>
      <c r="E92" s="40"/>
      <c r="F92" s="40"/>
      <c r="G92" s="40"/>
      <c r="H92" s="232"/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42612</v>
      </c>
      <c r="X2" s="10">
        <v>63</v>
      </c>
      <c r="Y2" s="10">
        <v>63.31</v>
      </c>
      <c r="Z2" s="10">
        <v>62.56</v>
      </c>
      <c r="AA2" s="10">
        <v>62.91</v>
      </c>
      <c r="AB2" s="95">
        <v>160500</v>
      </c>
      <c r="AC2" s="10">
        <v>62.91</v>
      </c>
      <c r="AD2" s="2">
        <f>Y2-Z2</f>
        <v>0.75</v>
      </c>
      <c r="AE2" s="138">
        <f>AC2/AC3-1</f>
        <v>-1.7454776261505156E-3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62.91</v>
      </c>
      <c r="W3" s="133">
        <v>42611</v>
      </c>
      <c r="X3" s="10">
        <v>62.61</v>
      </c>
      <c r="Y3" s="10">
        <v>63.13</v>
      </c>
      <c r="Z3" s="10">
        <v>62.18</v>
      </c>
      <c r="AA3" s="10">
        <v>63.02</v>
      </c>
      <c r="AB3" s="95">
        <v>208600</v>
      </c>
      <c r="AC3" s="10">
        <v>63.02</v>
      </c>
      <c r="AD3" s="2">
        <f t="shared" ref="AD3:AD66" si="0">Y3-Z3</f>
        <v>0.95000000000000284</v>
      </c>
      <c r="AE3" s="138">
        <f t="shared" ref="AE3:AE66" si="1">AC3/AC4-1</f>
        <v>1.042167708834385E-2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62.91</v>
      </c>
      <c r="W4" s="133">
        <v>42608</v>
      </c>
      <c r="X4" s="10">
        <v>61.93</v>
      </c>
      <c r="Y4" s="10">
        <v>62.51</v>
      </c>
      <c r="Z4" s="10">
        <v>61.9</v>
      </c>
      <c r="AA4" s="10">
        <v>62.37</v>
      </c>
      <c r="AB4" s="95">
        <v>166900</v>
      </c>
      <c r="AC4" s="10">
        <v>62.37</v>
      </c>
      <c r="AD4" s="2">
        <f t="shared" si="0"/>
        <v>0.60999999999999943</v>
      </c>
      <c r="AE4" s="138">
        <f t="shared" si="1"/>
        <v>6.9422021310945325E-3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61.45</v>
      </c>
      <c r="Y5" s="10">
        <v>62.04</v>
      </c>
      <c r="Z5" s="10">
        <v>61.13</v>
      </c>
      <c r="AA5" s="10">
        <v>61.94</v>
      </c>
      <c r="AB5" s="95">
        <v>147800</v>
      </c>
      <c r="AC5" s="10">
        <v>61.94</v>
      </c>
      <c r="AD5" s="2">
        <f t="shared" si="0"/>
        <v>0.90999999999999659</v>
      </c>
      <c r="AE5" s="138">
        <f t="shared" si="1"/>
        <v>6.6634162197301006E-3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62.11</v>
      </c>
      <c r="Y6" s="10">
        <v>62.3</v>
      </c>
      <c r="Z6" s="10">
        <v>61.34</v>
      </c>
      <c r="AA6" s="10">
        <v>61.53</v>
      </c>
      <c r="AB6" s="95">
        <v>161100</v>
      </c>
      <c r="AC6" s="10">
        <v>61.53</v>
      </c>
      <c r="AD6" s="2">
        <f t="shared" si="0"/>
        <v>0.95999999999999375</v>
      </c>
      <c r="AE6" s="138">
        <f t="shared" si="1"/>
        <v>-9.1787439613526534E-3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42605</v>
      </c>
      <c r="X7" s="10">
        <v>62.51</v>
      </c>
      <c r="Y7" s="10">
        <v>62.59</v>
      </c>
      <c r="Z7" s="10">
        <v>61.97</v>
      </c>
      <c r="AA7" s="10">
        <v>62.1</v>
      </c>
      <c r="AB7" s="95">
        <v>254700</v>
      </c>
      <c r="AC7" s="10">
        <v>62.1</v>
      </c>
      <c r="AD7" s="2">
        <f t="shared" si="0"/>
        <v>0.62000000000000455</v>
      </c>
      <c r="AE7" s="138">
        <f t="shared" si="1"/>
        <v>-1.6100466913537836E-4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61.31</v>
      </c>
      <c r="Y8" s="10">
        <v>62.3</v>
      </c>
      <c r="Z8" s="10">
        <v>61.31</v>
      </c>
      <c r="AA8" s="10">
        <v>62.11</v>
      </c>
      <c r="AB8" s="95">
        <v>239100</v>
      </c>
      <c r="AC8" s="10">
        <v>62.11</v>
      </c>
      <c r="AD8" s="2">
        <f t="shared" si="0"/>
        <v>0.98999999999999488</v>
      </c>
      <c r="AE8" s="138">
        <f t="shared" si="1"/>
        <v>5.3415344771770012E-3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60.95</v>
      </c>
      <c r="Y9" s="10">
        <v>61.9</v>
      </c>
      <c r="Z9" s="10">
        <v>60.85</v>
      </c>
      <c r="AA9" s="10">
        <v>61.78</v>
      </c>
      <c r="AB9" s="95">
        <v>227100</v>
      </c>
      <c r="AC9" s="10">
        <v>61.78</v>
      </c>
      <c r="AD9" s="2">
        <f t="shared" si="0"/>
        <v>1.0499999999999972</v>
      </c>
      <c r="AE9" s="138">
        <f t="shared" si="1"/>
        <v>8.9825249060917489E-3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42600</v>
      </c>
      <c r="X10" s="10">
        <v>60.22</v>
      </c>
      <c r="Y10" s="10">
        <v>61.29</v>
      </c>
      <c r="Z10" s="10">
        <v>60.22</v>
      </c>
      <c r="AA10" s="10">
        <v>61.23</v>
      </c>
      <c r="AB10" s="95">
        <v>339800</v>
      </c>
      <c r="AC10" s="10">
        <v>61.23</v>
      </c>
      <c r="AD10" s="2">
        <f t="shared" si="0"/>
        <v>1.0700000000000003</v>
      </c>
      <c r="AE10" s="138">
        <f t="shared" si="1"/>
        <v>1.2735693020178518E-2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42599</v>
      </c>
      <c r="X11" s="10">
        <v>59.85</v>
      </c>
      <c r="Y11" s="10">
        <v>60.71</v>
      </c>
      <c r="Z11" s="10">
        <v>59.85</v>
      </c>
      <c r="AA11" s="10">
        <v>60.46</v>
      </c>
      <c r="AB11" s="95">
        <v>291200</v>
      </c>
      <c r="AC11" s="10">
        <v>60.46</v>
      </c>
      <c r="AD11" s="2">
        <f t="shared" si="0"/>
        <v>0.85999999999999943</v>
      </c>
      <c r="AE11" s="138">
        <f t="shared" si="1"/>
        <v>1.1036789297658833E-2</v>
      </c>
    </row>
    <row r="12" spans="1:31" x14ac:dyDescent="0.25">
      <c r="W12" s="133">
        <v>42598</v>
      </c>
      <c r="X12" s="10">
        <v>60.33</v>
      </c>
      <c r="Y12" s="10">
        <v>60.57</v>
      </c>
      <c r="Z12" s="10">
        <v>59.77</v>
      </c>
      <c r="AA12" s="10">
        <v>59.8</v>
      </c>
      <c r="AB12" s="95">
        <v>180500</v>
      </c>
      <c r="AC12" s="10">
        <v>59.8</v>
      </c>
      <c r="AD12" s="2">
        <f t="shared" si="0"/>
        <v>0.79999999999999716</v>
      </c>
      <c r="AE12" s="138">
        <f t="shared" si="1"/>
        <v>-9.605829744948724E-3</v>
      </c>
    </row>
    <row r="13" spans="1:31" x14ac:dyDescent="0.25">
      <c r="W13" s="133">
        <v>42597</v>
      </c>
      <c r="X13" s="10">
        <v>59.57</v>
      </c>
      <c r="Y13" s="10">
        <v>60.59</v>
      </c>
      <c r="Z13" s="10">
        <v>59.57</v>
      </c>
      <c r="AA13" s="10">
        <v>60.38</v>
      </c>
      <c r="AB13" s="95">
        <v>130600</v>
      </c>
      <c r="AC13" s="10">
        <v>60.38</v>
      </c>
      <c r="AD13" s="2">
        <f t="shared" si="0"/>
        <v>1.0200000000000031</v>
      </c>
      <c r="AE13" s="138">
        <f t="shared" si="1"/>
        <v>1.7354675652906604E-2</v>
      </c>
    </row>
    <row r="14" spans="1:31" x14ac:dyDescent="0.25">
      <c r="W14" s="133">
        <v>42594</v>
      </c>
      <c r="X14" s="10">
        <v>59.64</v>
      </c>
      <c r="Y14" s="10">
        <v>59.64</v>
      </c>
      <c r="Z14" s="10">
        <v>59.19</v>
      </c>
      <c r="AA14" s="10">
        <v>59.35</v>
      </c>
      <c r="AB14" s="95">
        <v>132900</v>
      </c>
      <c r="AC14" s="10">
        <v>59.35</v>
      </c>
      <c r="AD14" s="2">
        <f t="shared" si="0"/>
        <v>0.45000000000000284</v>
      </c>
      <c r="AE14" s="138">
        <f t="shared" si="1"/>
        <v>-5.1961112973515355E-3</v>
      </c>
    </row>
    <row r="15" spans="1:31" x14ac:dyDescent="0.25">
      <c r="W15" s="133">
        <v>42593</v>
      </c>
      <c r="X15" s="10">
        <v>59.25</v>
      </c>
      <c r="Y15" s="10">
        <v>59.86</v>
      </c>
      <c r="Z15" s="10">
        <v>59.25</v>
      </c>
      <c r="AA15" s="10">
        <v>59.66</v>
      </c>
      <c r="AB15" s="95">
        <v>172600</v>
      </c>
      <c r="AC15" s="10">
        <v>59.66</v>
      </c>
      <c r="AD15" s="2">
        <f t="shared" si="0"/>
        <v>0.60999999999999943</v>
      </c>
      <c r="AE15" s="138" t="e">
        <f t="shared" si="1"/>
        <v>#DIV/0!</v>
      </c>
    </row>
    <row r="16" spans="1:31" x14ac:dyDescent="0.25">
      <c r="W16" s="133">
        <v>42593</v>
      </c>
      <c r="X16" s="10" t="s">
        <v>189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59.58</v>
      </c>
      <c r="Y17" s="10">
        <v>59.78</v>
      </c>
      <c r="Z17" s="10">
        <v>59</v>
      </c>
      <c r="AA17" s="10">
        <v>59.29</v>
      </c>
      <c r="AB17" s="95">
        <v>226700</v>
      </c>
      <c r="AC17" s="10">
        <v>59.18</v>
      </c>
      <c r="AD17" s="2">
        <f t="shared" si="0"/>
        <v>0.78000000000000114</v>
      </c>
      <c r="AE17" s="138">
        <f t="shared" si="1"/>
        <v>-4.8764082730788916E-3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42591</v>
      </c>
      <c r="X18" s="10">
        <v>59.36</v>
      </c>
      <c r="Y18" s="10">
        <v>59.77</v>
      </c>
      <c r="Z18" s="10">
        <v>58.91</v>
      </c>
      <c r="AA18" s="10">
        <v>59.58</v>
      </c>
      <c r="AB18" s="95">
        <v>235100</v>
      </c>
      <c r="AC18" s="10">
        <v>59.47</v>
      </c>
      <c r="AD18" s="2">
        <f t="shared" si="0"/>
        <v>0.86000000000000654</v>
      </c>
      <c r="AE18" s="138">
        <f t="shared" si="1"/>
        <v>6.2605752961082395E-3</v>
      </c>
    </row>
    <row r="19" spans="1:31" x14ac:dyDescent="0.25">
      <c r="W19" s="133">
        <v>42590</v>
      </c>
      <c r="X19" s="10">
        <v>58.99</v>
      </c>
      <c r="Y19" s="10">
        <v>59.45</v>
      </c>
      <c r="Z19" s="10">
        <v>58.01</v>
      </c>
      <c r="AA19" s="10">
        <v>59.21</v>
      </c>
      <c r="AB19" s="95">
        <v>223400</v>
      </c>
      <c r="AC19" s="10">
        <v>59.1</v>
      </c>
      <c r="AD19" s="2">
        <f t="shared" si="0"/>
        <v>1.4400000000000048</v>
      </c>
      <c r="AE19" s="138">
        <f t="shared" si="1"/>
        <v>4.7602856171371499E-3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42587</v>
      </c>
      <c r="X20" s="10">
        <v>58.78</v>
      </c>
      <c r="Y20" s="10">
        <v>59.05</v>
      </c>
      <c r="Z20" s="10">
        <v>58.44</v>
      </c>
      <c r="AA20" s="10">
        <v>58.93</v>
      </c>
      <c r="AB20" s="95">
        <v>224700</v>
      </c>
      <c r="AC20" s="10">
        <v>58.82</v>
      </c>
      <c r="AD20" s="2">
        <f t="shared" si="0"/>
        <v>0.60999999999999943</v>
      </c>
      <c r="AE20" s="138">
        <f t="shared" si="1"/>
        <v>8.4004800274302127E-3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42586</v>
      </c>
      <c r="X21" s="10">
        <v>58.04</v>
      </c>
      <c r="Y21" s="10">
        <v>58.81</v>
      </c>
      <c r="Z21" s="10">
        <v>57.73</v>
      </c>
      <c r="AA21" s="10">
        <v>58.44</v>
      </c>
      <c r="AB21" s="95">
        <v>191200</v>
      </c>
      <c r="AC21" s="10">
        <v>58.33</v>
      </c>
      <c r="AD21" s="2">
        <f t="shared" si="0"/>
        <v>1.0800000000000054</v>
      </c>
      <c r="AE21" s="138">
        <f t="shared" si="1"/>
        <v>5.3429851775248505E-3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42585</v>
      </c>
      <c r="X22" s="10">
        <v>57.38</v>
      </c>
      <c r="Y22" s="10">
        <v>58.21</v>
      </c>
      <c r="Z22" s="10">
        <v>57.02</v>
      </c>
      <c r="AA22" s="10">
        <v>58.13</v>
      </c>
      <c r="AB22" s="95">
        <v>137600</v>
      </c>
      <c r="AC22" s="10">
        <v>58.02</v>
      </c>
      <c r="AD22" s="2">
        <f t="shared" si="0"/>
        <v>1.1899999999999977</v>
      </c>
      <c r="AE22" s="138">
        <f t="shared" si="1"/>
        <v>1.3626834381551323E-2</v>
      </c>
    </row>
    <row r="23" spans="1:31" x14ac:dyDescent="0.25">
      <c r="B23" s="10"/>
      <c r="C23" s="10"/>
      <c r="D23" s="40"/>
      <c r="E23" s="40"/>
      <c r="F23" s="40"/>
      <c r="W23" s="133">
        <v>42584</v>
      </c>
      <c r="X23" s="10">
        <v>58.5</v>
      </c>
      <c r="Y23" s="10">
        <v>58.8</v>
      </c>
      <c r="Z23" s="10">
        <v>57.27</v>
      </c>
      <c r="AA23" s="10">
        <v>57.35</v>
      </c>
      <c r="AB23" s="95">
        <v>162900</v>
      </c>
      <c r="AC23" s="10">
        <v>57.24</v>
      </c>
      <c r="AD23" s="2">
        <f t="shared" si="0"/>
        <v>1.529999999999994</v>
      </c>
      <c r="AE23" s="138">
        <f t="shared" si="1"/>
        <v>-1.9359259893780956E-2</v>
      </c>
    </row>
    <row r="24" spans="1:31" x14ac:dyDescent="0.25">
      <c r="B24" s="10"/>
      <c r="C24" s="10"/>
      <c r="D24" s="40"/>
      <c r="E24" s="40"/>
      <c r="F24" s="40"/>
      <c r="W24" s="133">
        <v>42583</v>
      </c>
      <c r="X24" s="10">
        <v>58.48</v>
      </c>
      <c r="Y24" s="10">
        <v>58.98</v>
      </c>
      <c r="Z24" s="10">
        <v>57.92</v>
      </c>
      <c r="AA24" s="10">
        <v>58.48</v>
      </c>
      <c r="AB24" s="95">
        <v>217900</v>
      </c>
      <c r="AC24" s="10">
        <v>58.37</v>
      </c>
      <c r="AD24" s="2">
        <f t="shared" si="0"/>
        <v>1.0599999999999952</v>
      </c>
      <c r="AE24" s="138">
        <f t="shared" si="1"/>
        <v>-1.0268697586856002E-3</v>
      </c>
    </row>
    <row r="25" spans="1:31" x14ac:dyDescent="0.25">
      <c r="B25" s="10"/>
      <c r="C25" s="10"/>
      <c r="D25" s="40"/>
      <c r="E25" s="40"/>
      <c r="F25" s="40"/>
      <c r="W25" s="133">
        <v>42580</v>
      </c>
      <c r="X25" s="10">
        <v>58.37</v>
      </c>
      <c r="Y25" s="10">
        <v>58.98</v>
      </c>
      <c r="Z25" s="10">
        <v>57.94</v>
      </c>
      <c r="AA25" s="10">
        <v>58.54</v>
      </c>
      <c r="AB25" s="95">
        <v>235400</v>
      </c>
      <c r="AC25" s="10">
        <v>58.43</v>
      </c>
      <c r="AD25" s="2">
        <f t="shared" si="0"/>
        <v>1.0399999999999991</v>
      </c>
      <c r="AE25" s="138">
        <f t="shared" si="1"/>
        <v>3.0901287553648515E-3</v>
      </c>
    </row>
    <row r="26" spans="1:31" x14ac:dyDescent="0.25">
      <c r="B26" s="10"/>
      <c r="C26" s="10"/>
      <c r="D26" s="40"/>
      <c r="E26" s="40"/>
      <c r="F26" s="40"/>
      <c r="W26" s="133">
        <v>42579</v>
      </c>
      <c r="X26" s="10">
        <v>58.53</v>
      </c>
      <c r="Y26" s="10">
        <v>58.87</v>
      </c>
      <c r="Z26" s="10">
        <v>58.18</v>
      </c>
      <c r="AA26" s="10">
        <v>58.36</v>
      </c>
      <c r="AB26" s="95">
        <v>160900</v>
      </c>
      <c r="AC26" s="10">
        <v>58.25</v>
      </c>
      <c r="AD26" s="2">
        <f t="shared" si="0"/>
        <v>0.68999999999999773</v>
      </c>
      <c r="AE26" s="138">
        <f t="shared" si="1"/>
        <v>-2.7392569765450903E-3</v>
      </c>
    </row>
    <row r="27" spans="1:31" x14ac:dyDescent="0.25">
      <c r="B27" s="10"/>
      <c r="C27" s="10"/>
      <c r="D27" s="40"/>
      <c r="E27" s="40"/>
      <c r="F27" s="40"/>
      <c r="W27" s="133">
        <v>42578</v>
      </c>
      <c r="X27" s="10">
        <v>58.46</v>
      </c>
      <c r="Y27" s="10">
        <v>58.84</v>
      </c>
      <c r="Z27" s="10">
        <v>58.21</v>
      </c>
      <c r="AA27" s="10">
        <v>58.52</v>
      </c>
      <c r="AB27" s="95">
        <v>314500</v>
      </c>
      <c r="AC27" s="10">
        <v>58.41</v>
      </c>
      <c r="AD27" s="2">
        <f t="shared" si="0"/>
        <v>0.63000000000000256</v>
      </c>
      <c r="AE27" s="138">
        <f t="shared" si="1"/>
        <v>3.4358357670503104E-3</v>
      </c>
    </row>
    <row r="28" spans="1:31" x14ac:dyDescent="0.25">
      <c r="B28" s="10"/>
      <c r="C28" s="10"/>
      <c r="D28" s="40"/>
      <c r="E28" s="40"/>
      <c r="F28" s="40"/>
      <c r="W28" s="133">
        <v>42577</v>
      </c>
      <c r="X28" s="10">
        <v>57.58</v>
      </c>
      <c r="Y28" s="10">
        <v>58.42</v>
      </c>
      <c r="Z28" s="10">
        <v>57.58</v>
      </c>
      <c r="AA28" s="10">
        <v>58.32</v>
      </c>
      <c r="AB28" s="95">
        <v>251000</v>
      </c>
      <c r="AC28" s="10">
        <v>58.21</v>
      </c>
      <c r="AD28" s="2">
        <f t="shared" si="0"/>
        <v>0.84000000000000341</v>
      </c>
      <c r="AE28" s="138">
        <f t="shared" si="1"/>
        <v>1.0941299062174448E-2</v>
      </c>
    </row>
    <row r="29" spans="1:31" x14ac:dyDescent="0.25">
      <c r="B29" s="10"/>
      <c r="C29" s="10"/>
      <c r="D29" s="40"/>
      <c r="E29" s="40"/>
      <c r="F29" s="40"/>
      <c r="W29" s="133">
        <v>42576</v>
      </c>
      <c r="X29" s="10">
        <v>57.9</v>
      </c>
      <c r="Y29" s="10">
        <v>58.07</v>
      </c>
      <c r="Z29" s="10">
        <v>57.59</v>
      </c>
      <c r="AA29" s="10">
        <v>57.69</v>
      </c>
      <c r="AB29" s="95">
        <v>243300</v>
      </c>
      <c r="AC29" s="10">
        <v>57.58</v>
      </c>
      <c r="AD29" s="2">
        <f t="shared" si="0"/>
        <v>0.47999999999999687</v>
      </c>
      <c r="AE29" s="138">
        <f t="shared" si="1"/>
        <v>-2.9437229437230261E-3</v>
      </c>
    </row>
    <row r="30" spans="1:31" x14ac:dyDescent="0.25">
      <c r="B30" s="10"/>
      <c r="C30" s="10"/>
      <c r="D30" s="40"/>
      <c r="E30" s="40"/>
      <c r="F30" s="40"/>
      <c r="W30" s="133">
        <v>42573</v>
      </c>
      <c r="X30" s="10">
        <v>57.57</v>
      </c>
      <c r="Y30" s="10">
        <v>58</v>
      </c>
      <c r="Z30" s="10">
        <v>57.14</v>
      </c>
      <c r="AA30" s="10">
        <v>57.86</v>
      </c>
      <c r="AB30" s="95">
        <v>331700</v>
      </c>
      <c r="AC30" s="10">
        <v>57.75</v>
      </c>
      <c r="AD30" s="2">
        <f t="shared" si="0"/>
        <v>0.85999999999999943</v>
      </c>
      <c r="AE30" s="138">
        <f t="shared" si="1"/>
        <v>3.6496350364962904E-3</v>
      </c>
    </row>
    <row r="31" spans="1:31" x14ac:dyDescent="0.25">
      <c r="W31" s="133">
        <v>42572</v>
      </c>
      <c r="X31" s="10">
        <v>58.9</v>
      </c>
      <c r="Y31" s="10">
        <v>59.85</v>
      </c>
      <c r="Z31" s="10">
        <v>57.28</v>
      </c>
      <c r="AA31" s="10">
        <v>57.65</v>
      </c>
      <c r="AB31" s="95">
        <v>420500</v>
      </c>
      <c r="AC31" s="10">
        <v>57.54</v>
      </c>
      <c r="AD31" s="2">
        <f t="shared" si="0"/>
        <v>2.5700000000000003</v>
      </c>
      <c r="AE31" s="138">
        <f t="shared" si="1"/>
        <v>-2.9843196762771917E-2</v>
      </c>
    </row>
    <row r="32" spans="1:31" x14ac:dyDescent="0.25">
      <c r="W32" s="133">
        <v>42571</v>
      </c>
      <c r="X32" s="10">
        <v>59.75</v>
      </c>
      <c r="Y32" s="10">
        <v>59.75</v>
      </c>
      <c r="Z32" s="10">
        <v>58.9</v>
      </c>
      <c r="AA32" s="10">
        <v>59.42</v>
      </c>
      <c r="AB32" s="95">
        <v>504400</v>
      </c>
      <c r="AC32" s="10">
        <v>59.31</v>
      </c>
      <c r="AD32" s="2">
        <f t="shared" si="0"/>
        <v>0.85000000000000142</v>
      </c>
      <c r="AE32" s="138">
        <f t="shared" si="1"/>
        <v>2.0273694880892368E-3</v>
      </c>
    </row>
    <row r="33" spans="1:31" x14ac:dyDescent="0.25">
      <c r="L33" t="s">
        <v>223</v>
      </c>
      <c r="M33" s="2">
        <f>M51+K51-F51</f>
        <v>33.940000000000055</v>
      </c>
      <c r="W33" s="133">
        <v>42570</v>
      </c>
      <c r="X33" s="10">
        <v>59.44</v>
      </c>
      <c r="Y33" s="10">
        <v>59.96</v>
      </c>
      <c r="Z33" s="10">
        <v>59.15</v>
      </c>
      <c r="AA33" s="10">
        <v>59.3</v>
      </c>
      <c r="AB33" s="95">
        <v>264900</v>
      </c>
      <c r="AC33" s="10">
        <v>59.19</v>
      </c>
      <c r="AD33" s="2">
        <f t="shared" si="0"/>
        <v>0.81000000000000227</v>
      </c>
      <c r="AE33" s="138">
        <f t="shared" si="1"/>
        <v>-1.1812352345595967E-3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42569</v>
      </c>
      <c r="X34" s="10">
        <v>59.77</v>
      </c>
      <c r="Y34" s="10">
        <v>60.25</v>
      </c>
      <c r="Z34" s="10">
        <v>59.36</v>
      </c>
      <c r="AA34" s="10">
        <v>59.37</v>
      </c>
      <c r="AB34" s="95">
        <v>303300</v>
      </c>
      <c r="AC34" s="10">
        <v>59.26</v>
      </c>
      <c r="AD34" s="2">
        <f t="shared" si="0"/>
        <v>0.89000000000000057</v>
      </c>
      <c r="AE34" s="138">
        <f t="shared" si="1"/>
        <v>-7.3701842546064489E-3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42566</v>
      </c>
      <c r="X35" s="10">
        <v>60.33</v>
      </c>
      <c r="Y35" s="10">
        <v>60.5</v>
      </c>
      <c r="Z35" s="10">
        <v>59.7</v>
      </c>
      <c r="AA35" s="10">
        <v>59.81</v>
      </c>
      <c r="AB35" s="95">
        <v>391100</v>
      </c>
      <c r="AC35" s="10">
        <v>59.7</v>
      </c>
      <c r="AD35" s="2">
        <f t="shared" si="0"/>
        <v>0.79999999999999716</v>
      </c>
      <c r="AE35" s="138">
        <f t="shared" si="1"/>
        <v>2.1823065301327382E-3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42565</v>
      </c>
      <c r="X36" s="10">
        <v>60.26</v>
      </c>
      <c r="Y36" s="10">
        <v>60.71</v>
      </c>
      <c r="Z36" s="10">
        <v>59.58</v>
      </c>
      <c r="AA36" s="10">
        <v>59.68</v>
      </c>
      <c r="AB36" s="95">
        <v>198500</v>
      </c>
      <c r="AC36" s="10">
        <v>59.57</v>
      </c>
      <c r="AD36" s="2">
        <f t="shared" si="0"/>
        <v>1.1300000000000026</v>
      </c>
      <c r="AE36" s="138">
        <f t="shared" si="1"/>
        <v>-3.1793842034805175E-3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42564</v>
      </c>
      <c r="X37" s="10">
        <v>60.26</v>
      </c>
      <c r="Y37" s="10">
        <v>60.43</v>
      </c>
      <c r="Z37" s="10">
        <v>59.68</v>
      </c>
      <c r="AA37" s="10">
        <v>59.87</v>
      </c>
      <c r="AB37" s="95">
        <v>171400</v>
      </c>
      <c r="AC37" s="10">
        <v>59.76</v>
      </c>
      <c r="AD37" s="2">
        <f t="shared" si="0"/>
        <v>0.75</v>
      </c>
      <c r="AE37" s="138">
        <f t="shared" si="1"/>
        <v>0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42563</v>
      </c>
      <c r="X38" s="10">
        <v>59.75</v>
      </c>
      <c r="Y38" s="10">
        <v>60.34</v>
      </c>
      <c r="Z38" s="10">
        <v>58.01</v>
      </c>
      <c r="AA38" s="10">
        <v>59.87</v>
      </c>
      <c r="AB38" s="95">
        <v>388600</v>
      </c>
      <c r="AC38" s="10">
        <v>59.76</v>
      </c>
      <c r="AD38" s="2">
        <f t="shared" si="0"/>
        <v>2.3300000000000054</v>
      </c>
      <c r="AE38" s="138">
        <f t="shared" si="1"/>
        <v>9.1185410334346795E-3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42562</v>
      </c>
      <c r="X39" s="10">
        <v>59.02</v>
      </c>
      <c r="Y39" s="10">
        <v>59.75</v>
      </c>
      <c r="Z39" s="10">
        <v>58.53</v>
      </c>
      <c r="AA39" s="10">
        <v>59.33</v>
      </c>
      <c r="AB39" s="95">
        <v>194700</v>
      </c>
      <c r="AC39" s="10">
        <v>59.22</v>
      </c>
      <c r="AD39" s="2">
        <f t="shared" si="0"/>
        <v>1.2199999999999989</v>
      </c>
      <c r="AE39" s="138">
        <f t="shared" si="1"/>
        <v>9.7186700767264433E-3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42559</v>
      </c>
      <c r="X40" s="10">
        <v>57.68</v>
      </c>
      <c r="Y40" s="10">
        <v>58.85</v>
      </c>
      <c r="Z40" s="10">
        <v>57.42</v>
      </c>
      <c r="AA40" s="10">
        <v>58.76</v>
      </c>
      <c r="AB40" s="95">
        <v>214500</v>
      </c>
      <c r="AC40" s="10">
        <v>58.65</v>
      </c>
      <c r="AD40" s="2">
        <f t="shared" si="0"/>
        <v>1.4299999999999997</v>
      </c>
      <c r="AE40" s="138">
        <f t="shared" si="1"/>
        <v>2.7685298755913745E-2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42558</v>
      </c>
      <c r="X41" s="10">
        <v>57.05</v>
      </c>
      <c r="Y41" s="10">
        <v>57.77</v>
      </c>
      <c r="Z41" s="10">
        <v>56.55</v>
      </c>
      <c r="AA41" s="10">
        <v>57.18</v>
      </c>
      <c r="AB41" s="95">
        <v>144800</v>
      </c>
      <c r="AC41" s="10">
        <v>57.07</v>
      </c>
      <c r="AD41" s="2">
        <f t="shared" si="0"/>
        <v>1.220000000000006</v>
      </c>
      <c r="AE41" s="138">
        <f t="shared" si="1"/>
        <v>6.7031222437821114E-3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37" t="s">
        <v>78</v>
      </c>
      <c r="P42" s="537"/>
      <c r="Q42" s="34"/>
      <c r="T42" s="91" t="s">
        <v>113</v>
      </c>
      <c r="W42" s="133">
        <v>42557</v>
      </c>
      <c r="X42" s="10">
        <v>56.09</v>
      </c>
      <c r="Y42" s="10">
        <v>57.36</v>
      </c>
      <c r="Z42" s="10">
        <v>56</v>
      </c>
      <c r="AA42" s="10">
        <v>56.8</v>
      </c>
      <c r="AB42" s="95">
        <v>193800</v>
      </c>
      <c r="AC42" s="10">
        <v>56.69</v>
      </c>
      <c r="AD42" s="2">
        <f t="shared" si="0"/>
        <v>1.3599999999999994</v>
      </c>
      <c r="AE42" s="138">
        <f t="shared" si="1"/>
        <v>4.6074782916887269E-3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69.201000000000008</v>
      </c>
      <c r="Q43" s="34"/>
      <c r="T43" s="128" t="s">
        <v>98</v>
      </c>
      <c r="U43" s="98">
        <v>63.02</v>
      </c>
      <c r="W43" s="133">
        <v>42556</v>
      </c>
      <c r="X43" s="10">
        <v>57.33</v>
      </c>
      <c r="Y43" s="10">
        <v>57.76</v>
      </c>
      <c r="Z43" s="10">
        <v>56.13</v>
      </c>
      <c r="AA43" s="10">
        <v>56.53</v>
      </c>
      <c r="AB43" s="95">
        <v>201600</v>
      </c>
      <c r="AC43" s="10">
        <v>56.43</v>
      </c>
      <c r="AD43" s="2">
        <f t="shared" si="0"/>
        <v>1.6299999999999955</v>
      </c>
      <c r="AE43" s="138">
        <f t="shared" si="1"/>
        <v>-2.3702422145328694E-2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68.571899999999999</v>
      </c>
      <c r="Q44" s="34"/>
      <c r="T44" s="93" t="s">
        <v>99</v>
      </c>
      <c r="U44" s="88">
        <v>63</v>
      </c>
      <c r="W44" s="133">
        <v>42552</v>
      </c>
      <c r="X44" s="10">
        <v>57.87</v>
      </c>
      <c r="Y44" s="10">
        <v>58.57</v>
      </c>
      <c r="Z44" s="10">
        <v>57.46</v>
      </c>
      <c r="AA44" s="10">
        <v>57.91</v>
      </c>
      <c r="AB44" s="95">
        <v>270000</v>
      </c>
      <c r="AC44" s="10">
        <v>57.8</v>
      </c>
      <c r="AD44" s="2">
        <f t="shared" si="0"/>
        <v>1.1099999999999994</v>
      </c>
      <c r="AE44" s="138">
        <f t="shared" si="1"/>
        <v>4.6932035459759103E-3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67.942800000000005</v>
      </c>
      <c r="Q45" s="34"/>
      <c r="T45" s="93" t="s">
        <v>100</v>
      </c>
      <c r="U45" s="88" t="s">
        <v>130</v>
      </c>
      <c r="W45" s="133">
        <v>42551</v>
      </c>
      <c r="X45" s="10">
        <v>56.31</v>
      </c>
      <c r="Y45" s="10">
        <v>57.67</v>
      </c>
      <c r="Z45" s="10">
        <v>55.67</v>
      </c>
      <c r="AA45" s="10">
        <v>57.64</v>
      </c>
      <c r="AB45" s="95">
        <v>274900</v>
      </c>
      <c r="AC45" s="10">
        <v>57.53</v>
      </c>
      <c r="AD45" s="2">
        <f t="shared" si="0"/>
        <v>2</v>
      </c>
      <c r="AE45" s="138">
        <f t="shared" si="1"/>
        <v>2.8055754110078546E-2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67.313699999999997</v>
      </c>
      <c r="Q46" s="83"/>
      <c r="T46" s="93" t="s">
        <v>101</v>
      </c>
      <c r="U46" s="88" t="s">
        <v>130</v>
      </c>
      <c r="W46" s="133">
        <v>42550</v>
      </c>
      <c r="X46" s="10">
        <v>55.36</v>
      </c>
      <c r="Y46" s="10">
        <v>56.14</v>
      </c>
      <c r="Z46" s="10">
        <v>55.12</v>
      </c>
      <c r="AA46" s="10">
        <v>56.06</v>
      </c>
      <c r="AB46" s="95">
        <v>342500</v>
      </c>
      <c r="AC46" s="10">
        <v>55.96</v>
      </c>
      <c r="AD46" s="2">
        <f t="shared" si="0"/>
        <v>1.0200000000000031</v>
      </c>
      <c r="AE46" s="138">
        <f t="shared" si="1"/>
        <v>2.8487410402499691E-2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66.684600000000003</v>
      </c>
      <c r="Q47" s="83"/>
      <c r="T47" s="93" t="s">
        <v>102</v>
      </c>
      <c r="U47" s="88">
        <v>61.8</v>
      </c>
      <c r="W47" s="133">
        <v>42549</v>
      </c>
      <c r="X47" s="10">
        <v>54.19</v>
      </c>
      <c r="Y47" s="10">
        <v>54.6</v>
      </c>
      <c r="Z47" s="10">
        <v>53.71</v>
      </c>
      <c r="AA47" s="10">
        <v>54.51</v>
      </c>
      <c r="AB47" s="95">
        <v>247600</v>
      </c>
      <c r="AC47" s="10">
        <v>54.41</v>
      </c>
      <c r="AD47" s="2">
        <f t="shared" si="0"/>
        <v>0.89000000000000057</v>
      </c>
      <c r="AE47" s="138">
        <f t="shared" si="1"/>
        <v>1.8532384874578645E-2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66.055499999999995</v>
      </c>
      <c r="Q48" s="83"/>
      <c r="T48" s="93" t="s">
        <v>103</v>
      </c>
      <c r="U48" s="88">
        <v>1.30721</v>
      </c>
      <c r="W48" s="133">
        <v>42548</v>
      </c>
      <c r="X48" s="10">
        <v>54.91</v>
      </c>
      <c r="Y48" s="10">
        <v>54.95</v>
      </c>
      <c r="Z48" s="10">
        <v>53.18</v>
      </c>
      <c r="AA48" s="10">
        <v>53.52</v>
      </c>
      <c r="AB48" s="95">
        <v>400800</v>
      </c>
      <c r="AC48" s="10">
        <v>53.42</v>
      </c>
      <c r="AD48" s="2">
        <f t="shared" si="0"/>
        <v>1.7700000000000031</v>
      </c>
      <c r="AE48" s="138">
        <f t="shared" si="1"/>
        <v>-3.8689940615439955E-2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65.426400000000001</v>
      </c>
      <c r="Q49" s="83"/>
      <c r="T49" s="93" t="s">
        <v>123</v>
      </c>
      <c r="U49" s="88" t="s">
        <v>347</v>
      </c>
      <c r="W49" s="133">
        <v>42545</v>
      </c>
      <c r="X49" s="10">
        <v>56.39</v>
      </c>
      <c r="Y49" s="10">
        <v>57.25</v>
      </c>
      <c r="Z49" s="10">
        <v>55.28</v>
      </c>
      <c r="AA49" s="10">
        <v>55.67</v>
      </c>
      <c r="AB49" s="95">
        <v>1579700</v>
      </c>
      <c r="AC49" s="10">
        <v>55.57</v>
      </c>
      <c r="AD49" s="2">
        <f t="shared" si="0"/>
        <v>1.9699999999999989</v>
      </c>
      <c r="AE49" s="138">
        <f t="shared" si="1"/>
        <v>-5.9570147233034443E-2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64.797299999999993</v>
      </c>
      <c r="Q50" s="83"/>
      <c r="T50" s="93"/>
      <c r="U50" s="88"/>
      <c r="W50" s="133">
        <v>42544</v>
      </c>
      <c r="X50" s="10">
        <v>58.88</v>
      </c>
      <c r="Y50" s="10">
        <v>59.25</v>
      </c>
      <c r="Z50" s="10">
        <v>58.09</v>
      </c>
      <c r="AA50" s="10">
        <v>59.2</v>
      </c>
      <c r="AB50" s="95">
        <v>275500</v>
      </c>
      <c r="AC50" s="10">
        <v>59.09</v>
      </c>
      <c r="AD50" s="2">
        <f t="shared" si="0"/>
        <v>1.1599999999999966</v>
      </c>
      <c r="AE50" s="138">
        <f t="shared" si="1"/>
        <v>1.7214666896195663E-2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64.168199999999999</v>
      </c>
      <c r="Q51" s="83"/>
      <c r="T51" s="93" t="s">
        <v>105</v>
      </c>
      <c r="U51" s="88" t="s">
        <v>467</v>
      </c>
      <c r="W51" s="133">
        <v>42543</v>
      </c>
      <c r="X51" s="10">
        <v>58.67</v>
      </c>
      <c r="Y51" s="10">
        <v>58.88</v>
      </c>
      <c r="Z51" s="10">
        <v>58.18</v>
      </c>
      <c r="AA51" s="10">
        <v>58.2</v>
      </c>
      <c r="AB51" s="95">
        <v>242000</v>
      </c>
      <c r="AC51" s="10">
        <v>58.09</v>
      </c>
      <c r="AD51" s="2">
        <f t="shared" si="0"/>
        <v>0.70000000000000284</v>
      </c>
      <c r="AE51" s="138">
        <f t="shared" si="1"/>
        <v>-4.2852245457661864E-3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63.539099999999998</v>
      </c>
      <c r="Q52" s="83"/>
      <c r="T52" s="93" t="s">
        <v>106</v>
      </c>
      <c r="U52" s="88" t="s">
        <v>468</v>
      </c>
      <c r="W52" s="133">
        <v>42542</v>
      </c>
      <c r="X52" s="10">
        <v>58.72</v>
      </c>
      <c r="Y52" s="10">
        <v>58.79</v>
      </c>
      <c r="Z52" s="10">
        <v>58.25</v>
      </c>
      <c r="AA52" s="10">
        <v>58.45</v>
      </c>
      <c r="AB52" s="95">
        <v>237800</v>
      </c>
      <c r="AC52" s="10">
        <v>58.34</v>
      </c>
      <c r="AD52" s="2">
        <f t="shared" si="0"/>
        <v>0.53999999999999915</v>
      </c>
      <c r="AE52" s="138">
        <f t="shared" si="1"/>
        <v>-6.8516615279201609E-4</v>
      </c>
    </row>
    <row r="53" spans="1:31" x14ac:dyDescent="0.25">
      <c r="O53" s="83">
        <v>1</v>
      </c>
      <c r="P53" s="83">
        <f t="shared" si="2"/>
        <v>62.91</v>
      </c>
      <c r="Q53" s="83"/>
      <c r="T53" s="93" t="s">
        <v>107</v>
      </c>
      <c r="U53" s="90">
        <v>160493</v>
      </c>
      <c r="W53" s="133">
        <v>42541</v>
      </c>
      <c r="X53" s="10">
        <v>58.66</v>
      </c>
      <c r="Y53" s="10">
        <v>58.94</v>
      </c>
      <c r="Z53" s="10">
        <v>57.97</v>
      </c>
      <c r="AA53" s="10">
        <v>58.49</v>
      </c>
      <c r="AB53" s="95">
        <v>192600</v>
      </c>
      <c r="AC53" s="10">
        <v>58.38</v>
      </c>
      <c r="AD53" s="2">
        <f t="shared" si="0"/>
        <v>0.96999999999999886</v>
      </c>
      <c r="AE53" s="138">
        <f t="shared" si="1"/>
        <v>1.0734072022160701E-2</v>
      </c>
    </row>
    <row r="54" spans="1:31" x14ac:dyDescent="0.25">
      <c r="O54" s="83">
        <v>0.99</v>
      </c>
      <c r="P54" s="83">
        <f t="shared" si="2"/>
        <v>62.280899999999995</v>
      </c>
      <c r="Q54" s="83"/>
      <c r="T54" s="93" t="s">
        <v>110</v>
      </c>
      <c r="U54" s="90">
        <v>266995</v>
      </c>
      <c r="W54" s="133">
        <v>42538</v>
      </c>
      <c r="X54" s="10">
        <v>57.96</v>
      </c>
      <c r="Y54" s="10">
        <v>58.3</v>
      </c>
      <c r="Z54" s="10">
        <v>57.5</v>
      </c>
      <c r="AA54" s="10">
        <v>57.87</v>
      </c>
      <c r="AB54" s="95">
        <v>562900</v>
      </c>
      <c r="AC54" s="10">
        <v>57.76</v>
      </c>
      <c r="AD54" s="2">
        <f t="shared" si="0"/>
        <v>0.79999999999999716</v>
      </c>
      <c r="AE54" s="138">
        <f t="shared" si="1"/>
        <v>1.2133818686079767E-3</v>
      </c>
    </row>
    <row r="55" spans="1:31" x14ac:dyDescent="0.25">
      <c r="O55" s="83">
        <v>0.98</v>
      </c>
      <c r="P55" s="83">
        <f t="shared" si="2"/>
        <v>61.651799999999994</v>
      </c>
      <c r="Q55" s="83"/>
      <c r="T55" s="93" t="s">
        <v>108</v>
      </c>
      <c r="U55" s="88" t="s">
        <v>401</v>
      </c>
      <c r="W55" s="133">
        <v>42537</v>
      </c>
      <c r="X55" s="10">
        <v>56.94</v>
      </c>
      <c r="Y55" s="10">
        <v>58</v>
      </c>
      <c r="Z55" s="10">
        <v>56.61</v>
      </c>
      <c r="AA55" s="10">
        <v>57.8</v>
      </c>
      <c r="AB55" s="95">
        <v>249000</v>
      </c>
      <c r="AC55" s="10">
        <v>57.69</v>
      </c>
      <c r="AD55" s="2">
        <f t="shared" si="0"/>
        <v>1.3900000000000006</v>
      </c>
      <c r="AE55" s="138">
        <f t="shared" si="1"/>
        <v>8.5664335664334956E-3</v>
      </c>
    </row>
    <row r="56" spans="1:31" x14ac:dyDescent="0.25">
      <c r="O56" s="83">
        <v>0.97</v>
      </c>
      <c r="P56" s="83">
        <f t="shared" si="2"/>
        <v>61.022699999999993</v>
      </c>
      <c r="Q56" s="83"/>
      <c r="T56" s="93" t="s">
        <v>111</v>
      </c>
      <c r="U56" s="88">
        <v>23.97</v>
      </c>
      <c r="W56" s="133">
        <v>42536</v>
      </c>
      <c r="X56" s="10">
        <v>56.92</v>
      </c>
      <c r="Y56" s="10">
        <v>57.81</v>
      </c>
      <c r="Z56" s="10">
        <v>56.66</v>
      </c>
      <c r="AA56" s="10">
        <v>57.31</v>
      </c>
      <c r="AB56" s="95">
        <v>298500</v>
      </c>
      <c r="AC56" s="10">
        <v>57.2</v>
      </c>
      <c r="AD56" s="2">
        <f t="shared" si="0"/>
        <v>1.1500000000000057</v>
      </c>
      <c r="AE56" s="138">
        <f t="shared" si="1"/>
        <v>8.2848580997709753E-3</v>
      </c>
    </row>
    <row r="57" spans="1:31" x14ac:dyDescent="0.25">
      <c r="O57" s="83">
        <v>0.96</v>
      </c>
      <c r="P57" s="83">
        <f t="shared" si="2"/>
        <v>60.393599999999992</v>
      </c>
      <c r="Q57" s="83"/>
      <c r="T57" s="93" t="s">
        <v>112</v>
      </c>
      <c r="U57" s="88">
        <v>2.62</v>
      </c>
      <c r="W57" s="133">
        <v>42535</v>
      </c>
      <c r="X57" s="10">
        <v>56.51</v>
      </c>
      <c r="Y57" s="10">
        <v>57.14</v>
      </c>
      <c r="Z57" s="10">
        <v>56.38</v>
      </c>
      <c r="AA57" s="10">
        <v>56.84</v>
      </c>
      <c r="AB57" s="95">
        <v>176200</v>
      </c>
      <c r="AC57" s="10">
        <v>56.73</v>
      </c>
      <c r="AD57" s="2">
        <f t="shared" si="0"/>
        <v>0.75999999999999801</v>
      </c>
      <c r="AE57" s="138">
        <f t="shared" si="1"/>
        <v>1.2354394634663812E-3</v>
      </c>
    </row>
    <row r="58" spans="1:31" x14ac:dyDescent="0.25">
      <c r="O58" s="83">
        <v>0.95</v>
      </c>
      <c r="P58" s="83">
        <f t="shared" si="2"/>
        <v>59.764499999999991</v>
      </c>
      <c r="Q58" s="83"/>
      <c r="T58" s="93" t="s">
        <v>109</v>
      </c>
      <c r="U58" s="88" t="s">
        <v>402</v>
      </c>
      <c r="W58" s="133">
        <v>42534</v>
      </c>
      <c r="X58" s="10">
        <v>57.85</v>
      </c>
      <c r="Y58" s="10">
        <v>58.99</v>
      </c>
      <c r="Z58" s="10">
        <v>56.7</v>
      </c>
      <c r="AA58" s="10">
        <v>56.77</v>
      </c>
      <c r="AB58" s="95">
        <v>248600</v>
      </c>
      <c r="AC58" s="10">
        <v>56.66</v>
      </c>
      <c r="AD58" s="2">
        <f t="shared" si="0"/>
        <v>2.2899999999999991</v>
      </c>
      <c r="AE58" s="138">
        <f t="shared" si="1"/>
        <v>-2.0570440795160017E-2</v>
      </c>
    </row>
    <row r="59" spans="1:31" x14ac:dyDescent="0.25">
      <c r="O59" s="83">
        <v>0.94</v>
      </c>
      <c r="P59" s="83">
        <f t="shared" si="2"/>
        <v>59.13539999999999</v>
      </c>
      <c r="Q59" s="83"/>
      <c r="W59" s="133">
        <v>42531</v>
      </c>
      <c r="X59" s="10">
        <v>58.26</v>
      </c>
      <c r="Y59" s="10">
        <v>58.49</v>
      </c>
      <c r="Z59" s="10">
        <v>57.56</v>
      </c>
      <c r="AA59" s="10">
        <v>57.96</v>
      </c>
      <c r="AB59" s="95">
        <v>206400</v>
      </c>
      <c r="AC59" s="10">
        <v>57.85</v>
      </c>
      <c r="AD59" s="2">
        <f t="shared" si="0"/>
        <v>0.92999999999999972</v>
      </c>
      <c r="AE59" s="138">
        <f t="shared" si="1"/>
        <v>-1.982378854625555E-2</v>
      </c>
    </row>
    <row r="60" spans="1:31" x14ac:dyDescent="0.25">
      <c r="O60" s="83">
        <v>0.93</v>
      </c>
      <c r="P60" s="83">
        <f t="shared" si="2"/>
        <v>58.506300000000003</v>
      </c>
      <c r="Q60" s="83"/>
      <c r="W60" s="133">
        <v>42530</v>
      </c>
      <c r="X60" s="10">
        <v>58.99</v>
      </c>
      <c r="Y60" s="10">
        <v>59.18</v>
      </c>
      <c r="Z60" s="10">
        <v>58.58</v>
      </c>
      <c r="AA60" s="10">
        <v>59.13</v>
      </c>
      <c r="AB60" s="95">
        <v>194100</v>
      </c>
      <c r="AC60" s="10">
        <v>59.02</v>
      </c>
      <c r="AD60" s="2">
        <f t="shared" si="0"/>
        <v>0.60000000000000142</v>
      </c>
      <c r="AE60" s="138">
        <f t="shared" si="1"/>
        <v>-4.3859649122807154E-3</v>
      </c>
    </row>
    <row r="61" spans="1:31" x14ac:dyDescent="0.25">
      <c r="O61" s="83">
        <v>0.92</v>
      </c>
      <c r="P61" s="83">
        <f t="shared" si="2"/>
        <v>57.877200000000002</v>
      </c>
      <c r="Q61" s="83"/>
      <c r="W61" s="133">
        <v>42529</v>
      </c>
      <c r="X61" s="10">
        <v>58.89</v>
      </c>
      <c r="Y61" s="10">
        <v>59.6</v>
      </c>
      <c r="Z61" s="10">
        <v>58.84</v>
      </c>
      <c r="AA61" s="10">
        <v>59.39</v>
      </c>
      <c r="AB61" s="95">
        <v>357100</v>
      </c>
      <c r="AC61" s="10">
        <v>59.28</v>
      </c>
      <c r="AD61" s="2">
        <f t="shared" si="0"/>
        <v>0.75999999999999801</v>
      </c>
      <c r="AE61" s="138">
        <f t="shared" si="1"/>
        <v>9.3648901753788927E-3</v>
      </c>
    </row>
    <row r="62" spans="1:31" x14ac:dyDescent="0.25">
      <c r="O62" s="83">
        <v>0.91</v>
      </c>
      <c r="P62" s="83">
        <f t="shared" si="2"/>
        <v>57.248100000000001</v>
      </c>
      <c r="Q62" s="83"/>
      <c r="W62" s="133">
        <v>42528</v>
      </c>
      <c r="X62" s="10">
        <v>58.57</v>
      </c>
      <c r="Y62" s="10">
        <v>58.97</v>
      </c>
      <c r="Z62" s="10">
        <v>58.48</v>
      </c>
      <c r="AA62" s="10">
        <v>58.84</v>
      </c>
      <c r="AB62" s="95">
        <v>199500</v>
      </c>
      <c r="AC62" s="10">
        <v>58.73</v>
      </c>
      <c r="AD62" s="2">
        <f t="shared" si="0"/>
        <v>0.49000000000000199</v>
      </c>
      <c r="AE62" s="138">
        <f t="shared" si="1"/>
        <v>3.417051084913636E-3</v>
      </c>
    </row>
    <row r="63" spans="1:31" x14ac:dyDescent="0.25">
      <c r="O63" s="83">
        <v>0.9</v>
      </c>
      <c r="P63" s="83">
        <f t="shared" si="2"/>
        <v>56.619</v>
      </c>
      <c r="Q63" s="83"/>
      <c r="W63" s="133">
        <v>42527</v>
      </c>
      <c r="X63" s="10">
        <v>59.37</v>
      </c>
      <c r="Y63" s="10">
        <v>59.37</v>
      </c>
      <c r="Z63" s="10">
        <v>57.65</v>
      </c>
      <c r="AA63" s="10">
        <v>58.64</v>
      </c>
      <c r="AB63" s="95">
        <v>321700</v>
      </c>
      <c r="AC63" s="10">
        <v>58.53</v>
      </c>
      <c r="AD63" s="2">
        <f t="shared" si="0"/>
        <v>1.7199999999999989</v>
      </c>
      <c r="AE63" s="138">
        <f t="shared" si="1"/>
        <v>1.5969449748307607E-2</v>
      </c>
    </row>
    <row r="64" spans="1:31" x14ac:dyDescent="0.25">
      <c r="O64" s="34"/>
      <c r="W64" s="133">
        <v>42524</v>
      </c>
      <c r="X64" s="10">
        <v>57.92</v>
      </c>
      <c r="Y64" s="10">
        <v>57.92</v>
      </c>
      <c r="Z64" s="10">
        <v>57.2</v>
      </c>
      <c r="AA64" s="10">
        <v>57.72</v>
      </c>
      <c r="AB64" s="95">
        <v>155600</v>
      </c>
      <c r="AC64" s="10">
        <v>57.61</v>
      </c>
      <c r="AD64" s="2">
        <f t="shared" si="0"/>
        <v>0.71999999999999886</v>
      </c>
      <c r="AE64" s="138">
        <f t="shared" si="1"/>
        <v>-2.4242424242424399E-3</v>
      </c>
    </row>
    <row r="65" spans="15:31" x14ac:dyDescent="0.25">
      <c r="O65" s="34"/>
      <c r="W65" s="133">
        <v>42523</v>
      </c>
      <c r="X65" s="10">
        <v>57.3</v>
      </c>
      <c r="Y65" s="10">
        <v>57.9</v>
      </c>
      <c r="Z65" s="10">
        <v>57.18</v>
      </c>
      <c r="AA65" s="10">
        <v>57.86</v>
      </c>
      <c r="AB65" s="95">
        <v>188800</v>
      </c>
      <c r="AC65" s="10">
        <v>57.75</v>
      </c>
      <c r="AD65" s="2">
        <f t="shared" si="0"/>
        <v>0.71999999999999886</v>
      </c>
      <c r="AE65" s="138">
        <f t="shared" si="1"/>
        <v>6.6236709081402001E-3</v>
      </c>
    </row>
    <row r="66" spans="15:31" x14ac:dyDescent="0.25">
      <c r="O66" s="34"/>
      <c r="W66" s="133">
        <v>42522</v>
      </c>
      <c r="X66" s="10">
        <v>56.75</v>
      </c>
      <c r="Y66" s="10">
        <v>57.53</v>
      </c>
      <c r="Z66" s="10">
        <v>56.2</v>
      </c>
      <c r="AA66" s="10">
        <v>57.48</v>
      </c>
      <c r="AB66" s="95">
        <v>276700</v>
      </c>
      <c r="AC66" s="10">
        <v>57.37</v>
      </c>
      <c r="AD66" s="2">
        <f t="shared" si="0"/>
        <v>1.3299999999999983</v>
      </c>
      <c r="AE66" s="138">
        <f t="shared" si="1"/>
        <v>9.5020235790954644E-3</v>
      </c>
    </row>
    <row r="67" spans="15:31" x14ac:dyDescent="0.25">
      <c r="W67" s="133">
        <v>42521</v>
      </c>
      <c r="X67" s="10">
        <v>56.76</v>
      </c>
      <c r="Y67" s="10">
        <v>57.29</v>
      </c>
      <c r="Z67" s="10">
        <v>56.65</v>
      </c>
      <c r="AA67" s="10">
        <v>56.94</v>
      </c>
      <c r="AB67" s="95">
        <v>294400</v>
      </c>
      <c r="AC67" s="10">
        <v>56.83</v>
      </c>
      <c r="AD67" s="2">
        <f>Y67-Z67</f>
        <v>0.64000000000000057</v>
      </c>
      <c r="AE67" s="138">
        <f>AC67/AC68-1</f>
        <v>1.2332628611697594E-3</v>
      </c>
    </row>
    <row r="68" spans="15:31" x14ac:dyDescent="0.25">
      <c r="W68" s="133">
        <v>42517</v>
      </c>
      <c r="X68" s="10">
        <v>57.15</v>
      </c>
      <c r="Y68" s="10">
        <v>57.3</v>
      </c>
      <c r="Z68" s="10">
        <v>56.66</v>
      </c>
      <c r="AA68" s="10">
        <v>56.87</v>
      </c>
      <c r="AB68" s="95">
        <v>219700</v>
      </c>
      <c r="AC68" s="10">
        <v>56.76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42612</v>
      </c>
      <c r="Y2" s="10">
        <v>71.39</v>
      </c>
      <c r="Z2" s="10">
        <v>71.58</v>
      </c>
      <c r="AA2" s="10">
        <v>70.349999999999994</v>
      </c>
      <c r="AB2" s="10">
        <v>70.510000000000005</v>
      </c>
      <c r="AC2" s="95">
        <v>4402700</v>
      </c>
      <c r="AD2" s="10">
        <v>70.510000000000005</v>
      </c>
      <c r="AE2" s="2">
        <f>Z2-AA2</f>
        <v>1.230000000000004</v>
      </c>
      <c r="AF2" s="138">
        <f>AD2/AD3-1</f>
        <v>-1.2741528983478023E-2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70.510000000000005</v>
      </c>
      <c r="X3" s="133">
        <v>42611</v>
      </c>
      <c r="Y3" s="10">
        <v>70.989999999999995</v>
      </c>
      <c r="Z3" s="10">
        <v>71.569999999999993</v>
      </c>
      <c r="AA3" s="10">
        <v>70.989999999999995</v>
      </c>
      <c r="AB3" s="10">
        <v>71.42</v>
      </c>
      <c r="AC3" s="95">
        <v>2489600</v>
      </c>
      <c r="AD3" s="10">
        <v>71.42</v>
      </c>
      <c r="AE3" s="2">
        <f t="shared" ref="AE3:AE66" si="0">Z3-AA3</f>
        <v>0.57999999999999829</v>
      </c>
      <c r="AF3" s="138">
        <f t="shared" ref="AF3:AF66" si="1">AD3/AD4-1</f>
        <v>7.7606885847325557E-3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70.510000000000005</v>
      </c>
      <c r="X4" s="133">
        <v>42608</v>
      </c>
      <c r="Y4" s="10">
        <v>71.34</v>
      </c>
      <c r="Z4" s="10">
        <v>71.680000000000007</v>
      </c>
      <c r="AA4" s="10">
        <v>70.69</v>
      </c>
      <c r="AB4" s="10">
        <v>70.87</v>
      </c>
      <c r="AC4" s="95">
        <v>1975300</v>
      </c>
      <c r="AD4" s="10">
        <v>70.87</v>
      </c>
      <c r="AE4" s="2">
        <f t="shared" si="0"/>
        <v>0.99000000000000909</v>
      </c>
      <c r="AF4" s="138">
        <f t="shared" si="1"/>
        <v>-7.2839333239949067E-3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42607</v>
      </c>
      <c r="Y5" s="10">
        <v>70.819999999999993</v>
      </c>
      <c r="Z5" s="10">
        <v>71.959999999999994</v>
      </c>
      <c r="AA5" s="10">
        <v>70.760000000000005</v>
      </c>
      <c r="AB5" s="10">
        <v>71.39</v>
      </c>
      <c r="AC5" s="95">
        <v>3197300</v>
      </c>
      <c r="AD5" s="10">
        <v>71.39</v>
      </c>
      <c r="AE5" s="2">
        <f t="shared" si="0"/>
        <v>1.1999999999999886</v>
      </c>
      <c r="AF5" s="138">
        <f t="shared" si="1"/>
        <v>5.4929577464788437E-3</v>
      </c>
    </row>
    <row r="6" spans="1:32" x14ac:dyDescent="0.25">
      <c r="O6" s="11" t="s">
        <v>64</v>
      </c>
      <c r="Q6" s="2">
        <f>Q3*Q2</f>
        <v>0</v>
      </c>
      <c r="X6" s="133">
        <v>42606</v>
      </c>
      <c r="Y6" s="10">
        <v>71</v>
      </c>
      <c r="Z6" s="10">
        <v>71.06</v>
      </c>
      <c r="AA6" s="10">
        <v>70.459999999999994</v>
      </c>
      <c r="AB6" s="10">
        <v>71</v>
      </c>
      <c r="AC6" s="95">
        <v>2494700</v>
      </c>
      <c r="AD6" s="10">
        <v>71</v>
      </c>
      <c r="AE6" s="2">
        <f t="shared" si="0"/>
        <v>0.60000000000000853</v>
      </c>
      <c r="AF6" s="138">
        <f t="shared" si="1"/>
        <v>-1.4064697609000865E-3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42605</v>
      </c>
      <c r="Y7" s="10">
        <v>71.56</v>
      </c>
      <c r="Z7" s="10">
        <v>71.63</v>
      </c>
      <c r="AA7" s="10">
        <v>70.930000000000007</v>
      </c>
      <c r="AB7" s="10">
        <v>71.099999999999994</v>
      </c>
      <c r="AC7" s="95">
        <v>2270300</v>
      </c>
      <c r="AD7" s="10">
        <v>71.099999999999994</v>
      </c>
      <c r="AE7" s="2">
        <f t="shared" si="0"/>
        <v>0.69999999999998863</v>
      </c>
      <c r="AF7" s="138">
        <f t="shared" si="1"/>
        <v>-6.4281721632197808E-3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42604</v>
      </c>
      <c r="Y8" s="10">
        <v>71.53</v>
      </c>
      <c r="Z8" s="10">
        <v>71.819999999999993</v>
      </c>
      <c r="AA8" s="10">
        <v>71.27</v>
      </c>
      <c r="AB8" s="10">
        <v>71.56</v>
      </c>
      <c r="AC8" s="95">
        <v>2277400</v>
      </c>
      <c r="AD8" s="10">
        <v>71.56</v>
      </c>
      <c r="AE8" s="2">
        <f t="shared" si="0"/>
        <v>0.54999999999999716</v>
      </c>
      <c r="AF8" s="138">
        <f t="shared" si="1"/>
        <v>1.5395381385583384E-3</v>
      </c>
    </row>
    <row r="9" spans="1:32" x14ac:dyDescent="0.25">
      <c r="O9" s="11" t="s">
        <v>224</v>
      </c>
      <c r="Q9" s="138">
        <f>IF(Q2=0, 0, Q8/Q6)</f>
        <v>0</v>
      </c>
      <c r="X9" s="133">
        <v>42601</v>
      </c>
      <c r="Y9" s="10">
        <v>71.260000000000005</v>
      </c>
      <c r="Z9" s="10">
        <v>71.5</v>
      </c>
      <c r="AA9" s="10">
        <v>70.92</v>
      </c>
      <c r="AB9" s="10">
        <v>71.45</v>
      </c>
      <c r="AC9" s="95">
        <v>2543700</v>
      </c>
      <c r="AD9" s="10">
        <v>71.45</v>
      </c>
      <c r="AE9" s="2">
        <f t="shared" si="0"/>
        <v>0.57999999999999829</v>
      </c>
      <c r="AF9" s="138">
        <f t="shared" si="1"/>
        <v>2.5256068472008231E-3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42600</v>
      </c>
      <c r="Y10" s="10">
        <v>70.56</v>
      </c>
      <c r="Z10" s="10">
        <v>71.400000000000006</v>
      </c>
      <c r="AA10" s="10">
        <v>70.510000000000005</v>
      </c>
      <c r="AB10" s="10">
        <v>71.27</v>
      </c>
      <c r="AC10" s="95">
        <v>2517000</v>
      </c>
      <c r="AD10" s="10">
        <v>71.27</v>
      </c>
      <c r="AE10" s="2">
        <f t="shared" si="0"/>
        <v>0.89000000000000057</v>
      </c>
      <c r="AF10" s="138">
        <f t="shared" si="1"/>
        <v>1.0062358276643923E-2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42599</v>
      </c>
      <c r="Y11" s="10">
        <v>70.510000000000005</v>
      </c>
      <c r="Z11" s="10">
        <v>70.87</v>
      </c>
      <c r="AA11" s="10">
        <v>70.22</v>
      </c>
      <c r="AB11" s="10">
        <v>70.56</v>
      </c>
      <c r="AC11" s="95">
        <v>3923300</v>
      </c>
      <c r="AD11" s="10">
        <v>70.56</v>
      </c>
      <c r="AE11" s="2">
        <f t="shared" si="0"/>
        <v>0.65000000000000568</v>
      </c>
      <c r="AF11" s="138">
        <f t="shared" si="1"/>
        <v>8.5106382978716866E-4</v>
      </c>
    </row>
    <row r="12" spans="1:32" x14ac:dyDescent="0.25">
      <c r="X12" s="133">
        <v>42598</v>
      </c>
      <c r="Y12" s="10">
        <v>70.569999999999993</v>
      </c>
      <c r="Z12" s="10">
        <v>70.989999999999995</v>
      </c>
      <c r="AA12" s="10">
        <v>70.37</v>
      </c>
      <c r="AB12" s="10">
        <v>70.5</v>
      </c>
      <c r="AC12" s="95">
        <v>2642300</v>
      </c>
      <c r="AD12" s="10">
        <v>70.5</v>
      </c>
      <c r="AE12" s="2">
        <f t="shared" si="0"/>
        <v>0.61999999999999034</v>
      </c>
      <c r="AF12" s="138">
        <f t="shared" si="1"/>
        <v>-7.6013513513514264E-3</v>
      </c>
    </row>
    <row r="13" spans="1:32" x14ac:dyDescent="0.25">
      <c r="X13" s="133">
        <v>42597</v>
      </c>
      <c r="Y13" s="10">
        <v>71.03</v>
      </c>
      <c r="Z13" s="10">
        <v>71.17</v>
      </c>
      <c r="AA13" s="10">
        <v>70.78</v>
      </c>
      <c r="AB13" s="10">
        <v>71.040000000000006</v>
      </c>
      <c r="AC13" s="95">
        <v>2096200</v>
      </c>
      <c r="AD13" s="10">
        <v>71.040000000000006</v>
      </c>
      <c r="AE13" s="2">
        <f t="shared" si="0"/>
        <v>0.39000000000000057</v>
      </c>
      <c r="AF13" s="138">
        <f t="shared" si="1"/>
        <v>-1.8266123366585951E-3</v>
      </c>
    </row>
    <row r="14" spans="1:32" x14ac:dyDescent="0.25">
      <c r="X14" s="133">
        <v>42594</v>
      </c>
      <c r="Y14" s="10">
        <v>71.16</v>
      </c>
      <c r="Z14" s="10">
        <v>71.45</v>
      </c>
      <c r="AA14" s="10">
        <v>71.010000000000005</v>
      </c>
      <c r="AB14" s="10">
        <v>71.17</v>
      </c>
      <c r="AC14" s="95">
        <v>1871300</v>
      </c>
      <c r="AD14" s="10">
        <v>71.17</v>
      </c>
      <c r="AE14" s="2">
        <f t="shared" si="0"/>
        <v>0.43999999999999773</v>
      </c>
      <c r="AF14" s="138">
        <f t="shared" si="1"/>
        <v>1.4070634585621189E-3</v>
      </c>
    </row>
    <row r="15" spans="1:32" x14ac:dyDescent="0.25">
      <c r="X15" s="133">
        <v>42593</v>
      </c>
      <c r="Y15" s="10">
        <v>71.099999999999994</v>
      </c>
      <c r="Z15" s="10">
        <v>71.28</v>
      </c>
      <c r="AA15" s="10">
        <v>70.86</v>
      </c>
      <c r="AB15" s="10">
        <v>71.069999999999993</v>
      </c>
      <c r="AC15" s="95">
        <v>2212700</v>
      </c>
      <c r="AD15" s="10">
        <v>71.069999999999993</v>
      </c>
      <c r="AE15" s="2">
        <f t="shared" si="0"/>
        <v>0.42000000000000171</v>
      </c>
      <c r="AF15" s="138">
        <f t="shared" si="1"/>
        <v>1.4072614691795771E-4</v>
      </c>
    </row>
    <row r="16" spans="1:32" x14ac:dyDescent="0.25">
      <c r="X16" s="133">
        <v>42592</v>
      </c>
      <c r="Y16" s="10">
        <v>70.959999999999994</v>
      </c>
      <c r="Z16" s="10">
        <v>71.3</v>
      </c>
      <c r="AA16" s="10">
        <v>70.83</v>
      </c>
      <c r="AB16" s="10">
        <v>71.06</v>
      </c>
      <c r="AC16" s="95">
        <v>2189600</v>
      </c>
      <c r="AD16" s="10">
        <v>71.06</v>
      </c>
      <c r="AE16" s="2">
        <f t="shared" si="0"/>
        <v>0.46999999999999886</v>
      </c>
      <c r="AF16" s="138">
        <f t="shared" si="1"/>
        <v>1.8327928944028571E-3</v>
      </c>
    </row>
    <row r="17" spans="1:32" x14ac:dyDescent="0.25">
      <c r="X17" s="133">
        <v>42591</v>
      </c>
      <c r="Y17" s="10">
        <v>70.75</v>
      </c>
      <c r="Z17" s="10">
        <v>71.06</v>
      </c>
      <c r="AA17" s="10">
        <v>70.53</v>
      </c>
      <c r="AB17" s="10">
        <v>70.930000000000007</v>
      </c>
      <c r="AC17" s="95">
        <v>2333000</v>
      </c>
      <c r="AD17" s="10">
        <v>70.930000000000007</v>
      </c>
      <c r="AE17" s="2">
        <f t="shared" si="0"/>
        <v>0.53000000000000114</v>
      </c>
      <c r="AF17" s="138">
        <f t="shared" si="1"/>
        <v>4.2474869035822316E-3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42590</v>
      </c>
      <c r="Y18" s="10">
        <v>70.489999999999995</v>
      </c>
      <c r="Z18" s="10">
        <v>70.88</v>
      </c>
      <c r="AA18" s="10">
        <v>70.150000000000006</v>
      </c>
      <c r="AB18" s="10">
        <v>70.63</v>
      </c>
      <c r="AC18" s="95">
        <v>2428700</v>
      </c>
      <c r="AD18" s="10">
        <v>70.63</v>
      </c>
      <c r="AE18" s="2">
        <f t="shared" si="0"/>
        <v>0.72999999999998977</v>
      </c>
      <c r="AF18" s="138">
        <f t="shared" si="1"/>
        <v>1.133947554925463E-3</v>
      </c>
    </row>
    <row r="19" spans="1:32" x14ac:dyDescent="0.25">
      <c r="X19" s="133">
        <v>42587</v>
      </c>
      <c r="Y19" s="10">
        <v>70.5</v>
      </c>
      <c r="Z19" s="10">
        <v>70.8</v>
      </c>
      <c r="AA19" s="10">
        <v>70.3</v>
      </c>
      <c r="AB19" s="10">
        <v>70.55</v>
      </c>
      <c r="AC19" s="95">
        <v>2539200</v>
      </c>
      <c r="AD19" s="10">
        <v>70.55</v>
      </c>
      <c r="AE19" s="2">
        <f t="shared" si="0"/>
        <v>0.5</v>
      </c>
      <c r="AF19" s="138">
        <f t="shared" si="1"/>
        <v>8.5118456518662455E-4</v>
      </c>
    </row>
    <row r="20" spans="1:32" x14ac:dyDescent="0.25">
      <c r="X20" s="133">
        <v>42586</v>
      </c>
      <c r="Y20" s="10">
        <v>70</v>
      </c>
      <c r="Z20" s="10">
        <v>70.510000000000005</v>
      </c>
      <c r="AA20" s="10">
        <v>69.92</v>
      </c>
      <c r="AB20" s="10">
        <v>70.489999999999995</v>
      </c>
      <c r="AC20" s="95">
        <v>4234700</v>
      </c>
      <c r="AD20" s="10">
        <v>70.489999999999995</v>
      </c>
      <c r="AE20" s="2">
        <f t="shared" si="0"/>
        <v>0.59000000000000341</v>
      </c>
      <c r="AF20" s="138">
        <f t="shared" si="1"/>
        <v>1.0174835196331333E-2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42585</v>
      </c>
      <c r="Y21" s="10">
        <v>71.12</v>
      </c>
      <c r="Z21" s="10">
        <v>71.14</v>
      </c>
      <c r="AA21" s="10">
        <v>69.23</v>
      </c>
      <c r="AB21" s="10">
        <v>69.78</v>
      </c>
      <c r="AC21" s="95">
        <v>5387400</v>
      </c>
      <c r="AD21" s="10">
        <v>69.78</v>
      </c>
      <c r="AE21" s="2">
        <f t="shared" si="0"/>
        <v>1.9099999999999966</v>
      </c>
      <c r="AF21" s="138">
        <f t="shared" si="1"/>
        <v>-1.6767648302099425E-2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42584</v>
      </c>
      <c r="Y22" s="10">
        <v>71.55</v>
      </c>
      <c r="Z22" s="10">
        <v>71.72</v>
      </c>
      <c r="AA22" s="10">
        <v>70.819999999999993</v>
      </c>
      <c r="AB22" s="10">
        <v>70.97</v>
      </c>
      <c r="AC22" s="95">
        <v>4370300</v>
      </c>
      <c r="AD22" s="10">
        <v>70.97</v>
      </c>
      <c r="AE22" s="2">
        <f t="shared" si="0"/>
        <v>0.90000000000000568</v>
      </c>
      <c r="AF22" s="138">
        <f t="shared" si="1"/>
        <v>-9.214016473544584E-3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42583</v>
      </c>
      <c r="Y23" s="10">
        <v>71.98</v>
      </c>
      <c r="Z23" s="10">
        <v>72.150000000000006</v>
      </c>
      <c r="AA23" s="10">
        <v>71.400000000000006</v>
      </c>
      <c r="AB23" s="10">
        <v>71.63</v>
      </c>
      <c r="AC23" s="95">
        <v>3417600</v>
      </c>
      <c r="AD23" s="10">
        <v>71.63</v>
      </c>
      <c r="AE23" s="2">
        <f t="shared" si="0"/>
        <v>0.75</v>
      </c>
      <c r="AF23" s="138">
        <f t="shared" si="1"/>
        <v>-3.6166365280290158E-3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42580</v>
      </c>
      <c r="Y24" s="10">
        <v>71.19</v>
      </c>
      <c r="Z24" s="10">
        <v>72.22</v>
      </c>
      <c r="AA24" s="10">
        <v>71.17</v>
      </c>
      <c r="AB24" s="10">
        <v>71.89</v>
      </c>
      <c r="AC24" s="95">
        <v>2728800</v>
      </c>
      <c r="AD24" s="10">
        <v>71.89</v>
      </c>
      <c r="AE24" s="2">
        <f t="shared" si="0"/>
        <v>1.0499999999999972</v>
      </c>
      <c r="AF24" s="138">
        <f t="shared" si="1"/>
        <v>7.7095598542191723E-3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42579</v>
      </c>
      <c r="Y25" s="10">
        <v>70.510000000000005</v>
      </c>
      <c r="Z25" s="10">
        <v>71.44</v>
      </c>
      <c r="AA25" s="10">
        <v>70.5</v>
      </c>
      <c r="AB25" s="10">
        <v>71.34</v>
      </c>
      <c r="AC25" s="95">
        <v>2724500</v>
      </c>
      <c r="AD25" s="10">
        <v>71.34</v>
      </c>
      <c r="AE25" s="2">
        <f t="shared" si="0"/>
        <v>0.93999999999999773</v>
      </c>
      <c r="AF25" s="138">
        <f t="shared" si="1"/>
        <v>1.1197732104890168E-2</v>
      </c>
    </row>
    <row r="26" spans="1:32" x14ac:dyDescent="0.25">
      <c r="X26" s="133">
        <v>42578</v>
      </c>
      <c r="Y26" s="10">
        <v>71.48</v>
      </c>
      <c r="Z26" s="10">
        <v>71.59</v>
      </c>
      <c r="AA26" s="10">
        <v>70.400000000000006</v>
      </c>
      <c r="AB26" s="10">
        <v>70.55</v>
      </c>
      <c r="AC26" s="95">
        <v>4578300</v>
      </c>
      <c r="AD26" s="10">
        <v>70.55</v>
      </c>
      <c r="AE26" s="2">
        <f t="shared" si="0"/>
        <v>1.1899999999999977</v>
      </c>
      <c r="AF26" s="138">
        <f t="shared" si="1"/>
        <v>-1.0241301907968681E-2</v>
      </c>
    </row>
    <row r="27" spans="1:32" x14ac:dyDescent="0.25">
      <c r="X27" s="133">
        <v>42577</v>
      </c>
      <c r="Y27" s="10">
        <v>71.650000000000006</v>
      </c>
      <c r="Z27" s="10">
        <v>72.510000000000005</v>
      </c>
      <c r="AA27" s="10">
        <v>71.19</v>
      </c>
      <c r="AB27" s="10">
        <v>71.28</v>
      </c>
      <c r="AC27" s="95">
        <v>2592100</v>
      </c>
      <c r="AD27" s="10">
        <v>71.28</v>
      </c>
      <c r="AE27" s="2">
        <f t="shared" si="0"/>
        <v>1.3200000000000074</v>
      </c>
      <c r="AF27" s="138">
        <f t="shared" si="1"/>
        <v>-5.7190682103500645E-3</v>
      </c>
    </row>
    <row r="28" spans="1:32" x14ac:dyDescent="0.25">
      <c r="L28" t="s">
        <v>223</v>
      </c>
      <c r="M28" s="2">
        <f>M37+K37-F37</f>
        <v>49.949999999999818</v>
      </c>
      <c r="X28" s="133">
        <v>42576</v>
      </c>
      <c r="Y28" s="10">
        <v>71.209999999999994</v>
      </c>
      <c r="Z28" s="10">
        <v>71.72</v>
      </c>
      <c r="AA28" s="10">
        <v>71.150000000000006</v>
      </c>
      <c r="AB28" s="10">
        <v>71.69</v>
      </c>
      <c r="AC28" s="95">
        <v>2574700</v>
      </c>
      <c r="AD28" s="10">
        <v>71.69</v>
      </c>
      <c r="AE28" s="2">
        <f t="shared" si="0"/>
        <v>0.56999999999999318</v>
      </c>
      <c r="AF28" s="138">
        <f t="shared" si="1"/>
        <v>6.5992698680146233E-3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42573</v>
      </c>
      <c r="Y29" s="10">
        <v>71.44</v>
      </c>
      <c r="Z29" s="10">
        <v>71.64</v>
      </c>
      <c r="AA29" s="10">
        <v>71.069999999999993</v>
      </c>
      <c r="AB29" s="10">
        <v>71.22</v>
      </c>
      <c r="AC29" s="95">
        <v>3079200</v>
      </c>
      <c r="AD29" s="10">
        <v>71.22</v>
      </c>
      <c r="AE29" s="2">
        <f t="shared" si="0"/>
        <v>0.57000000000000739</v>
      </c>
      <c r="AF29" s="138">
        <f t="shared" si="1"/>
        <v>1.4042971492767009E-4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42572</v>
      </c>
      <c r="Y30" s="10">
        <v>71.709999999999994</v>
      </c>
      <c r="Z30" s="10">
        <v>71.72</v>
      </c>
      <c r="AA30" s="10">
        <v>70.989999999999995</v>
      </c>
      <c r="AB30" s="10">
        <v>71.209999999999994</v>
      </c>
      <c r="AC30" s="95">
        <v>3008800</v>
      </c>
      <c r="AD30" s="10">
        <v>71.209999999999994</v>
      </c>
      <c r="AE30" s="2">
        <f t="shared" si="0"/>
        <v>0.73000000000000398</v>
      </c>
      <c r="AF30" s="138">
        <f t="shared" si="1"/>
        <v>-6.8340306834031583E-3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42571</v>
      </c>
      <c r="Y31" s="10">
        <v>72.650000000000006</v>
      </c>
      <c r="Z31" s="10">
        <v>72.7</v>
      </c>
      <c r="AA31" s="10">
        <v>71.64</v>
      </c>
      <c r="AB31" s="10">
        <v>71.7</v>
      </c>
      <c r="AC31" s="95">
        <v>2841000</v>
      </c>
      <c r="AD31" s="10">
        <v>71.7</v>
      </c>
      <c r="AE31" s="2">
        <f t="shared" si="0"/>
        <v>1.0600000000000023</v>
      </c>
      <c r="AF31" s="138">
        <f t="shared" si="1"/>
        <v>-1.2940528634361237E-2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42570</v>
      </c>
      <c r="Y32" s="10">
        <v>72.209999999999994</v>
      </c>
      <c r="Z32" s="10">
        <v>72.66</v>
      </c>
      <c r="AA32" s="10">
        <v>72</v>
      </c>
      <c r="AB32" s="10">
        <v>72.64</v>
      </c>
      <c r="AC32" s="95">
        <v>1996200</v>
      </c>
      <c r="AD32" s="10">
        <v>72.64</v>
      </c>
      <c r="AE32" s="2">
        <f t="shared" si="0"/>
        <v>0.65999999999999659</v>
      </c>
      <c r="AF32" s="138">
        <f t="shared" si="1"/>
        <v>4.9806308799114074E-3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42569</v>
      </c>
      <c r="Y33" s="10">
        <v>72.19</v>
      </c>
      <c r="Z33" s="10">
        <v>72.400000000000006</v>
      </c>
      <c r="AA33" s="10">
        <v>71.97</v>
      </c>
      <c r="AB33" s="10">
        <v>72.28</v>
      </c>
      <c r="AC33" s="95">
        <v>2217100</v>
      </c>
      <c r="AD33" s="10">
        <v>72.28</v>
      </c>
      <c r="AE33" s="2">
        <f t="shared" si="0"/>
        <v>0.43000000000000682</v>
      </c>
      <c r="AF33" s="138">
        <f t="shared" si="1"/>
        <v>3.6101083032491488E-3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42566</v>
      </c>
      <c r="Y34" s="10">
        <v>72.25</v>
      </c>
      <c r="Z34" s="10">
        <v>72.28</v>
      </c>
      <c r="AA34" s="10">
        <v>71.849999999999994</v>
      </c>
      <c r="AB34" s="10">
        <v>72.02</v>
      </c>
      <c r="AC34" s="95">
        <v>2848900</v>
      </c>
      <c r="AD34" s="10">
        <v>72.02</v>
      </c>
      <c r="AE34" s="2">
        <f t="shared" si="0"/>
        <v>0.43000000000000682</v>
      </c>
      <c r="AF34" s="138">
        <f t="shared" si="1"/>
        <v>-9.7100846164521748E-4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42565</v>
      </c>
      <c r="Y35" s="10">
        <v>71.69</v>
      </c>
      <c r="Z35" s="10">
        <v>72.319999999999993</v>
      </c>
      <c r="AA35" s="10">
        <v>71.680000000000007</v>
      </c>
      <c r="AB35" s="10">
        <v>72.09</v>
      </c>
      <c r="AC35" s="95">
        <v>2689500</v>
      </c>
      <c r="AD35" s="10">
        <v>72.09</v>
      </c>
      <c r="AE35" s="2">
        <f t="shared" si="0"/>
        <v>0.63999999999998636</v>
      </c>
      <c r="AF35" s="138">
        <f t="shared" si="1"/>
        <v>2.085070892410501E-3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42564</v>
      </c>
      <c r="Y36" s="10">
        <v>71.489999999999995</v>
      </c>
      <c r="Z36" s="10">
        <v>71.97</v>
      </c>
      <c r="AA36" s="10">
        <v>71.36</v>
      </c>
      <c r="AB36" s="10">
        <v>71.94</v>
      </c>
      <c r="AC36" s="95">
        <v>2852100</v>
      </c>
      <c r="AD36" s="10">
        <v>71.94</v>
      </c>
      <c r="AE36" s="2">
        <f t="shared" si="0"/>
        <v>0.60999999999999943</v>
      </c>
      <c r="AF36" s="138">
        <f t="shared" si="1"/>
        <v>7.2808737048444261E-3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42563</v>
      </c>
      <c r="Y37" s="10">
        <v>71.47</v>
      </c>
      <c r="Z37" s="10">
        <v>71.81</v>
      </c>
      <c r="AA37" s="10">
        <v>71.12</v>
      </c>
      <c r="AB37" s="10">
        <v>71.42</v>
      </c>
      <c r="AC37" s="95">
        <v>3486500</v>
      </c>
      <c r="AD37" s="10">
        <v>71.42</v>
      </c>
      <c r="AE37" s="2">
        <f t="shared" si="0"/>
        <v>0.68999999999999773</v>
      </c>
      <c r="AF37" s="138">
        <f t="shared" si="1"/>
        <v>-5.4309984681799595E-3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42562</v>
      </c>
      <c r="Y38" s="10">
        <v>72.27</v>
      </c>
      <c r="Z38" s="10">
        <v>72.3</v>
      </c>
      <c r="AA38" s="10">
        <v>71.7</v>
      </c>
      <c r="AB38" s="10">
        <v>71.81</v>
      </c>
      <c r="AC38" s="95">
        <v>3559900</v>
      </c>
      <c r="AD38" s="10">
        <v>71.81</v>
      </c>
      <c r="AE38" s="2">
        <f t="shared" si="0"/>
        <v>0.59999999999999432</v>
      </c>
      <c r="AF38" s="138">
        <f t="shared" si="1"/>
        <v>-8.9704664642560328E-3</v>
      </c>
    </row>
    <row r="39" spans="1:32" x14ac:dyDescent="0.25">
      <c r="X39" s="133">
        <v>42559</v>
      </c>
      <c r="Y39" s="10">
        <v>72.39</v>
      </c>
      <c r="Z39" s="10">
        <v>72.48</v>
      </c>
      <c r="AA39" s="10">
        <v>71.56</v>
      </c>
      <c r="AB39" s="10">
        <v>72.459999999999994</v>
      </c>
      <c r="AC39" s="95">
        <v>4234100</v>
      </c>
      <c r="AD39" s="10">
        <v>72.459999999999994</v>
      </c>
      <c r="AE39" s="2">
        <f t="shared" si="0"/>
        <v>0.92000000000000171</v>
      </c>
      <c r="AF39" s="138">
        <f t="shared" si="1"/>
        <v>6.1094140516522177E-3</v>
      </c>
    </row>
    <row r="40" spans="1:32" x14ac:dyDescent="0.25">
      <c r="X40" s="133">
        <v>42558</v>
      </c>
      <c r="Y40" s="10">
        <v>72.44</v>
      </c>
      <c r="Z40" s="10">
        <v>72.77</v>
      </c>
      <c r="AA40" s="10">
        <v>71.77</v>
      </c>
      <c r="AB40" s="10">
        <v>72.02</v>
      </c>
      <c r="AC40" s="95">
        <v>4383900</v>
      </c>
      <c r="AD40" s="10">
        <v>72.02</v>
      </c>
      <c r="AE40" s="2">
        <f t="shared" si="0"/>
        <v>1</v>
      </c>
      <c r="AF40" s="138" t="e">
        <f t="shared" si="1"/>
        <v>#DIV/0!</v>
      </c>
    </row>
    <row r="41" spans="1:32" ht="20.25" thickBot="1" x14ac:dyDescent="0.35">
      <c r="O41" s="537" t="s">
        <v>78</v>
      </c>
      <c r="P41" s="537"/>
      <c r="X41" s="133">
        <v>42558</v>
      </c>
      <c r="Y41" s="10" t="s">
        <v>275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77.561000000000007</v>
      </c>
      <c r="Q42" s="2"/>
      <c r="T42" s="91"/>
      <c r="X42" s="133">
        <v>42557</v>
      </c>
      <c r="Y42" s="10">
        <v>72.27</v>
      </c>
      <c r="Z42" s="10">
        <v>72.95</v>
      </c>
      <c r="AA42" s="10">
        <v>71.86</v>
      </c>
      <c r="AB42" s="10">
        <v>72.56</v>
      </c>
      <c r="AC42" s="95">
        <v>7086800</v>
      </c>
      <c r="AD42" s="10">
        <v>72.08</v>
      </c>
      <c r="AE42" s="2">
        <f t="shared" si="0"/>
        <v>1.0900000000000034</v>
      </c>
      <c r="AF42" s="138">
        <f t="shared" si="1"/>
        <v>6.2822839592349133E-3</v>
      </c>
    </row>
    <row r="43" spans="1:32" ht="15.75" thickTop="1" x14ac:dyDescent="0.25">
      <c r="O43" s="83">
        <v>1.0900000000000001</v>
      </c>
      <c r="P43" s="83">
        <f t="shared" ref="P43:P62" si="2">O43*$Q$4</f>
        <v>76.855900000000005</v>
      </c>
      <c r="Q43" s="2"/>
      <c r="T43" s="161" t="s">
        <v>98</v>
      </c>
      <c r="U43" s="161">
        <v>71.42</v>
      </c>
      <c r="X43" s="133">
        <v>42556</v>
      </c>
      <c r="Y43" s="10">
        <v>71.88</v>
      </c>
      <c r="Z43" s="10">
        <v>72.66</v>
      </c>
      <c r="AA43" s="10">
        <v>71.73</v>
      </c>
      <c r="AB43" s="10">
        <v>72.11</v>
      </c>
      <c r="AC43" s="95">
        <v>4806000</v>
      </c>
      <c r="AD43" s="10">
        <v>71.63</v>
      </c>
      <c r="AE43" s="2">
        <f t="shared" si="0"/>
        <v>0.92999999999999261</v>
      </c>
      <c r="AF43" s="138">
        <f t="shared" si="1"/>
        <v>2.378953260565364E-3</v>
      </c>
    </row>
    <row r="44" spans="1:32" x14ac:dyDescent="0.25">
      <c r="O44" s="83">
        <v>1.08</v>
      </c>
      <c r="P44" s="83">
        <f t="shared" si="2"/>
        <v>76.150800000000004</v>
      </c>
      <c r="Q44" s="2"/>
      <c r="T44" s="10" t="s">
        <v>99</v>
      </c>
      <c r="U44" s="10">
        <v>71.39</v>
      </c>
      <c r="X44" s="133">
        <v>42552</v>
      </c>
      <c r="Y44" s="10">
        <v>71.19</v>
      </c>
      <c r="Z44" s="10">
        <v>72.19</v>
      </c>
      <c r="AA44" s="10">
        <v>70.86</v>
      </c>
      <c r="AB44" s="10">
        <v>71.94</v>
      </c>
      <c r="AC44" s="95">
        <v>6075900</v>
      </c>
      <c r="AD44" s="10">
        <v>71.459999999999994</v>
      </c>
      <c r="AE44" s="2">
        <f t="shared" si="0"/>
        <v>1.3299999999999983</v>
      </c>
      <c r="AF44" s="138">
        <f t="shared" si="1"/>
        <v>8.6097388849681877E-3</v>
      </c>
    </row>
    <row r="45" spans="1:32" x14ac:dyDescent="0.25">
      <c r="O45" s="83">
        <v>1.07</v>
      </c>
      <c r="P45" s="83">
        <f t="shared" si="2"/>
        <v>75.445700000000016</v>
      </c>
      <c r="Q45" s="2"/>
      <c r="T45" s="10" t="s">
        <v>100</v>
      </c>
      <c r="U45" s="10" t="s">
        <v>130</v>
      </c>
      <c r="X45" s="133">
        <v>42551</v>
      </c>
      <c r="Y45" s="10">
        <v>68</v>
      </c>
      <c r="Z45" s="10">
        <v>71.78</v>
      </c>
      <c r="AA45" s="10">
        <v>68</v>
      </c>
      <c r="AB45" s="10">
        <v>71.319999999999993</v>
      </c>
      <c r="AC45" s="95">
        <v>12380000</v>
      </c>
      <c r="AD45" s="10">
        <v>70.849999999999994</v>
      </c>
      <c r="AE45" s="2">
        <f t="shared" si="0"/>
        <v>3.7800000000000011</v>
      </c>
      <c r="AF45" s="138">
        <f t="shared" si="1"/>
        <v>5.1031004302032335E-2</v>
      </c>
    </row>
    <row r="46" spans="1:32" x14ac:dyDescent="0.25">
      <c r="O46" s="83">
        <v>1.06</v>
      </c>
      <c r="P46" s="83">
        <f t="shared" si="2"/>
        <v>74.740600000000015</v>
      </c>
      <c r="Q46" s="2"/>
      <c r="T46" s="10" t="s">
        <v>101</v>
      </c>
      <c r="U46" s="10" t="s">
        <v>130</v>
      </c>
      <c r="X46" s="133">
        <v>42550</v>
      </c>
      <c r="Y46" s="10">
        <v>66.17</v>
      </c>
      <c r="Z46" s="10">
        <v>67.91</v>
      </c>
      <c r="AA46" s="10">
        <v>65.64</v>
      </c>
      <c r="AB46" s="10">
        <v>67.86</v>
      </c>
      <c r="AC46" s="95">
        <v>7759700</v>
      </c>
      <c r="AD46" s="10">
        <v>67.41</v>
      </c>
      <c r="AE46" s="2">
        <f t="shared" si="0"/>
        <v>2.269999999999996</v>
      </c>
      <c r="AF46" s="138">
        <f t="shared" si="1"/>
        <v>3.1996325780771606E-2</v>
      </c>
    </row>
    <row r="47" spans="1:32" x14ac:dyDescent="0.25">
      <c r="O47" s="83">
        <v>1.05</v>
      </c>
      <c r="P47" s="83">
        <f t="shared" si="2"/>
        <v>74.035500000000013</v>
      </c>
      <c r="Q47" s="2"/>
      <c r="T47" s="10" t="s">
        <v>102</v>
      </c>
      <c r="U47" s="10">
        <v>69.33</v>
      </c>
      <c r="X47" s="133">
        <v>42549</v>
      </c>
      <c r="Y47" s="10">
        <v>66.25</v>
      </c>
      <c r="Z47" s="10">
        <v>66.25</v>
      </c>
      <c r="AA47" s="10">
        <v>65.16</v>
      </c>
      <c r="AB47" s="10">
        <v>65.760000000000005</v>
      </c>
      <c r="AC47" s="95">
        <v>4961400</v>
      </c>
      <c r="AD47" s="10">
        <v>65.319999999999993</v>
      </c>
      <c r="AE47" s="2">
        <f t="shared" si="0"/>
        <v>1.0900000000000034</v>
      </c>
      <c r="AF47" s="138">
        <f t="shared" si="1"/>
        <v>-6.5399239543727505E-3</v>
      </c>
    </row>
    <row r="48" spans="1:32" x14ac:dyDescent="0.25">
      <c r="O48" s="83">
        <v>1.04</v>
      </c>
      <c r="P48" s="83">
        <f t="shared" si="2"/>
        <v>73.330400000000012</v>
      </c>
      <c r="Q48" s="2"/>
      <c r="T48" s="10" t="s">
        <v>103</v>
      </c>
      <c r="U48" s="10">
        <v>0.61493200000000003</v>
      </c>
      <c r="X48" s="133">
        <v>42548</v>
      </c>
      <c r="Y48" s="10">
        <v>65.83</v>
      </c>
      <c r="Z48" s="10">
        <v>66.400000000000006</v>
      </c>
      <c r="AA48" s="10">
        <v>65.63</v>
      </c>
      <c r="AB48" s="10">
        <v>66.19</v>
      </c>
      <c r="AC48" s="95">
        <v>4252300</v>
      </c>
      <c r="AD48" s="10">
        <v>65.75</v>
      </c>
      <c r="AE48" s="2">
        <f t="shared" si="0"/>
        <v>0.77000000000001023</v>
      </c>
      <c r="AF48" s="138">
        <f t="shared" si="1"/>
        <v>7.6103500761037779E-4</v>
      </c>
    </row>
    <row r="49" spans="15:32" x14ac:dyDescent="0.25">
      <c r="O49" s="83">
        <v>1.03</v>
      </c>
      <c r="P49" s="83">
        <f t="shared" si="2"/>
        <v>72.62530000000001</v>
      </c>
      <c r="Q49" s="2"/>
      <c r="T49" s="10" t="s">
        <v>104</v>
      </c>
      <c r="U49" s="10" t="s">
        <v>382</v>
      </c>
      <c r="X49" s="133">
        <v>42545</v>
      </c>
      <c r="Y49" s="10">
        <v>65.66</v>
      </c>
      <c r="Z49" s="10">
        <v>66.849999999999994</v>
      </c>
      <c r="AA49" s="10">
        <v>65.41</v>
      </c>
      <c r="AB49" s="10">
        <v>66.14</v>
      </c>
      <c r="AC49" s="95">
        <v>4836000</v>
      </c>
      <c r="AD49" s="10">
        <v>65.7</v>
      </c>
      <c r="AE49" s="2">
        <f t="shared" si="0"/>
        <v>1.4399999999999977</v>
      </c>
      <c r="AF49" s="138">
        <f t="shared" si="1"/>
        <v>-9.4979647218452756E-3</v>
      </c>
    </row>
    <row r="50" spans="15:32" x14ac:dyDescent="0.25">
      <c r="O50" s="83">
        <v>1.02</v>
      </c>
      <c r="P50" s="83">
        <f t="shared" si="2"/>
        <v>71.920200000000008</v>
      </c>
      <c r="Q50" s="2"/>
      <c r="T50" s="10"/>
      <c r="U50" s="10"/>
      <c r="X50" s="133">
        <v>42544</v>
      </c>
      <c r="Y50" s="10">
        <v>66.75</v>
      </c>
      <c r="Z50" s="10">
        <v>66.88</v>
      </c>
      <c r="AA50" s="10">
        <v>66.260000000000005</v>
      </c>
      <c r="AB50" s="10">
        <v>66.77</v>
      </c>
      <c r="AC50" s="95">
        <v>2107800</v>
      </c>
      <c r="AD50" s="10">
        <v>66.33</v>
      </c>
      <c r="AE50" s="2">
        <f t="shared" si="0"/>
        <v>0.61999999999999034</v>
      </c>
      <c r="AF50" s="138">
        <f t="shared" si="1"/>
        <v>5.6094602789569237E-3</v>
      </c>
    </row>
    <row r="51" spans="15:32" x14ac:dyDescent="0.25">
      <c r="O51" s="83">
        <v>1.01</v>
      </c>
      <c r="P51" s="83">
        <f t="shared" si="2"/>
        <v>71.215100000000007</v>
      </c>
      <c r="Q51" s="2"/>
      <c r="T51" s="10" t="s">
        <v>105</v>
      </c>
      <c r="U51" s="10" t="s">
        <v>517</v>
      </c>
      <c r="X51" s="133">
        <v>42543</v>
      </c>
      <c r="Y51" s="10">
        <v>66.59</v>
      </c>
      <c r="Z51" s="10">
        <v>66.790000000000006</v>
      </c>
      <c r="AA51" s="10">
        <v>66.2</v>
      </c>
      <c r="AB51" s="10">
        <v>66.400000000000006</v>
      </c>
      <c r="AC51" s="95">
        <v>2630200</v>
      </c>
      <c r="AD51" s="10">
        <v>65.959999999999994</v>
      </c>
      <c r="AE51" s="2">
        <f t="shared" si="0"/>
        <v>0.59000000000000341</v>
      </c>
      <c r="AF51" s="138">
        <f t="shared" si="1"/>
        <v>-1.815980629540026E-3</v>
      </c>
    </row>
    <row r="52" spans="15:32" x14ac:dyDescent="0.25">
      <c r="O52" s="83">
        <v>1</v>
      </c>
      <c r="P52" s="83">
        <f t="shared" si="2"/>
        <v>70.510000000000005</v>
      </c>
      <c r="Q52" s="2"/>
      <c r="T52" s="10" t="s">
        <v>106</v>
      </c>
      <c r="U52" s="10" t="s">
        <v>370</v>
      </c>
      <c r="X52" s="133">
        <v>42542</v>
      </c>
      <c r="Y52" s="10">
        <v>66.069999999999993</v>
      </c>
      <c r="Z52" s="10">
        <v>66.66</v>
      </c>
      <c r="AA52" s="10">
        <v>65.989999999999995</v>
      </c>
      <c r="AB52" s="10">
        <v>66.52</v>
      </c>
      <c r="AC52" s="95">
        <v>3132800</v>
      </c>
      <c r="AD52" s="10">
        <v>66.08</v>
      </c>
      <c r="AE52" s="2">
        <f t="shared" si="0"/>
        <v>0.67000000000000171</v>
      </c>
      <c r="AF52" s="138">
        <f t="shared" si="1"/>
        <v>9.7799511002445438E-3</v>
      </c>
    </row>
    <row r="53" spans="15:32" x14ac:dyDescent="0.25">
      <c r="O53" s="83">
        <v>0.99</v>
      </c>
      <c r="P53" s="83">
        <f t="shared" si="2"/>
        <v>69.804900000000004</v>
      </c>
      <c r="Q53" s="2"/>
      <c r="T53" s="95" t="s">
        <v>107</v>
      </c>
      <c r="U53" s="95">
        <v>4403383</v>
      </c>
      <c r="X53" s="133">
        <v>42541</v>
      </c>
      <c r="Y53" s="10">
        <v>65.97</v>
      </c>
      <c r="Z53" s="10">
        <v>66.41</v>
      </c>
      <c r="AA53" s="10">
        <v>65.87</v>
      </c>
      <c r="AB53" s="10">
        <v>65.88</v>
      </c>
      <c r="AC53" s="95">
        <v>2321600</v>
      </c>
      <c r="AD53" s="10">
        <v>65.44</v>
      </c>
      <c r="AE53" s="2">
        <f t="shared" si="0"/>
        <v>0.53999999999999204</v>
      </c>
      <c r="AF53" s="138">
        <f t="shared" si="1"/>
        <v>1.0708275967568071E-3</v>
      </c>
    </row>
    <row r="54" spans="15:32" x14ac:dyDescent="0.25">
      <c r="O54" s="83">
        <v>0.98</v>
      </c>
      <c r="P54" s="83">
        <f t="shared" si="2"/>
        <v>69.099800000000002</v>
      </c>
      <c r="Q54" s="2"/>
      <c r="T54" s="95" t="s">
        <v>110</v>
      </c>
      <c r="U54" s="95">
        <v>3254520</v>
      </c>
      <c r="X54" s="133">
        <v>42538</v>
      </c>
      <c r="Y54" s="10">
        <v>65.63</v>
      </c>
      <c r="Z54" s="10">
        <v>65.819999999999993</v>
      </c>
      <c r="AA54" s="10">
        <v>65.09</v>
      </c>
      <c r="AB54" s="10">
        <v>65.81</v>
      </c>
      <c r="AC54" s="95">
        <v>3331300</v>
      </c>
      <c r="AD54" s="10">
        <v>65.37</v>
      </c>
      <c r="AE54" s="2">
        <f t="shared" si="0"/>
        <v>0.72999999999998977</v>
      </c>
      <c r="AF54" s="138">
        <f t="shared" si="1"/>
        <v>4.5913682277309853E-4</v>
      </c>
    </row>
    <row r="55" spans="15:32" x14ac:dyDescent="0.25">
      <c r="O55" s="83">
        <v>0.97</v>
      </c>
      <c r="P55" s="83">
        <f t="shared" si="2"/>
        <v>68.3947</v>
      </c>
      <c r="T55" s="10" t="s">
        <v>108</v>
      </c>
      <c r="U55" s="10" t="s">
        <v>518</v>
      </c>
      <c r="X55" s="133">
        <v>42537</v>
      </c>
      <c r="Y55" s="10">
        <v>64.84</v>
      </c>
      <c r="Z55" s="10">
        <v>65.790000000000006</v>
      </c>
      <c r="AA55" s="10">
        <v>64.77</v>
      </c>
      <c r="AB55" s="10">
        <v>65.78</v>
      </c>
      <c r="AC55" s="95">
        <v>2147100</v>
      </c>
      <c r="AD55" s="10">
        <v>65.34</v>
      </c>
      <c r="AE55" s="2">
        <f t="shared" si="0"/>
        <v>1.0200000000000102</v>
      </c>
      <c r="AF55" s="138">
        <f t="shared" si="1"/>
        <v>1.3651877133106005E-2</v>
      </c>
    </row>
    <row r="56" spans="15:32" x14ac:dyDescent="0.25">
      <c r="O56" s="83">
        <v>0.96</v>
      </c>
      <c r="P56" s="83">
        <f t="shared" si="2"/>
        <v>67.689599999999999</v>
      </c>
      <c r="T56" s="10" t="s">
        <v>111</v>
      </c>
      <c r="U56" s="10">
        <v>25.45</v>
      </c>
      <c r="X56" s="133">
        <v>42536</v>
      </c>
      <c r="Y56" s="10">
        <v>64.97</v>
      </c>
      <c r="Z56" s="10">
        <v>65.25</v>
      </c>
      <c r="AA56" s="10">
        <v>64.709999999999994</v>
      </c>
      <c r="AB56" s="10">
        <v>64.89</v>
      </c>
      <c r="AC56" s="95">
        <v>2042400</v>
      </c>
      <c r="AD56" s="10">
        <v>64.459999999999994</v>
      </c>
      <c r="AE56" s="2">
        <f t="shared" si="0"/>
        <v>0.54000000000000625</v>
      </c>
      <c r="AF56" s="138">
        <f t="shared" si="1"/>
        <v>-2.3216220399320253E-3</v>
      </c>
    </row>
    <row r="57" spans="15:32" x14ac:dyDescent="0.25">
      <c r="O57" s="83">
        <v>0.95</v>
      </c>
      <c r="P57" s="83">
        <f t="shared" si="2"/>
        <v>66.984499999999997</v>
      </c>
      <c r="T57" s="10" t="s">
        <v>112</v>
      </c>
      <c r="U57" s="10">
        <v>2.77</v>
      </c>
      <c r="X57" s="133">
        <v>42535</v>
      </c>
      <c r="Y57" s="10">
        <v>64.64</v>
      </c>
      <c r="Z57" s="10">
        <v>65.13</v>
      </c>
      <c r="AA57" s="10">
        <v>64.290000000000006</v>
      </c>
      <c r="AB57" s="10">
        <v>65.040000000000006</v>
      </c>
      <c r="AC57" s="95">
        <v>2671400</v>
      </c>
      <c r="AD57" s="10">
        <v>64.61</v>
      </c>
      <c r="AE57" s="2">
        <f t="shared" si="0"/>
        <v>0.8399999999999892</v>
      </c>
      <c r="AF57" s="138">
        <f t="shared" si="1"/>
        <v>2.9493945979508496E-3</v>
      </c>
    </row>
    <row r="58" spans="15:32" x14ac:dyDescent="0.25">
      <c r="O58" s="83">
        <v>0.94</v>
      </c>
      <c r="P58" s="83">
        <f t="shared" si="2"/>
        <v>66.279399999999995</v>
      </c>
      <c r="T58" s="10" t="s">
        <v>109</v>
      </c>
      <c r="U58" s="10" t="s">
        <v>417</v>
      </c>
      <c r="X58" s="133">
        <v>42534</v>
      </c>
      <c r="Y58" s="10">
        <v>65.02</v>
      </c>
      <c r="Z58" s="10">
        <v>65.489999999999995</v>
      </c>
      <c r="AA58" s="10">
        <v>64.73</v>
      </c>
      <c r="AB58" s="10">
        <v>64.849999999999994</v>
      </c>
      <c r="AC58" s="95">
        <v>2407800</v>
      </c>
      <c r="AD58" s="10">
        <v>64.42</v>
      </c>
      <c r="AE58" s="2">
        <f t="shared" si="0"/>
        <v>0.75999999999999091</v>
      </c>
      <c r="AF58" s="138">
        <f t="shared" si="1"/>
        <v>-8.6180363188673725E-3</v>
      </c>
    </row>
    <row r="59" spans="15:32" x14ac:dyDescent="0.25">
      <c r="O59" s="83">
        <v>0.93</v>
      </c>
      <c r="P59" s="83">
        <f t="shared" si="2"/>
        <v>65.574300000000008</v>
      </c>
      <c r="X59" s="133">
        <v>42531</v>
      </c>
      <c r="Y59" s="10">
        <v>65.06</v>
      </c>
      <c r="Z59" s="10">
        <v>65.5</v>
      </c>
      <c r="AA59" s="10">
        <v>65.010000000000005</v>
      </c>
      <c r="AB59" s="10">
        <v>65.41</v>
      </c>
      <c r="AC59" s="95">
        <v>2677100</v>
      </c>
      <c r="AD59" s="10">
        <v>64.98</v>
      </c>
      <c r="AE59" s="2">
        <f t="shared" si="0"/>
        <v>0.48999999999999488</v>
      </c>
      <c r="AF59" s="138">
        <f t="shared" si="1"/>
        <v>1.0784162686798826E-3</v>
      </c>
    </row>
    <row r="60" spans="15:32" x14ac:dyDescent="0.25">
      <c r="O60" s="83">
        <v>0.92</v>
      </c>
      <c r="P60" s="83">
        <f t="shared" si="2"/>
        <v>64.869200000000006</v>
      </c>
      <c r="X60" s="133">
        <v>42530</v>
      </c>
      <c r="Y60" s="10">
        <v>64.430000000000007</v>
      </c>
      <c r="Z60" s="10">
        <v>65.39</v>
      </c>
      <c r="AA60" s="10">
        <v>64.349999999999994</v>
      </c>
      <c r="AB60" s="10">
        <v>65.34</v>
      </c>
      <c r="AC60" s="95">
        <v>2460600</v>
      </c>
      <c r="AD60" s="10">
        <v>64.91</v>
      </c>
      <c r="AE60" s="2">
        <f t="shared" si="0"/>
        <v>1.0400000000000063</v>
      </c>
      <c r="AF60" s="138">
        <f t="shared" si="1"/>
        <v>1.4377246444756908E-2</v>
      </c>
    </row>
    <row r="61" spans="15:32" x14ac:dyDescent="0.25">
      <c r="O61" s="83">
        <v>0.91</v>
      </c>
      <c r="P61" s="83">
        <f t="shared" si="2"/>
        <v>64.164100000000005</v>
      </c>
      <c r="X61" s="133">
        <v>42529</v>
      </c>
      <c r="Y61" s="10">
        <v>64</v>
      </c>
      <c r="Z61" s="10">
        <v>64.489999999999995</v>
      </c>
      <c r="AA61" s="10">
        <v>63.83</v>
      </c>
      <c r="AB61" s="10">
        <v>64.42</v>
      </c>
      <c r="AC61" s="95">
        <v>2323200</v>
      </c>
      <c r="AD61" s="10">
        <v>63.99</v>
      </c>
      <c r="AE61" s="2">
        <f t="shared" si="0"/>
        <v>0.65999999999999659</v>
      </c>
      <c r="AF61" s="138">
        <f t="shared" si="1"/>
        <v>6.1320754716980286E-3</v>
      </c>
    </row>
    <row r="62" spans="15:32" x14ac:dyDescent="0.25">
      <c r="O62" s="83">
        <v>0.9</v>
      </c>
      <c r="P62" s="83">
        <f t="shared" si="2"/>
        <v>63.459000000000003</v>
      </c>
      <c r="X62" s="133">
        <v>42528</v>
      </c>
      <c r="Y62" s="10">
        <v>63.68</v>
      </c>
      <c r="Z62" s="10">
        <v>64.17</v>
      </c>
      <c r="AA62" s="10">
        <v>63.63</v>
      </c>
      <c r="AB62" s="10">
        <v>64.02</v>
      </c>
      <c r="AC62" s="95">
        <v>2000500</v>
      </c>
      <c r="AD62" s="10">
        <v>63.6</v>
      </c>
      <c r="AE62" s="2">
        <f t="shared" si="0"/>
        <v>0.53999999999999915</v>
      </c>
      <c r="AF62" s="138">
        <f t="shared" si="1"/>
        <v>6.966434452184922E-3</v>
      </c>
    </row>
    <row r="63" spans="15:32" x14ac:dyDescent="0.25">
      <c r="X63" s="133">
        <v>42527</v>
      </c>
      <c r="Y63" s="10">
        <v>63.66</v>
      </c>
      <c r="Z63" s="10">
        <v>63.89</v>
      </c>
      <c r="AA63" s="10">
        <v>63.27</v>
      </c>
      <c r="AB63" s="10">
        <v>63.58</v>
      </c>
      <c r="AC63" s="95">
        <v>1649200</v>
      </c>
      <c r="AD63" s="10">
        <v>63.16</v>
      </c>
      <c r="AE63" s="2">
        <f t="shared" si="0"/>
        <v>0.61999999999999744</v>
      </c>
      <c r="AF63" s="138">
        <f t="shared" si="1"/>
        <v>-1.7385806859492314E-3</v>
      </c>
    </row>
    <row r="64" spans="15:32" x14ac:dyDescent="0.25">
      <c r="X64" s="133">
        <v>42524</v>
      </c>
      <c r="Y64" s="10">
        <v>63.2</v>
      </c>
      <c r="Z64" s="10">
        <v>63.84</v>
      </c>
      <c r="AA64" s="10">
        <v>63.19</v>
      </c>
      <c r="AB64" s="10">
        <v>63.69</v>
      </c>
      <c r="AC64" s="95">
        <v>1979900</v>
      </c>
      <c r="AD64" s="10">
        <v>63.27</v>
      </c>
      <c r="AE64" s="2">
        <f t="shared" si="0"/>
        <v>0.65000000000000568</v>
      </c>
      <c r="AF64" s="138">
        <f t="shared" si="1"/>
        <v>7.3236745741123155E-3</v>
      </c>
    </row>
    <row r="65" spans="24:32" x14ac:dyDescent="0.25">
      <c r="X65" s="133">
        <v>42523</v>
      </c>
      <c r="Y65" s="10">
        <v>63.07</v>
      </c>
      <c r="Z65" s="10">
        <v>63.26</v>
      </c>
      <c r="AA65" s="10">
        <v>62.84</v>
      </c>
      <c r="AB65" s="10">
        <v>63.23</v>
      </c>
      <c r="AC65" s="95">
        <v>1593600</v>
      </c>
      <c r="AD65" s="10">
        <v>62.81</v>
      </c>
      <c r="AE65" s="2">
        <f t="shared" si="0"/>
        <v>0.4199999999999946</v>
      </c>
      <c r="AF65" s="138">
        <f t="shared" si="1"/>
        <v>9.5617529880476226E-4</v>
      </c>
    </row>
    <row r="66" spans="24:32" x14ac:dyDescent="0.25">
      <c r="X66" s="133">
        <v>42522</v>
      </c>
      <c r="Y66" s="10">
        <v>62.77</v>
      </c>
      <c r="Z66" s="10">
        <v>63.33</v>
      </c>
      <c r="AA66" s="10">
        <v>62.65</v>
      </c>
      <c r="AB66" s="10">
        <v>63.17</v>
      </c>
      <c r="AC66" s="95">
        <v>2538500</v>
      </c>
      <c r="AD66" s="10">
        <v>62.75</v>
      </c>
      <c r="AE66" s="2">
        <f t="shared" si="0"/>
        <v>0.67999999999999972</v>
      </c>
      <c r="AF66" s="138">
        <f t="shared" si="1"/>
        <v>6.2540089801155219E-3</v>
      </c>
    </row>
    <row r="67" spans="24:32" x14ac:dyDescent="0.25">
      <c r="X67" s="133">
        <v>42521</v>
      </c>
      <c r="Y67" s="10">
        <v>62.96</v>
      </c>
      <c r="Z67" s="10">
        <v>63.35</v>
      </c>
      <c r="AA67" s="10">
        <v>62.55</v>
      </c>
      <c r="AB67" s="10">
        <v>62.78</v>
      </c>
      <c r="AC67" s="95">
        <v>3160700</v>
      </c>
      <c r="AD67" s="10">
        <v>62.36</v>
      </c>
      <c r="AE67" s="2">
        <f>Z67-AA67</f>
        <v>0.80000000000000426</v>
      </c>
      <c r="AF67" s="138">
        <f>AD67/AD68-1</f>
        <v>-1.4411529223379294E-3</v>
      </c>
    </row>
    <row r="68" spans="24:32" x14ac:dyDescent="0.25">
      <c r="X68" s="133">
        <v>42517</v>
      </c>
      <c r="Y68" s="10">
        <v>62.71</v>
      </c>
      <c r="Z68" s="10">
        <v>63.23</v>
      </c>
      <c r="AA68" s="10">
        <v>62.65</v>
      </c>
      <c r="AB68" s="10">
        <v>62.87</v>
      </c>
      <c r="AC68" s="95">
        <v>1634100</v>
      </c>
      <c r="AD68" s="10">
        <v>62.45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42612</v>
      </c>
      <c r="X2" s="10">
        <v>31.81</v>
      </c>
      <c r="Y2" s="10">
        <v>32</v>
      </c>
      <c r="Z2" s="10">
        <v>31.23</v>
      </c>
      <c r="AA2" s="10">
        <v>31.67</v>
      </c>
      <c r="AB2" s="95">
        <v>10747800</v>
      </c>
      <c r="AC2" s="10">
        <v>31.67</v>
      </c>
      <c r="AD2" s="2">
        <f>Y2-Z2</f>
        <v>0.76999999999999957</v>
      </c>
      <c r="AE2" s="138">
        <f>AC2/AC3-1</f>
        <v>-4.4011317195848942E-3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31.67</v>
      </c>
      <c r="W3" s="133">
        <v>42611</v>
      </c>
      <c r="X3" s="10">
        <v>31.78</v>
      </c>
      <c r="Y3" s="10">
        <v>31.96</v>
      </c>
      <c r="Z3" s="10">
        <v>31.57</v>
      </c>
      <c r="AA3" s="10">
        <v>31.81</v>
      </c>
      <c r="AB3" s="95">
        <v>7708300</v>
      </c>
      <c r="AC3" s="10">
        <v>31.81</v>
      </c>
      <c r="AD3" s="2">
        <f t="shared" ref="AD3:AD66" si="0">Y3-Z3</f>
        <v>0.39000000000000057</v>
      </c>
      <c r="AE3" s="138">
        <f t="shared" ref="AE3:AE66" si="1">AC3/AC4-1</f>
        <v>8.8804313352361941E-3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31.67</v>
      </c>
      <c r="W4" s="133">
        <v>42608</v>
      </c>
      <c r="X4" s="10">
        <v>31.67</v>
      </c>
      <c r="Y4" s="10">
        <v>31.82</v>
      </c>
      <c r="Z4" s="10">
        <v>31.42</v>
      </c>
      <c r="AA4" s="10">
        <v>31.53</v>
      </c>
      <c r="AB4" s="95">
        <v>10436200</v>
      </c>
      <c r="AC4" s="10">
        <v>31.53</v>
      </c>
      <c r="AD4" s="2">
        <f t="shared" si="0"/>
        <v>0.39999999999999858</v>
      </c>
      <c r="AE4" s="138">
        <f t="shared" si="1"/>
        <v>-3.1705770450218829E-4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31.71</v>
      </c>
      <c r="Y5" s="10">
        <v>31.75</v>
      </c>
      <c r="Z5" s="10">
        <v>31.36</v>
      </c>
      <c r="AA5" s="10">
        <v>31.54</v>
      </c>
      <c r="AB5" s="95">
        <v>15930800</v>
      </c>
      <c r="AC5" s="10">
        <v>31.54</v>
      </c>
      <c r="AD5" s="2">
        <f t="shared" si="0"/>
        <v>0.39000000000000057</v>
      </c>
      <c r="AE5" s="138">
        <f t="shared" si="1"/>
        <v>-7.5519194461926009E-3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31.84</v>
      </c>
      <c r="Y6" s="10">
        <v>32.090000000000003</v>
      </c>
      <c r="Z6" s="10">
        <v>31.76</v>
      </c>
      <c r="AA6" s="10">
        <v>31.78</v>
      </c>
      <c r="AB6" s="95">
        <v>8179500</v>
      </c>
      <c r="AC6" s="10">
        <v>31.78</v>
      </c>
      <c r="AD6" s="2">
        <f t="shared" si="0"/>
        <v>0.33000000000000185</v>
      </c>
      <c r="AE6" s="138">
        <f t="shared" si="1"/>
        <v>-3.7617554858933033E-3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42605</v>
      </c>
      <c r="X7" s="10">
        <v>31.97</v>
      </c>
      <c r="Y7" s="10">
        <v>32.049999999999997</v>
      </c>
      <c r="Z7" s="10">
        <v>31.87</v>
      </c>
      <c r="AA7" s="10">
        <v>31.9</v>
      </c>
      <c r="AB7" s="95">
        <v>10961100</v>
      </c>
      <c r="AC7" s="10">
        <v>31.9</v>
      </c>
      <c r="AD7" s="2">
        <f t="shared" si="0"/>
        <v>0.17999999999999616</v>
      </c>
      <c r="AE7" s="138">
        <f t="shared" si="1"/>
        <v>9.4132412927505626E-4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31.79</v>
      </c>
      <c r="Y8" s="10">
        <v>31.95</v>
      </c>
      <c r="Z8" s="10">
        <v>31.7</v>
      </c>
      <c r="AA8" s="10">
        <v>31.87</v>
      </c>
      <c r="AB8" s="95">
        <v>8306000</v>
      </c>
      <c r="AC8" s="10">
        <v>31.87</v>
      </c>
      <c r="AD8" s="2">
        <f t="shared" si="0"/>
        <v>0.25</v>
      </c>
      <c r="AE8" s="138">
        <f t="shared" si="1"/>
        <v>1.2566760917374076E-3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31.48</v>
      </c>
      <c r="Y9" s="10">
        <v>31.89</v>
      </c>
      <c r="Z9" s="10">
        <v>31.4</v>
      </c>
      <c r="AA9" s="10">
        <v>31.83</v>
      </c>
      <c r="AB9" s="95">
        <v>8809700</v>
      </c>
      <c r="AC9" s="10">
        <v>31.83</v>
      </c>
      <c r="AD9" s="2">
        <f t="shared" si="0"/>
        <v>0.49000000000000199</v>
      </c>
      <c r="AE9" s="138">
        <f t="shared" si="1"/>
        <v>8.8748019017432789E-3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42600</v>
      </c>
      <c r="X10" s="10">
        <v>31.8</v>
      </c>
      <c r="Y10" s="10">
        <v>31.86</v>
      </c>
      <c r="Z10" s="10">
        <v>31.48</v>
      </c>
      <c r="AA10" s="10">
        <v>31.55</v>
      </c>
      <c r="AB10" s="95">
        <v>14089900</v>
      </c>
      <c r="AC10" s="10">
        <v>31.55</v>
      </c>
      <c r="AD10" s="2">
        <f t="shared" si="0"/>
        <v>0.37999999999999901</v>
      </c>
      <c r="AE10" s="138">
        <f t="shared" si="1"/>
        <v>-9.4191522762951951E-3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42599</v>
      </c>
      <c r="X11" s="10">
        <v>31.71</v>
      </c>
      <c r="Y11" s="10">
        <v>31.88</v>
      </c>
      <c r="Z11" s="10">
        <v>31.55</v>
      </c>
      <c r="AA11" s="10">
        <v>31.85</v>
      </c>
      <c r="AB11" s="95">
        <v>8392400</v>
      </c>
      <c r="AC11" s="10">
        <v>31.85</v>
      </c>
      <c r="AD11" s="2">
        <f t="shared" si="0"/>
        <v>0.32999999999999829</v>
      </c>
      <c r="AE11" s="138">
        <f t="shared" si="1"/>
        <v>4.4150110375276164E-3</v>
      </c>
    </row>
    <row r="12" spans="1:31" x14ac:dyDescent="0.25">
      <c r="W12" s="133">
        <v>42598</v>
      </c>
      <c r="X12" s="10">
        <v>31.81</v>
      </c>
      <c r="Y12" s="10">
        <v>31.85</v>
      </c>
      <c r="Z12" s="10">
        <v>31.61</v>
      </c>
      <c r="AA12" s="10">
        <v>31.71</v>
      </c>
      <c r="AB12" s="95">
        <v>9888500</v>
      </c>
      <c r="AC12" s="10">
        <v>31.71</v>
      </c>
      <c r="AD12" s="2">
        <f t="shared" si="0"/>
        <v>0.24000000000000199</v>
      </c>
      <c r="AE12" s="138">
        <f t="shared" si="1"/>
        <v>-4.7080979284368496E-3</v>
      </c>
    </row>
    <row r="13" spans="1:31" x14ac:dyDescent="0.25">
      <c r="W13" s="133">
        <v>42597</v>
      </c>
      <c r="X13" s="10">
        <v>31.59</v>
      </c>
      <c r="Y13" s="10">
        <v>31.89</v>
      </c>
      <c r="Z13" s="10">
        <v>31.55</v>
      </c>
      <c r="AA13" s="10">
        <v>31.86</v>
      </c>
      <c r="AB13" s="95">
        <v>9345300</v>
      </c>
      <c r="AC13" s="10">
        <v>31.86</v>
      </c>
      <c r="AD13" s="2">
        <f t="shared" si="0"/>
        <v>0.33999999999999986</v>
      </c>
      <c r="AE13" s="138">
        <f t="shared" si="1"/>
        <v>9.1859360152042324E-3</v>
      </c>
    </row>
    <row r="14" spans="1:31" x14ac:dyDescent="0.25">
      <c r="W14" s="133">
        <v>42594</v>
      </c>
      <c r="X14" s="10">
        <v>31.6</v>
      </c>
      <c r="Y14" s="10">
        <v>31.75</v>
      </c>
      <c r="Z14" s="10">
        <v>31.55</v>
      </c>
      <c r="AA14" s="10">
        <v>31.57</v>
      </c>
      <c r="AB14" s="95">
        <v>9843700</v>
      </c>
      <c r="AC14" s="10">
        <v>31.57</v>
      </c>
      <c r="AD14" s="2">
        <f t="shared" si="0"/>
        <v>0.19999999999999929</v>
      </c>
      <c r="AE14" s="138">
        <f t="shared" si="1"/>
        <v>-5.6692913385826271E-3</v>
      </c>
    </row>
    <row r="15" spans="1:31" x14ac:dyDescent="0.25">
      <c r="W15" s="133">
        <v>42593</v>
      </c>
      <c r="X15" s="10">
        <v>31.43</v>
      </c>
      <c r="Y15" s="10">
        <v>31.79</v>
      </c>
      <c r="Z15" s="10">
        <v>31.36</v>
      </c>
      <c r="AA15" s="10">
        <v>31.75</v>
      </c>
      <c r="AB15" s="95">
        <v>13210800</v>
      </c>
      <c r="AC15" s="10">
        <v>31.75</v>
      </c>
      <c r="AD15" s="2">
        <f t="shared" si="0"/>
        <v>0.42999999999999972</v>
      </c>
      <c r="AE15" s="138">
        <f t="shared" si="1"/>
        <v>1.6000000000000014E-2</v>
      </c>
    </row>
    <row r="16" spans="1:31" x14ac:dyDescent="0.25">
      <c r="W16" s="133">
        <v>42592</v>
      </c>
      <c r="X16" s="10">
        <v>31.03</v>
      </c>
      <c r="Y16" s="10">
        <v>31.27</v>
      </c>
      <c r="Z16" s="10">
        <v>30.96</v>
      </c>
      <c r="AA16" s="10">
        <v>31.25</v>
      </c>
      <c r="AB16" s="95">
        <v>10833700</v>
      </c>
      <c r="AC16" s="10">
        <v>31.25</v>
      </c>
      <c r="AD16" s="2">
        <f t="shared" si="0"/>
        <v>0.30999999999999872</v>
      </c>
      <c r="AE16" s="138">
        <f t="shared" si="1"/>
        <v>5.7933698101062525E-3</v>
      </c>
    </row>
    <row r="17" spans="1:31" x14ac:dyDescent="0.25">
      <c r="W17" s="133">
        <v>42591</v>
      </c>
      <c r="X17" s="10">
        <v>30.91</v>
      </c>
      <c r="Y17" s="10">
        <v>31.25</v>
      </c>
      <c r="Z17" s="10">
        <v>30.83</v>
      </c>
      <c r="AA17" s="10">
        <v>31.07</v>
      </c>
      <c r="AB17" s="95">
        <v>13691100</v>
      </c>
      <c r="AC17" s="10">
        <v>31.07</v>
      </c>
      <c r="AD17" s="2">
        <f t="shared" si="0"/>
        <v>0.42000000000000171</v>
      </c>
      <c r="AE17" s="138">
        <f t="shared" si="1"/>
        <v>6.1528497409326643E-3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42590</v>
      </c>
      <c r="X18" s="10">
        <v>30.92</v>
      </c>
      <c r="Y18" s="10">
        <v>31.06</v>
      </c>
      <c r="Z18" s="10">
        <v>30.8</v>
      </c>
      <c r="AA18" s="10">
        <v>30.88</v>
      </c>
      <c r="AB18" s="95">
        <v>10470900</v>
      </c>
      <c r="AC18" s="10">
        <v>30.88</v>
      </c>
      <c r="AD18" s="2">
        <f t="shared" si="0"/>
        <v>0.25999999999999801</v>
      </c>
      <c r="AE18" s="138">
        <f t="shared" si="1"/>
        <v>2.5974025974024872E-3</v>
      </c>
    </row>
    <row r="19" spans="1:31" x14ac:dyDescent="0.25">
      <c r="W19" s="133">
        <v>42587</v>
      </c>
      <c r="X19" s="10">
        <v>30.51</v>
      </c>
      <c r="Y19" s="10">
        <v>30.89</v>
      </c>
      <c r="Z19" s="10">
        <v>30.5</v>
      </c>
      <c r="AA19" s="10">
        <v>30.8</v>
      </c>
      <c r="AB19" s="95">
        <v>13135900</v>
      </c>
      <c r="AC19" s="10">
        <v>30.8</v>
      </c>
      <c r="AD19" s="2">
        <f t="shared" si="0"/>
        <v>0.39000000000000057</v>
      </c>
      <c r="AE19" s="138">
        <f t="shared" si="1"/>
        <v>1.5161502966380969E-2</v>
      </c>
    </row>
    <row r="20" spans="1:31" x14ac:dyDescent="0.25">
      <c r="W20" s="133">
        <v>42586</v>
      </c>
      <c r="X20" s="10">
        <v>30.24</v>
      </c>
      <c r="Y20" s="10">
        <v>30.53</v>
      </c>
      <c r="Z20" s="10">
        <v>30.23</v>
      </c>
      <c r="AA20" s="10">
        <v>30.34</v>
      </c>
      <c r="AB20" s="95">
        <v>8660900</v>
      </c>
      <c r="AC20" s="10">
        <v>30.34</v>
      </c>
      <c r="AD20" s="2">
        <f t="shared" si="0"/>
        <v>0.30000000000000071</v>
      </c>
      <c r="AE20" s="138">
        <f t="shared" si="1"/>
        <v>3.3068783068783691E-3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30</v>
      </c>
      <c r="Y21" s="10">
        <v>30.25</v>
      </c>
      <c r="Z21" s="10">
        <v>29.91</v>
      </c>
      <c r="AA21" s="10">
        <v>30.24</v>
      </c>
      <c r="AB21" s="95">
        <v>14504200</v>
      </c>
      <c r="AC21" s="10">
        <v>30.24</v>
      </c>
      <c r="AD21" s="2">
        <f t="shared" si="0"/>
        <v>0.33999999999999986</v>
      </c>
      <c r="AE21" s="138">
        <f t="shared" si="1"/>
        <v>1.0357500835282307E-2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42584</v>
      </c>
      <c r="X22" s="10">
        <v>31.03</v>
      </c>
      <c r="Y22" s="10">
        <v>31.08</v>
      </c>
      <c r="Z22" s="10">
        <v>29.82</v>
      </c>
      <c r="AA22" s="10">
        <v>29.93</v>
      </c>
      <c r="AB22" s="95">
        <v>24346900</v>
      </c>
      <c r="AC22" s="10">
        <v>29.93</v>
      </c>
      <c r="AD22" s="2">
        <f t="shared" si="0"/>
        <v>1.259999999999998</v>
      </c>
      <c r="AE22" s="138">
        <f t="shared" si="1"/>
        <v>-4.3769968051118213E-2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42583</v>
      </c>
      <c r="X23" s="10">
        <v>31.54</v>
      </c>
      <c r="Y23" s="10">
        <v>31.62</v>
      </c>
      <c r="Z23" s="10">
        <v>31.2</v>
      </c>
      <c r="AA23" s="10">
        <v>31.3</v>
      </c>
      <c r="AB23" s="95">
        <v>11190600</v>
      </c>
      <c r="AC23" s="10">
        <v>31.3</v>
      </c>
      <c r="AD23" s="2">
        <f t="shared" si="0"/>
        <v>0.42000000000000171</v>
      </c>
      <c r="AE23" s="138">
        <f t="shared" si="1"/>
        <v>-7.609384908053185E-3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42580</v>
      </c>
      <c r="X24" s="10">
        <v>30.79</v>
      </c>
      <c r="Y24" s="10">
        <v>31.55</v>
      </c>
      <c r="Z24" s="10">
        <v>30.78</v>
      </c>
      <c r="AA24" s="10">
        <v>31.54</v>
      </c>
      <c r="AB24" s="95">
        <v>16150500</v>
      </c>
      <c r="AC24" s="10">
        <v>31.54</v>
      </c>
      <c r="AD24" s="2">
        <f t="shared" si="0"/>
        <v>0.76999999999999957</v>
      </c>
      <c r="AE24" s="138">
        <f t="shared" si="1"/>
        <v>1.7747660535656795E-2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42579</v>
      </c>
      <c r="X25" s="10">
        <v>31.05</v>
      </c>
      <c r="Y25" s="10">
        <v>31.2</v>
      </c>
      <c r="Z25" s="10">
        <v>30.65</v>
      </c>
      <c r="AA25" s="10">
        <v>30.99</v>
      </c>
      <c r="AB25" s="95">
        <v>20363900</v>
      </c>
      <c r="AC25" s="10">
        <v>30.99</v>
      </c>
      <c r="AD25" s="2">
        <f t="shared" si="0"/>
        <v>0.55000000000000071</v>
      </c>
      <c r="AE25" s="138">
        <f t="shared" si="1"/>
        <v>-3.216739537788893E-2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42578</v>
      </c>
      <c r="X26" s="10">
        <v>32.18</v>
      </c>
      <c r="Y26" s="10">
        <v>32.29</v>
      </c>
      <c r="Z26" s="10">
        <v>31.97</v>
      </c>
      <c r="AA26" s="10">
        <v>32.020000000000003</v>
      </c>
      <c r="AB26" s="95">
        <v>9159500</v>
      </c>
      <c r="AC26" s="10">
        <v>32.020000000000003</v>
      </c>
      <c r="AD26" s="2">
        <f t="shared" si="0"/>
        <v>0.32000000000000028</v>
      </c>
      <c r="AE26" s="138">
        <f t="shared" si="1"/>
        <v>-4.0435458786934886E-3</v>
      </c>
    </row>
    <row r="27" spans="1:31" x14ac:dyDescent="0.25">
      <c r="W27" s="133">
        <v>42577</v>
      </c>
      <c r="X27" s="10">
        <v>31.98</v>
      </c>
      <c r="Y27" s="10">
        <v>32.22</v>
      </c>
      <c r="Z27" s="10">
        <v>31.89</v>
      </c>
      <c r="AA27" s="10">
        <v>32.15</v>
      </c>
      <c r="AB27" s="95">
        <v>9462000</v>
      </c>
      <c r="AC27" s="10">
        <v>32.15</v>
      </c>
      <c r="AD27" s="2">
        <f t="shared" si="0"/>
        <v>0.32999999999999829</v>
      </c>
      <c r="AE27" s="138">
        <f t="shared" si="1"/>
        <v>2.8072364316904519E-3</v>
      </c>
    </row>
    <row r="28" spans="1:31" x14ac:dyDescent="0.25">
      <c r="W28" s="133">
        <v>42576</v>
      </c>
      <c r="X28" s="10">
        <v>32.19</v>
      </c>
      <c r="Y28" s="10">
        <v>32.36</v>
      </c>
      <c r="Z28" s="10">
        <v>31.96</v>
      </c>
      <c r="AA28" s="10">
        <v>32.06</v>
      </c>
      <c r="AB28" s="95">
        <v>11324900</v>
      </c>
      <c r="AC28" s="10">
        <v>32.06</v>
      </c>
      <c r="AD28" s="2">
        <f t="shared" si="0"/>
        <v>0.39999999999999858</v>
      </c>
      <c r="AE28" s="138">
        <f t="shared" si="1"/>
        <v>-3.1094527363182412E-3</v>
      </c>
    </row>
    <row r="29" spans="1:31" x14ac:dyDescent="0.25">
      <c r="L29" t="s">
        <v>223</v>
      </c>
      <c r="M29" s="2">
        <f>M47+K47-F47</f>
        <v>36.819999999999709</v>
      </c>
      <c r="W29" s="133">
        <v>42573</v>
      </c>
      <c r="X29" s="10">
        <v>32.1</v>
      </c>
      <c r="Y29" s="10">
        <v>32.24</v>
      </c>
      <c r="Z29" s="10">
        <v>31.72</v>
      </c>
      <c r="AA29" s="10">
        <v>32.159999999999997</v>
      </c>
      <c r="AB29" s="95">
        <v>13305400</v>
      </c>
      <c r="AC29" s="10">
        <v>32.159999999999997</v>
      </c>
      <c r="AD29" s="2">
        <f t="shared" si="0"/>
        <v>0.52000000000000313</v>
      </c>
      <c r="AE29" s="138">
        <f t="shared" si="1"/>
        <v>4.0586949734622291E-3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42572</v>
      </c>
      <c r="X30" s="10">
        <v>31.49</v>
      </c>
      <c r="Y30" s="10">
        <v>32.869999999999997</v>
      </c>
      <c r="Z30" s="10">
        <v>31.49</v>
      </c>
      <c r="AA30" s="10">
        <v>32.03</v>
      </c>
      <c r="AB30" s="95">
        <v>36218500</v>
      </c>
      <c r="AC30" s="10">
        <v>32.03</v>
      </c>
      <c r="AD30" s="2">
        <f t="shared" si="0"/>
        <v>1.379999999999999</v>
      </c>
      <c r="AE30" s="138">
        <f t="shared" si="1"/>
        <v>1.7148301047951842E-2</v>
      </c>
    </row>
    <row r="31" spans="1:31" x14ac:dyDescent="0.25">
      <c r="A31" s="393" t="s">
        <v>56</v>
      </c>
      <c r="B31" s="553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42571</v>
      </c>
      <c r="X31" s="10">
        <v>31.42</v>
      </c>
      <c r="Y31" s="10">
        <v>31.58</v>
      </c>
      <c r="Z31" s="10">
        <v>31.07</v>
      </c>
      <c r="AA31" s="10">
        <v>31.49</v>
      </c>
      <c r="AB31" s="95">
        <v>20923000</v>
      </c>
      <c r="AC31" s="10">
        <v>31.49</v>
      </c>
      <c r="AD31" s="2">
        <f t="shared" si="0"/>
        <v>0.50999999999999801</v>
      </c>
      <c r="AE31" s="138">
        <f t="shared" si="1"/>
        <v>7.6799999999999091E-3</v>
      </c>
    </row>
    <row r="32" spans="1:31" x14ac:dyDescent="0.25">
      <c r="A32" s="394" t="s">
        <v>71</v>
      </c>
      <c r="B32" s="553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42570</v>
      </c>
      <c r="X32" s="10">
        <v>30.7</v>
      </c>
      <c r="Y32" s="10">
        <v>31.27</v>
      </c>
      <c r="Z32" s="10">
        <v>30.7</v>
      </c>
      <c r="AA32" s="10">
        <v>31.25</v>
      </c>
      <c r="AB32" s="95">
        <v>17164100</v>
      </c>
      <c r="AC32" s="10">
        <v>31.25</v>
      </c>
      <c r="AD32" s="2">
        <f t="shared" si="0"/>
        <v>0.57000000000000028</v>
      </c>
      <c r="AE32" s="138">
        <f t="shared" si="1"/>
        <v>1.2309685779073432E-2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42569</v>
      </c>
      <c r="X33" s="10">
        <v>30.75</v>
      </c>
      <c r="Y33" s="10">
        <v>31.1</v>
      </c>
      <c r="Z33" s="10">
        <v>30.61</v>
      </c>
      <c r="AA33" s="10">
        <v>30.87</v>
      </c>
      <c r="AB33" s="95">
        <v>8732300</v>
      </c>
      <c r="AC33" s="10">
        <v>30.87</v>
      </c>
      <c r="AD33" s="2">
        <f t="shared" si="0"/>
        <v>0.49000000000000199</v>
      </c>
      <c r="AE33" s="138">
        <f t="shared" si="1"/>
        <v>3.2499187520311779E-3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42566</v>
      </c>
      <c r="X34" s="10">
        <v>30.82</v>
      </c>
      <c r="Y34" s="10">
        <v>30.98</v>
      </c>
      <c r="Z34" s="10">
        <v>30.57</v>
      </c>
      <c r="AA34" s="10">
        <v>30.77</v>
      </c>
      <c r="AB34" s="95">
        <v>8429500</v>
      </c>
      <c r="AC34" s="10">
        <v>30.77</v>
      </c>
      <c r="AD34" s="2">
        <f t="shared" si="0"/>
        <v>0.41000000000000014</v>
      </c>
      <c r="AE34" s="138">
        <f t="shared" si="1"/>
        <v>3.2509752925879987E-4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42565</v>
      </c>
      <c r="X35" s="10">
        <v>30.88</v>
      </c>
      <c r="Y35" s="10">
        <v>31.05</v>
      </c>
      <c r="Z35" s="10">
        <v>30.6</v>
      </c>
      <c r="AA35" s="10">
        <v>30.76</v>
      </c>
      <c r="AB35" s="95">
        <v>11306400</v>
      </c>
      <c r="AC35" s="10">
        <v>30.76</v>
      </c>
      <c r="AD35" s="2">
        <f t="shared" si="0"/>
        <v>0.44999999999999929</v>
      </c>
      <c r="AE35" s="138">
        <f t="shared" si="1"/>
        <v>4.2442050277506915E-3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42564</v>
      </c>
      <c r="X36" s="10">
        <v>30.63</v>
      </c>
      <c r="Y36" s="10">
        <v>30.69</v>
      </c>
      <c r="Z36" s="10">
        <v>30.22</v>
      </c>
      <c r="AA36" s="10">
        <v>30.63</v>
      </c>
      <c r="AB36" s="95">
        <v>13303600</v>
      </c>
      <c r="AC36" s="10">
        <v>30.63</v>
      </c>
      <c r="AD36" s="2">
        <f t="shared" si="0"/>
        <v>0.47000000000000242</v>
      </c>
      <c r="AE36" s="138">
        <f t="shared" si="1"/>
        <v>9.8039215686274161E-4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42563</v>
      </c>
      <c r="X37" s="10">
        <v>30.45</v>
      </c>
      <c r="Y37" s="10">
        <v>30.85</v>
      </c>
      <c r="Z37" s="10">
        <v>30.39</v>
      </c>
      <c r="AA37" s="10">
        <v>30.6</v>
      </c>
      <c r="AB37" s="95">
        <v>16786300</v>
      </c>
      <c r="AC37" s="10">
        <v>30.6</v>
      </c>
      <c r="AD37" s="2">
        <f t="shared" si="0"/>
        <v>0.46000000000000085</v>
      </c>
      <c r="AE37" s="138">
        <f t="shared" si="1"/>
        <v>1.5599070693660844E-2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42562</v>
      </c>
      <c r="X38" s="10">
        <v>29.79</v>
      </c>
      <c r="Y38" s="10">
        <v>30.27</v>
      </c>
      <c r="Z38" s="10">
        <v>29.74</v>
      </c>
      <c r="AA38" s="10">
        <v>30.13</v>
      </c>
      <c r="AB38" s="95">
        <v>13870300</v>
      </c>
      <c r="AC38" s="10">
        <v>30.13</v>
      </c>
      <c r="AD38" s="2">
        <f t="shared" si="0"/>
        <v>0.53000000000000114</v>
      </c>
      <c r="AE38" s="138">
        <f t="shared" si="1"/>
        <v>1.5846257585974355E-2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42559</v>
      </c>
      <c r="X39" s="10">
        <v>29.27</v>
      </c>
      <c r="Y39" s="10">
        <v>29.87</v>
      </c>
      <c r="Z39" s="10">
        <v>29.27</v>
      </c>
      <c r="AA39" s="10">
        <v>29.66</v>
      </c>
      <c r="AB39" s="95">
        <v>16659400</v>
      </c>
      <c r="AC39" s="10">
        <v>29.66</v>
      </c>
      <c r="AD39" s="2">
        <f t="shared" si="0"/>
        <v>0.60000000000000142</v>
      </c>
      <c r="AE39" s="138">
        <f t="shared" si="1"/>
        <v>3.2011134307585287E-2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28.49</v>
      </c>
      <c r="Y40" s="10">
        <v>29.06</v>
      </c>
      <c r="Z40" s="10">
        <v>28.42</v>
      </c>
      <c r="AA40" s="10">
        <v>28.74</v>
      </c>
      <c r="AB40" s="95">
        <v>10842300</v>
      </c>
      <c r="AC40" s="10">
        <v>28.74</v>
      </c>
      <c r="AD40" s="2">
        <f t="shared" si="0"/>
        <v>0.63999999999999702</v>
      </c>
      <c r="AE40" s="138">
        <f t="shared" si="1"/>
        <v>1.1971830985915588E-2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37" t="s">
        <v>78</v>
      </c>
      <c r="P41" s="537"/>
      <c r="W41" s="133">
        <v>42557</v>
      </c>
      <c r="X41" s="10">
        <v>28</v>
      </c>
      <c r="Y41" s="10">
        <v>28.41</v>
      </c>
      <c r="Z41" s="10">
        <v>27.52</v>
      </c>
      <c r="AA41" s="10">
        <v>28.4</v>
      </c>
      <c r="AB41" s="95">
        <v>14631400</v>
      </c>
      <c r="AC41" s="10">
        <v>28.4</v>
      </c>
      <c r="AD41" s="2">
        <f t="shared" si="0"/>
        <v>0.89000000000000057</v>
      </c>
      <c r="AE41" s="138">
        <f t="shared" si="1"/>
        <v>8.1647142350016466E-3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34.837000000000003</v>
      </c>
      <c r="Q42" s="2"/>
      <c r="T42" s="91" t="s">
        <v>113</v>
      </c>
      <c r="W42" s="133">
        <v>42556</v>
      </c>
      <c r="X42" s="10">
        <v>28.64</v>
      </c>
      <c r="Y42" s="10">
        <v>28.68</v>
      </c>
      <c r="Z42" s="10">
        <v>28.04</v>
      </c>
      <c r="AA42" s="10">
        <v>28.17</v>
      </c>
      <c r="AB42" s="95">
        <v>12178200</v>
      </c>
      <c r="AC42" s="10">
        <v>28.17</v>
      </c>
      <c r="AD42" s="2">
        <f t="shared" si="0"/>
        <v>0.64000000000000057</v>
      </c>
      <c r="AE42" s="138">
        <f t="shared" si="1"/>
        <v>-2.4922118380062308E-2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34.520300000000006</v>
      </c>
      <c r="Q43" s="2"/>
      <c r="T43" s="161" t="s">
        <v>98</v>
      </c>
      <c r="U43" s="161">
        <v>31.81</v>
      </c>
      <c r="W43" s="133">
        <v>42552</v>
      </c>
      <c r="X43" s="10">
        <v>28.69</v>
      </c>
      <c r="Y43" s="10">
        <v>28.98</v>
      </c>
      <c r="Z43" s="10">
        <v>28.36</v>
      </c>
      <c r="AA43" s="10">
        <v>28.89</v>
      </c>
      <c r="AB43" s="95">
        <v>15157900</v>
      </c>
      <c r="AC43" s="10">
        <v>28.89</v>
      </c>
      <c r="AD43" s="2">
        <f t="shared" si="0"/>
        <v>0.62000000000000099</v>
      </c>
      <c r="AE43" s="138">
        <f t="shared" si="1"/>
        <v>2.0848056537102533E-2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34.203600000000002</v>
      </c>
      <c r="Q44" s="2"/>
      <c r="T44" s="10" t="s">
        <v>99</v>
      </c>
      <c r="U44" s="10">
        <v>31.67</v>
      </c>
      <c r="W44" s="133">
        <v>42551</v>
      </c>
      <c r="X44" s="10">
        <v>28.18</v>
      </c>
      <c r="Y44" s="10">
        <v>29.66</v>
      </c>
      <c r="Z44" s="10">
        <v>27.7</v>
      </c>
      <c r="AA44" s="10">
        <v>28.3</v>
      </c>
      <c r="AB44" s="95">
        <v>15360600</v>
      </c>
      <c r="AC44" s="10">
        <v>28.3</v>
      </c>
      <c r="AD44" s="2">
        <f t="shared" si="0"/>
        <v>1.9600000000000009</v>
      </c>
      <c r="AE44" s="138">
        <f t="shared" si="1"/>
        <v>4.6148384806532494E-3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33.886900000000004</v>
      </c>
      <c r="Q45" s="2"/>
      <c r="T45" s="10" t="s">
        <v>100</v>
      </c>
      <c r="U45" s="10" t="s">
        <v>130</v>
      </c>
      <c r="W45" s="133">
        <v>42550</v>
      </c>
      <c r="X45" s="10">
        <v>28</v>
      </c>
      <c r="Y45" s="10">
        <v>28.2</v>
      </c>
      <c r="Z45" s="10">
        <v>27.6</v>
      </c>
      <c r="AA45" s="10">
        <v>28.17</v>
      </c>
      <c r="AB45" s="95">
        <v>10644100</v>
      </c>
      <c r="AC45" s="10">
        <v>28.17</v>
      </c>
      <c r="AD45" s="2">
        <f t="shared" si="0"/>
        <v>0.59999999999999787</v>
      </c>
      <c r="AE45" s="138">
        <f t="shared" si="1"/>
        <v>1.5501081470800315E-2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33.570200000000007</v>
      </c>
      <c r="Q46" s="2"/>
      <c r="T46" s="10" t="s">
        <v>101</v>
      </c>
      <c r="U46" s="10" t="s">
        <v>130</v>
      </c>
      <c r="W46" s="133">
        <v>42549</v>
      </c>
      <c r="X46" s="10">
        <v>27.93</v>
      </c>
      <c r="Y46" s="10">
        <v>27.98</v>
      </c>
      <c r="Z46" s="10">
        <v>27.4</v>
      </c>
      <c r="AA46" s="10">
        <v>27.74</v>
      </c>
      <c r="AB46" s="95">
        <v>14061400</v>
      </c>
      <c r="AC46" s="10">
        <v>27.74</v>
      </c>
      <c r="AD46" s="2">
        <f t="shared" si="0"/>
        <v>0.58000000000000185</v>
      </c>
      <c r="AE46" s="138">
        <f t="shared" si="1"/>
        <v>8.3605961468555812E-3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33.253500000000003</v>
      </c>
      <c r="Q47" s="2"/>
      <c r="T47" s="10" t="s">
        <v>102</v>
      </c>
      <c r="U47" s="10">
        <v>36.53</v>
      </c>
      <c r="W47" s="133">
        <v>42548</v>
      </c>
      <c r="X47" s="10">
        <v>28.09</v>
      </c>
      <c r="Y47" s="10">
        <v>28.1</v>
      </c>
      <c r="Z47" s="10">
        <v>27.34</v>
      </c>
      <c r="AA47" s="10">
        <v>27.51</v>
      </c>
      <c r="AB47" s="95">
        <v>18634200</v>
      </c>
      <c r="AC47" s="10">
        <v>27.51</v>
      </c>
      <c r="AD47" s="2">
        <f t="shared" si="0"/>
        <v>0.76000000000000156</v>
      </c>
      <c r="AE47" s="138">
        <f t="shared" si="1"/>
        <v>-2.9629629629629672E-2</v>
      </c>
    </row>
    <row r="48" spans="1:31" x14ac:dyDescent="0.25">
      <c r="O48" s="83">
        <v>1.04</v>
      </c>
      <c r="P48" s="83">
        <f t="shared" si="2"/>
        <v>32.936800000000005</v>
      </c>
      <c r="Q48" s="2"/>
      <c r="T48" s="10" t="s">
        <v>103</v>
      </c>
      <c r="U48" s="10">
        <v>1.65374</v>
      </c>
      <c r="W48" s="133">
        <v>42545</v>
      </c>
      <c r="X48" s="10">
        <v>28.58</v>
      </c>
      <c r="Y48" s="10">
        <v>29.04</v>
      </c>
      <c r="Z48" s="10">
        <v>28.25</v>
      </c>
      <c r="AA48" s="10">
        <v>28.35</v>
      </c>
      <c r="AB48" s="95">
        <v>30181100</v>
      </c>
      <c r="AC48" s="10">
        <v>28.35</v>
      </c>
      <c r="AD48" s="2">
        <f t="shared" si="0"/>
        <v>0.78999999999999915</v>
      </c>
      <c r="AE48" s="138">
        <f t="shared" si="1"/>
        <v>-4.9295774647887258E-2</v>
      </c>
    </row>
    <row r="49" spans="15:31" x14ac:dyDescent="0.25">
      <c r="O49" s="83">
        <v>1.03</v>
      </c>
      <c r="P49" s="83">
        <f t="shared" si="2"/>
        <v>32.620100000000001</v>
      </c>
      <c r="Q49" s="2"/>
      <c r="T49" s="10" t="s">
        <v>123</v>
      </c>
      <c r="U49" s="10" t="s">
        <v>305</v>
      </c>
      <c r="W49" s="133">
        <v>42544</v>
      </c>
      <c r="X49" s="10">
        <v>29.59</v>
      </c>
      <c r="Y49" s="10">
        <v>29.85</v>
      </c>
      <c r="Z49" s="10">
        <v>29.55</v>
      </c>
      <c r="AA49" s="10">
        <v>29.82</v>
      </c>
      <c r="AB49" s="95">
        <v>9598100</v>
      </c>
      <c r="AC49" s="10">
        <v>29.82</v>
      </c>
      <c r="AD49" s="2">
        <f t="shared" si="0"/>
        <v>0.30000000000000071</v>
      </c>
      <c r="AE49" s="138">
        <f t="shared" si="1"/>
        <v>1.7053206002728416E-2</v>
      </c>
    </row>
    <row r="50" spans="15:31" x14ac:dyDescent="0.25">
      <c r="O50" s="83">
        <v>1.02</v>
      </c>
      <c r="P50" s="83">
        <f t="shared" si="2"/>
        <v>32.303400000000003</v>
      </c>
      <c r="Q50" s="2"/>
      <c r="T50" s="10"/>
      <c r="U50" s="10"/>
      <c r="W50" s="133">
        <v>42543</v>
      </c>
      <c r="X50" s="10">
        <v>29.34</v>
      </c>
      <c r="Y50" s="10">
        <v>29.59</v>
      </c>
      <c r="Z50" s="10">
        <v>29.27</v>
      </c>
      <c r="AA50" s="10">
        <v>29.32</v>
      </c>
      <c r="AB50" s="95">
        <v>8717200</v>
      </c>
      <c r="AC50" s="10">
        <v>29.32</v>
      </c>
      <c r="AD50" s="2">
        <f t="shared" si="0"/>
        <v>0.32000000000000028</v>
      </c>
      <c r="AE50" s="138">
        <f t="shared" si="1"/>
        <v>-6.4384954252796334E-3</v>
      </c>
    </row>
    <row r="51" spans="15:31" x14ac:dyDescent="0.25">
      <c r="O51" s="83">
        <v>1.01</v>
      </c>
      <c r="P51" s="83">
        <f t="shared" si="2"/>
        <v>31.986700000000003</v>
      </c>
      <c r="Q51" s="2"/>
      <c r="T51" s="10" t="s">
        <v>105</v>
      </c>
      <c r="U51" s="10" t="s">
        <v>469</v>
      </c>
      <c r="W51" s="133">
        <v>42542</v>
      </c>
      <c r="X51" s="10">
        <v>29.64</v>
      </c>
      <c r="Y51" s="10">
        <v>29.77</v>
      </c>
      <c r="Z51" s="10">
        <v>29.43</v>
      </c>
      <c r="AA51" s="10">
        <v>29.51</v>
      </c>
      <c r="AB51" s="95">
        <v>10318000</v>
      </c>
      <c r="AC51" s="10">
        <v>29.51</v>
      </c>
      <c r="AD51" s="2">
        <f t="shared" si="0"/>
        <v>0.33999999999999986</v>
      </c>
      <c r="AE51" s="138">
        <f t="shared" si="1"/>
        <v>-4.7217537942663146E-3</v>
      </c>
    </row>
    <row r="52" spans="15:31" x14ac:dyDescent="0.25">
      <c r="O52" s="83">
        <v>1</v>
      </c>
      <c r="P52" s="83">
        <f t="shared" si="2"/>
        <v>31.67</v>
      </c>
      <c r="Q52" s="2"/>
      <c r="T52" s="10" t="s">
        <v>106</v>
      </c>
      <c r="U52" s="10" t="s">
        <v>365</v>
      </c>
      <c r="W52" s="133">
        <v>42541</v>
      </c>
      <c r="X52" s="10">
        <v>29.62</v>
      </c>
      <c r="Y52" s="10">
        <v>30.03</v>
      </c>
      <c r="Z52" s="10">
        <v>29.59</v>
      </c>
      <c r="AA52" s="10">
        <v>29.65</v>
      </c>
      <c r="AB52" s="95">
        <v>12329100</v>
      </c>
      <c r="AC52" s="10">
        <v>29.65</v>
      </c>
      <c r="AD52" s="2">
        <f t="shared" si="0"/>
        <v>0.44000000000000128</v>
      </c>
      <c r="AE52" s="138">
        <f t="shared" si="1"/>
        <v>1.436879917892564E-2</v>
      </c>
    </row>
    <row r="53" spans="15:31" x14ac:dyDescent="0.25">
      <c r="O53" s="83">
        <v>0.99</v>
      </c>
      <c r="P53" s="83">
        <f t="shared" si="2"/>
        <v>31.353300000000001</v>
      </c>
      <c r="Q53" s="2"/>
      <c r="T53" s="10" t="s">
        <v>107</v>
      </c>
      <c r="U53" s="95">
        <v>10748741</v>
      </c>
      <c r="W53" s="133">
        <v>42538</v>
      </c>
      <c r="X53" s="10">
        <v>29.14</v>
      </c>
      <c r="Y53" s="10">
        <v>29.43</v>
      </c>
      <c r="Z53" s="10">
        <v>29.06</v>
      </c>
      <c r="AA53" s="10">
        <v>29.23</v>
      </c>
      <c r="AB53" s="95">
        <v>12707400</v>
      </c>
      <c r="AC53" s="10">
        <v>29.23</v>
      </c>
      <c r="AD53" s="2">
        <f t="shared" si="0"/>
        <v>0.37000000000000099</v>
      </c>
      <c r="AE53" s="138">
        <f t="shared" si="1"/>
        <v>7.2363886974500247E-3</v>
      </c>
    </row>
    <row r="54" spans="15:31" x14ac:dyDescent="0.25">
      <c r="O54" s="83">
        <v>0.98</v>
      </c>
      <c r="P54" s="83">
        <f t="shared" si="2"/>
        <v>31.0366</v>
      </c>
      <c r="Q54" s="2"/>
      <c r="T54" s="10" t="s">
        <v>110</v>
      </c>
      <c r="U54" s="95">
        <v>13292600</v>
      </c>
      <c r="W54" s="133">
        <v>42537</v>
      </c>
      <c r="X54" s="10">
        <v>28.67</v>
      </c>
      <c r="Y54" s="10">
        <v>29.07</v>
      </c>
      <c r="Z54" s="10">
        <v>28.5</v>
      </c>
      <c r="AA54" s="10">
        <v>29.02</v>
      </c>
      <c r="AB54" s="95">
        <v>9654400</v>
      </c>
      <c r="AC54" s="10">
        <v>29.02</v>
      </c>
      <c r="AD54" s="2">
        <f t="shared" si="0"/>
        <v>0.57000000000000028</v>
      </c>
      <c r="AE54" s="138">
        <f t="shared" si="1"/>
        <v>5.5440055440054703E-3</v>
      </c>
    </row>
    <row r="55" spans="15:31" x14ac:dyDescent="0.25">
      <c r="O55" s="83">
        <v>0.97</v>
      </c>
      <c r="P55" s="83">
        <f t="shared" si="2"/>
        <v>30.719899999999999</v>
      </c>
      <c r="T55" s="10" t="s">
        <v>108</v>
      </c>
      <c r="U55" s="10" t="s">
        <v>470</v>
      </c>
      <c r="W55" s="133">
        <v>42536</v>
      </c>
      <c r="X55" s="10">
        <v>28.98</v>
      </c>
      <c r="Y55" s="10">
        <v>29.22</v>
      </c>
      <c r="Z55" s="10">
        <v>28.79</v>
      </c>
      <c r="AA55" s="10">
        <v>28.86</v>
      </c>
      <c r="AB55" s="95">
        <v>8479900</v>
      </c>
      <c r="AC55" s="10">
        <v>28.86</v>
      </c>
      <c r="AD55" s="2">
        <f t="shared" si="0"/>
        <v>0.42999999999999972</v>
      </c>
      <c r="AE55" s="138">
        <f t="shared" si="1"/>
        <v>1.0405827263266776E-3</v>
      </c>
    </row>
    <row r="56" spans="15:31" x14ac:dyDescent="0.25">
      <c r="O56" s="83">
        <v>0.96</v>
      </c>
      <c r="P56" s="83">
        <f t="shared" si="2"/>
        <v>30.403200000000002</v>
      </c>
      <c r="T56" s="10" t="s">
        <v>111</v>
      </c>
      <c r="U56" s="10">
        <v>4.0599999999999996</v>
      </c>
      <c r="W56" s="133">
        <v>42535</v>
      </c>
      <c r="X56" s="10">
        <v>29.07</v>
      </c>
      <c r="Y56" s="10">
        <v>29.31</v>
      </c>
      <c r="Z56" s="10">
        <v>28.65</v>
      </c>
      <c r="AA56" s="10">
        <v>28.83</v>
      </c>
      <c r="AB56" s="95">
        <v>10751700</v>
      </c>
      <c r="AC56" s="10">
        <v>28.83</v>
      </c>
      <c r="AD56" s="2">
        <f t="shared" si="0"/>
        <v>0.66000000000000014</v>
      </c>
      <c r="AE56" s="138">
        <f t="shared" si="1"/>
        <v>-8.5969738651994199E-3</v>
      </c>
    </row>
    <row r="57" spans="15:31" x14ac:dyDescent="0.25">
      <c r="O57" s="83">
        <v>0.95</v>
      </c>
      <c r="P57" s="83">
        <f t="shared" si="2"/>
        <v>30.086500000000001</v>
      </c>
      <c r="T57" s="10" t="s">
        <v>112</v>
      </c>
      <c r="U57" s="10">
        <v>7.81</v>
      </c>
      <c r="W57" s="133">
        <v>42534</v>
      </c>
      <c r="X57" s="10">
        <v>28.85</v>
      </c>
      <c r="Y57" s="10">
        <v>29.4</v>
      </c>
      <c r="Z57" s="10">
        <v>28.8</v>
      </c>
      <c r="AA57" s="10">
        <v>29.08</v>
      </c>
      <c r="AB57" s="95">
        <v>13871300</v>
      </c>
      <c r="AC57" s="10">
        <v>29.08</v>
      </c>
      <c r="AD57" s="2">
        <f t="shared" si="0"/>
        <v>0.59999999999999787</v>
      </c>
      <c r="AE57" s="138">
        <f t="shared" si="1"/>
        <v>6.8823124569861172E-4</v>
      </c>
    </row>
    <row r="58" spans="15:31" x14ac:dyDescent="0.25">
      <c r="O58" s="83">
        <v>0.94</v>
      </c>
      <c r="P58" s="83">
        <f t="shared" si="2"/>
        <v>29.7698</v>
      </c>
      <c r="T58" s="10" t="s">
        <v>109</v>
      </c>
      <c r="U58" s="10" t="s">
        <v>403</v>
      </c>
      <c r="W58" s="133">
        <v>42531</v>
      </c>
      <c r="X58" s="10">
        <v>29.22</v>
      </c>
      <c r="Y58" s="10">
        <v>29.34</v>
      </c>
      <c r="Z58" s="10">
        <v>28.98</v>
      </c>
      <c r="AA58" s="10">
        <v>29.06</v>
      </c>
      <c r="AB58" s="95">
        <v>10740400</v>
      </c>
      <c r="AC58" s="10">
        <v>29.06</v>
      </c>
      <c r="AD58" s="2">
        <f t="shared" si="0"/>
        <v>0.35999999999999943</v>
      </c>
      <c r="AE58" s="138">
        <f t="shared" si="1"/>
        <v>-1.021798365122617E-2</v>
      </c>
    </row>
    <row r="59" spans="15:31" x14ac:dyDescent="0.25">
      <c r="O59" s="83">
        <v>0.93</v>
      </c>
      <c r="P59" s="83">
        <f t="shared" si="2"/>
        <v>29.453100000000003</v>
      </c>
      <c r="W59" s="133">
        <v>42530</v>
      </c>
      <c r="X59" s="10">
        <v>29.48</v>
      </c>
      <c r="Y59" s="10">
        <v>29.5</v>
      </c>
      <c r="Z59" s="10">
        <v>29.16</v>
      </c>
      <c r="AA59" s="10">
        <v>29.36</v>
      </c>
      <c r="AB59" s="95">
        <v>11907500</v>
      </c>
      <c r="AC59" s="10">
        <v>29.36</v>
      </c>
      <c r="AD59" s="2">
        <f t="shared" si="0"/>
        <v>0.33999999999999986</v>
      </c>
      <c r="AE59" s="138">
        <f t="shared" si="1"/>
        <v>-7.1017923571187191E-3</v>
      </c>
    </row>
    <row r="60" spans="15:31" x14ac:dyDescent="0.25">
      <c r="O60" s="83">
        <v>0.92</v>
      </c>
      <c r="P60" s="83">
        <f t="shared" si="2"/>
        <v>29.136400000000002</v>
      </c>
      <c r="W60" s="133">
        <v>42529</v>
      </c>
      <c r="X60" s="10">
        <v>30</v>
      </c>
      <c r="Y60" s="10">
        <v>30.03</v>
      </c>
      <c r="Z60" s="10">
        <v>29.52</v>
      </c>
      <c r="AA60" s="10">
        <v>29.57</v>
      </c>
      <c r="AB60" s="95">
        <v>12990900</v>
      </c>
      <c r="AC60" s="10">
        <v>29.57</v>
      </c>
      <c r="AD60" s="2">
        <f t="shared" si="0"/>
        <v>0.51000000000000156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28.819700000000001</v>
      </c>
      <c r="W61" s="133">
        <v>42529</v>
      </c>
      <c r="X61" s="10" t="s">
        <v>194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28.503000000000004</v>
      </c>
      <c r="W62" s="133">
        <v>42528</v>
      </c>
      <c r="X62" s="10">
        <v>30.16</v>
      </c>
      <c r="Y62" s="10">
        <v>30.38</v>
      </c>
      <c r="Z62" s="10">
        <v>29.95</v>
      </c>
      <c r="AA62" s="10">
        <v>30.23</v>
      </c>
      <c r="AB62" s="95">
        <v>14425700</v>
      </c>
      <c r="AC62" s="10">
        <v>29.85</v>
      </c>
      <c r="AD62" s="2">
        <f t="shared" si="0"/>
        <v>0.42999999999999972</v>
      </c>
      <c r="AE62" s="138">
        <f t="shared" si="1"/>
        <v>8.1053698074975422E-3</v>
      </c>
    </row>
    <row r="63" spans="15:31" x14ac:dyDescent="0.25">
      <c r="W63" s="133">
        <v>42527</v>
      </c>
      <c r="X63" s="10">
        <v>29.85</v>
      </c>
      <c r="Y63" s="10">
        <v>30.04</v>
      </c>
      <c r="Z63" s="10">
        <v>29.72</v>
      </c>
      <c r="AA63" s="10">
        <v>29.99</v>
      </c>
      <c r="AB63" s="95">
        <v>10985800</v>
      </c>
      <c r="AC63" s="10">
        <v>29.61</v>
      </c>
      <c r="AD63" s="2">
        <f t="shared" si="0"/>
        <v>0.32000000000000028</v>
      </c>
      <c r="AE63" s="138">
        <f t="shared" si="1"/>
        <v>1.300034211426615E-2</v>
      </c>
    </row>
    <row r="64" spans="15:31" x14ac:dyDescent="0.25">
      <c r="W64" s="133">
        <v>42524</v>
      </c>
      <c r="X64" s="10">
        <v>30.09</v>
      </c>
      <c r="Y64" s="10">
        <v>30.15</v>
      </c>
      <c r="Z64" s="10">
        <v>29.51</v>
      </c>
      <c r="AA64" s="10">
        <v>29.6</v>
      </c>
      <c r="AB64" s="95">
        <v>18549600</v>
      </c>
      <c r="AC64" s="10">
        <v>29.23</v>
      </c>
      <c r="AD64" s="2">
        <f t="shared" si="0"/>
        <v>0.63999999999999702</v>
      </c>
      <c r="AE64" s="138">
        <f t="shared" si="1"/>
        <v>-2.1753681392235547E-2</v>
      </c>
    </row>
    <row r="65" spans="23:31" x14ac:dyDescent="0.25">
      <c r="W65" s="133">
        <v>42523</v>
      </c>
      <c r="X65" s="10">
        <v>30.13</v>
      </c>
      <c r="Y65" s="10">
        <v>30.46</v>
      </c>
      <c r="Z65" s="10">
        <v>30.05</v>
      </c>
      <c r="AA65" s="10">
        <v>30.26</v>
      </c>
      <c r="AB65" s="95">
        <v>12649300</v>
      </c>
      <c r="AC65" s="10">
        <v>29.88</v>
      </c>
      <c r="AD65" s="2">
        <f t="shared" si="0"/>
        <v>0.41000000000000014</v>
      </c>
      <c r="AE65" s="138">
        <f t="shared" si="1"/>
        <v>1.3404825737264314E-3</v>
      </c>
    </row>
    <row r="66" spans="23:31" x14ac:dyDescent="0.25">
      <c r="W66" s="133">
        <v>42522</v>
      </c>
      <c r="X66" s="10">
        <v>31.15</v>
      </c>
      <c r="Y66" s="10">
        <v>31.15</v>
      </c>
      <c r="Z66" s="10">
        <v>29.87</v>
      </c>
      <c r="AA66" s="10">
        <v>30.22</v>
      </c>
      <c r="AB66" s="95">
        <v>26002300</v>
      </c>
      <c r="AC66" s="10">
        <v>29.84</v>
      </c>
      <c r="AD66" s="2">
        <f t="shared" si="0"/>
        <v>1.2799999999999976</v>
      </c>
      <c r="AE66" s="138">
        <f t="shared" si="1"/>
        <v>-3.3991583036581452E-2</v>
      </c>
    </row>
    <row r="67" spans="23:31" x14ac:dyDescent="0.25">
      <c r="W67" s="133">
        <v>42521</v>
      </c>
      <c r="X67" s="10">
        <v>31.54</v>
      </c>
      <c r="Y67" s="10">
        <v>31.62</v>
      </c>
      <c r="Z67" s="10">
        <v>31.13</v>
      </c>
      <c r="AA67" s="10">
        <v>31.28</v>
      </c>
      <c r="AB67" s="95">
        <v>11803400</v>
      </c>
      <c r="AC67" s="10">
        <v>30.89</v>
      </c>
      <c r="AD67" s="2">
        <f>Y67-Z67</f>
        <v>0.49000000000000199</v>
      </c>
      <c r="AE67" s="138">
        <f>AC67/AC68-1</f>
        <v>-3.548387096774186E-3</v>
      </c>
    </row>
    <row r="68" spans="23:31" x14ac:dyDescent="0.25">
      <c r="W68" s="133">
        <v>42517</v>
      </c>
      <c r="X68" s="10">
        <v>31.31</v>
      </c>
      <c r="Y68" s="10">
        <v>31.64</v>
      </c>
      <c r="Z68" s="10">
        <v>31.26</v>
      </c>
      <c r="AA68" s="10">
        <v>31.39</v>
      </c>
      <c r="AB68" s="95">
        <v>6089800</v>
      </c>
      <c r="AC68" s="10">
        <v>31</v>
      </c>
      <c r="AD68" s="2">
        <f>Y68-Z68</f>
        <v>0.37999999999999901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153.80000000000001</v>
      </c>
      <c r="Y2" s="10">
        <v>154.04</v>
      </c>
      <c r="Z2" s="10">
        <v>152.06</v>
      </c>
      <c r="AA2" s="10">
        <v>153.16</v>
      </c>
      <c r="AB2" s="95">
        <v>955800</v>
      </c>
      <c r="AC2" s="10">
        <v>153.16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153.16</v>
      </c>
      <c r="W3" s="133">
        <v>42611</v>
      </c>
      <c r="X3" s="10">
        <v>152.28</v>
      </c>
      <c r="Y3" s="10">
        <v>154.11000000000001</v>
      </c>
      <c r="Z3" s="10">
        <v>152.16999999999999</v>
      </c>
      <c r="AA3" s="10">
        <v>153.51</v>
      </c>
      <c r="AB3" s="95">
        <v>986700</v>
      </c>
      <c r="AC3" s="10">
        <v>153.51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153.16</v>
      </c>
      <c r="W4" s="133">
        <v>42608</v>
      </c>
      <c r="X4" s="10">
        <v>151.91999999999999</v>
      </c>
      <c r="Y4" s="10">
        <v>153.05000000000001</v>
      </c>
      <c r="Z4" s="10">
        <v>151.44999999999999</v>
      </c>
      <c r="AA4" s="10">
        <v>152.36000000000001</v>
      </c>
      <c r="AB4" s="95">
        <v>1158300</v>
      </c>
      <c r="AC4" s="10">
        <v>152.36000000000001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42607</v>
      </c>
      <c r="X5" s="10">
        <v>151.29</v>
      </c>
      <c r="Y5" s="10">
        <v>152.38999999999999</v>
      </c>
      <c r="Z5" s="10">
        <v>150.75</v>
      </c>
      <c r="AA5" s="10">
        <v>151.35</v>
      </c>
      <c r="AB5" s="95">
        <v>1358100</v>
      </c>
      <c r="AC5" s="10">
        <v>151.35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42606</v>
      </c>
      <c r="X6" s="10">
        <v>154.36000000000001</v>
      </c>
      <c r="Y6" s="10">
        <v>154.5</v>
      </c>
      <c r="Z6" s="10">
        <v>150.78</v>
      </c>
      <c r="AA6" s="10">
        <v>151.26</v>
      </c>
      <c r="AB6" s="95">
        <v>1513700</v>
      </c>
      <c r="AC6" s="10">
        <v>151.26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42605</v>
      </c>
      <c r="X7" s="10">
        <v>154.56</v>
      </c>
      <c r="Y7" s="10">
        <v>156.19</v>
      </c>
      <c r="Z7" s="10">
        <v>154.16999999999999</v>
      </c>
      <c r="AA7" s="10">
        <v>154.55000000000001</v>
      </c>
      <c r="AB7" s="95">
        <v>1064700</v>
      </c>
      <c r="AC7" s="10">
        <v>154.55000000000001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42604</v>
      </c>
      <c r="X8" s="10">
        <v>153.68</v>
      </c>
      <c r="Y8" s="10">
        <v>154.27000000000001</v>
      </c>
      <c r="Z8" s="10">
        <v>153.28</v>
      </c>
      <c r="AA8" s="10">
        <v>153.99</v>
      </c>
      <c r="AB8" s="95">
        <v>705900</v>
      </c>
      <c r="AC8" s="10">
        <v>153.99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42601</v>
      </c>
      <c r="X9" s="10">
        <v>152.88</v>
      </c>
      <c r="Y9" s="10">
        <v>153.81</v>
      </c>
      <c r="Z9" s="10">
        <v>152.5</v>
      </c>
      <c r="AA9" s="10">
        <v>153.58000000000001</v>
      </c>
      <c r="AB9" s="95">
        <v>1498000</v>
      </c>
      <c r="AC9" s="10">
        <v>153.58000000000001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42600</v>
      </c>
      <c r="X10" s="10">
        <v>154.22</v>
      </c>
      <c r="Y10" s="10">
        <v>154.47</v>
      </c>
      <c r="Z10" s="10">
        <v>152.74</v>
      </c>
      <c r="AA10" s="10">
        <v>153.35</v>
      </c>
      <c r="AB10" s="95">
        <v>2155800</v>
      </c>
      <c r="AC10" s="10">
        <v>153.35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42599</v>
      </c>
      <c r="X11" s="10">
        <v>155.46</v>
      </c>
      <c r="Y11" s="10">
        <v>155.54</v>
      </c>
      <c r="Z11" s="10">
        <v>153.66999999999999</v>
      </c>
      <c r="AA11" s="10">
        <v>154.66999999999999</v>
      </c>
      <c r="AB11" s="95">
        <v>916400</v>
      </c>
      <c r="AC11" s="10">
        <v>154.66999999999999</v>
      </c>
      <c r="AD11" s="2"/>
      <c r="AE11" s="138"/>
    </row>
    <row r="12" spans="1:43" x14ac:dyDescent="0.25">
      <c r="W12" s="133">
        <v>42598</v>
      </c>
      <c r="X12" s="10">
        <v>155.62</v>
      </c>
      <c r="Y12" s="10">
        <v>155.96</v>
      </c>
      <c r="Z12" s="10">
        <v>154.97</v>
      </c>
      <c r="AA12" s="10">
        <v>154.97</v>
      </c>
      <c r="AB12" s="95">
        <v>861300</v>
      </c>
      <c r="AC12" s="10">
        <v>154.97</v>
      </c>
      <c r="AD12" s="2"/>
      <c r="AE12" s="138"/>
    </row>
    <row r="13" spans="1:43" x14ac:dyDescent="0.25">
      <c r="W13" s="133">
        <v>42597</v>
      </c>
      <c r="X13" s="10">
        <v>155.69</v>
      </c>
      <c r="Y13" s="10">
        <v>156.46</v>
      </c>
      <c r="Z13" s="10">
        <v>155.29</v>
      </c>
      <c r="AA13" s="10">
        <v>155.97</v>
      </c>
      <c r="AB13" s="95">
        <v>959100</v>
      </c>
      <c r="AC13" s="10">
        <v>155.97</v>
      </c>
      <c r="AD13" s="2"/>
      <c r="AE13" s="138"/>
    </row>
    <row r="14" spans="1:43" x14ac:dyDescent="0.25">
      <c r="W14" s="133">
        <v>42594</v>
      </c>
      <c r="X14" s="10">
        <v>156.77000000000001</v>
      </c>
      <c r="Y14" s="10">
        <v>156.84</v>
      </c>
      <c r="Z14" s="10">
        <v>155.05000000000001</v>
      </c>
      <c r="AA14" s="10">
        <v>155.49</v>
      </c>
      <c r="AB14" s="95">
        <v>864700</v>
      </c>
      <c r="AC14" s="10">
        <v>155.49</v>
      </c>
      <c r="AD14" s="2"/>
      <c r="AE14" s="138"/>
    </row>
    <row r="15" spans="1:43" x14ac:dyDescent="0.25">
      <c r="W15" s="133">
        <v>42593</v>
      </c>
      <c r="X15" s="10">
        <v>156.24</v>
      </c>
      <c r="Y15" s="10">
        <v>157.55000000000001</v>
      </c>
      <c r="Z15" s="10">
        <v>155.84</v>
      </c>
      <c r="AA15" s="10">
        <v>157.46</v>
      </c>
      <c r="AB15" s="95">
        <v>781100</v>
      </c>
      <c r="AC15" s="10">
        <v>157.46</v>
      </c>
      <c r="AD15" s="2"/>
      <c r="AE15" s="138"/>
    </row>
    <row r="16" spans="1:43" x14ac:dyDescent="0.25">
      <c r="W16" s="133">
        <v>42592</v>
      </c>
      <c r="X16" s="10">
        <v>156.79</v>
      </c>
      <c r="Y16" s="10">
        <v>157.37</v>
      </c>
      <c r="Z16" s="10">
        <v>155.6</v>
      </c>
      <c r="AA16" s="10">
        <v>156.01</v>
      </c>
      <c r="AB16" s="95">
        <v>687300</v>
      </c>
      <c r="AC16" s="10">
        <v>156.01</v>
      </c>
      <c r="AD16" s="2"/>
      <c r="AE16" s="138"/>
    </row>
    <row r="17" spans="1:31" x14ac:dyDescent="0.25">
      <c r="W17" s="133">
        <v>42591</v>
      </c>
      <c r="X17" s="10">
        <v>156.54</v>
      </c>
      <c r="Y17" s="10">
        <v>157.25</v>
      </c>
      <c r="Z17" s="10">
        <v>156.25</v>
      </c>
      <c r="AA17" s="10">
        <v>156.68</v>
      </c>
      <c r="AB17" s="95">
        <v>584900</v>
      </c>
      <c r="AC17" s="10">
        <v>156.68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42590</v>
      </c>
      <c r="X18" s="10">
        <v>157.44</v>
      </c>
      <c r="Y18" s="10">
        <v>157.81</v>
      </c>
      <c r="Z18" s="10">
        <v>156.16</v>
      </c>
      <c r="AA18" s="10">
        <v>156.52000000000001</v>
      </c>
      <c r="AB18" s="95">
        <v>833800</v>
      </c>
      <c r="AC18" s="10">
        <v>156.52000000000001</v>
      </c>
      <c r="AD18" s="2"/>
      <c r="AE18" s="138"/>
    </row>
    <row r="19" spans="1:31" x14ac:dyDescent="0.25">
      <c r="W19" s="133">
        <v>42587</v>
      </c>
      <c r="X19" s="10">
        <v>157.32</v>
      </c>
      <c r="Y19" s="10">
        <v>157.81</v>
      </c>
      <c r="Z19" s="10">
        <v>156.82</v>
      </c>
      <c r="AA19" s="10">
        <v>157.51</v>
      </c>
      <c r="AB19" s="95">
        <v>935600</v>
      </c>
      <c r="AC19" s="10">
        <v>157.51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42586</v>
      </c>
      <c r="X20" s="10">
        <v>156.62</v>
      </c>
      <c r="Y20" s="10">
        <v>157.69</v>
      </c>
      <c r="Z20" s="10">
        <v>156.25</v>
      </c>
      <c r="AA20" s="10">
        <v>156.41999999999999</v>
      </c>
      <c r="AB20" s="95">
        <v>893300</v>
      </c>
      <c r="AC20" s="10">
        <v>156.41999999999999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42585</v>
      </c>
      <c r="X21" s="10">
        <v>156.83000000000001</v>
      </c>
      <c r="Y21" s="10">
        <v>156.83000000000001</v>
      </c>
      <c r="Z21" s="10">
        <v>155.66999999999999</v>
      </c>
      <c r="AA21" s="10">
        <v>156</v>
      </c>
      <c r="AB21" s="95">
        <v>1039700</v>
      </c>
      <c r="AC21" s="10">
        <v>156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42584</v>
      </c>
      <c r="X22" s="10">
        <v>159.53</v>
      </c>
      <c r="Y22" s="10">
        <v>159.79</v>
      </c>
      <c r="Z22" s="10">
        <v>155.88999999999999</v>
      </c>
      <c r="AA22" s="10">
        <v>156.44</v>
      </c>
      <c r="AB22" s="95">
        <v>1711300</v>
      </c>
      <c r="AC22" s="10">
        <v>156.44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42583</v>
      </c>
      <c r="X23" s="10">
        <v>158.75</v>
      </c>
      <c r="Y23" s="10">
        <v>160.68</v>
      </c>
      <c r="Z23" s="10">
        <v>158.57</v>
      </c>
      <c r="AA23" s="10">
        <v>159.56</v>
      </c>
      <c r="AB23" s="95">
        <v>1794000</v>
      </c>
      <c r="AC23" s="10">
        <v>159.56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42580</v>
      </c>
      <c r="X24" s="10">
        <v>158.94</v>
      </c>
      <c r="Y24" s="10">
        <v>159.99</v>
      </c>
      <c r="Z24" s="10">
        <v>158.38</v>
      </c>
      <c r="AA24" s="10">
        <v>158.84</v>
      </c>
      <c r="AB24" s="95">
        <v>1438600</v>
      </c>
      <c r="AC24" s="10">
        <v>158.84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42579</v>
      </c>
      <c r="X25" s="10">
        <v>157.16</v>
      </c>
      <c r="Y25" s="10">
        <v>159.26</v>
      </c>
      <c r="Z25" s="10">
        <v>156.56</v>
      </c>
      <c r="AA25" s="10">
        <v>158.82</v>
      </c>
      <c r="AB25" s="95">
        <v>1654700</v>
      </c>
      <c r="AC25" s="10">
        <v>158.82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42578</v>
      </c>
      <c r="X26" s="10">
        <v>159.38999999999999</v>
      </c>
      <c r="Y26" s="10">
        <v>159.5</v>
      </c>
      <c r="Z26" s="10">
        <v>157.47999999999999</v>
      </c>
      <c r="AA26" s="10">
        <v>158.9</v>
      </c>
      <c r="AB26" s="95">
        <v>1536800</v>
      </c>
      <c r="AC26" s="10">
        <v>158.9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42577</v>
      </c>
      <c r="X27" s="10">
        <v>157</v>
      </c>
      <c r="Y27" s="10">
        <v>159.13</v>
      </c>
      <c r="Z27" s="10">
        <v>156.30000000000001</v>
      </c>
      <c r="AA27" s="10">
        <v>158.88999999999999</v>
      </c>
      <c r="AB27" s="95">
        <v>1508200</v>
      </c>
      <c r="AC27" s="10">
        <v>158.88999999999999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42576</v>
      </c>
      <c r="X28" s="10">
        <v>157</v>
      </c>
      <c r="Y28" s="10">
        <v>157.56</v>
      </c>
      <c r="Z28" s="10">
        <v>156.29</v>
      </c>
      <c r="AA28" s="10">
        <v>156.97999999999999</v>
      </c>
      <c r="AB28" s="95">
        <v>1119400</v>
      </c>
      <c r="AC28" s="10">
        <v>156.97999999999999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42573</v>
      </c>
      <c r="X29" s="10">
        <v>156.82</v>
      </c>
      <c r="Y29" s="10">
        <v>157.37</v>
      </c>
      <c r="Z29" s="10">
        <v>156.02000000000001</v>
      </c>
      <c r="AA29" s="10">
        <v>156.88999999999999</v>
      </c>
      <c r="AB29" s="95">
        <v>901900</v>
      </c>
      <c r="AC29" s="10">
        <v>156.88999999999999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42572</v>
      </c>
      <c r="X30" s="10">
        <v>157.53</v>
      </c>
      <c r="Y30" s="10">
        <v>157.79</v>
      </c>
      <c r="Z30" s="10">
        <v>155.72</v>
      </c>
      <c r="AA30" s="10">
        <v>156.19999999999999</v>
      </c>
      <c r="AB30" s="95">
        <v>1103200</v>
      </c>
      <c r="AC30" s="10">
        <v>156.19999999999999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42571</v>
      </c>
      <c r="X31" s="10">
        <v>156.79</v>
      </c>
      <c r="Y31" s="10">
        <v>158.1</v>
      </c>
      <c r="Z31" s="10">
        <v>156.54</v>
      </c>
      <c r="AA31" s="10">
        <v>157.69</v>
      </c>
      <c r="AB31" s="95">
        <v>686900</v>
      </c>
      <c r="AC31" s="10">
        <v>157.69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42570</v>
      </c>
      <c r="X32" s="10">
        <v>156.27000000000001</v>
      </c>
      <c r="Y32" s="10">
        <v>156.94</v>
      </c>
      <c r="Z32" s="10">
        <v>155.56</v>
      </c>
      <c r="AA32" s="10">
        <v>156.63999999999999</v>
      </c>
      <c r="AB32" s="95">
        <v>679200</v>
      </c>
      <c r="AC32" s="10">
        <v>156.63999999999999</v>
      </c>
      <c r="AD32" s="2"/>
      <c r="AE32" s="138"/>
    </row>
    <row r="33" spans="1:31" x14ac:dyDescent="0.25">
      <c r="W33" s="133">
        <v>42569</v>
      </c>
      <c r="X33" s="10">
        <v>156.65</v>
      </c>
      <c r="Y33" s="10">
        <v>157.32</v>
      </c>
      <c r="Z33" s="10">
        <v>156.06</v>
      </c>
      <c r="AA33" s="10">
        <v>157.05000000000001</v>
      </c>
      <c r="AB33" s="95">
        <v>1098900</v>
      </c>
      <c r="AC33" s="10">
        <v>157.05000000000001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42566</v>
      </c>
      <c r="X34" s="10">
        <v>158.37</v>
      </c>
      <c r="Y34" s="10">
        <v>158.37</v>
      </c>
      <c r="Z34" s="10">
        <v>156.75</v>
      </c>
      <c r="AA34" s="10">
        <v>157.04</v>
      </c>
      <c r="AB34" s="95">
        <v>1628200</v>
      </c>
      <c r="AC34" s="10">
        <v>157.04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42565</v>
      </c>
      <c r="X35" s="10">
        <v>156.6</v>
      </c>
      <c r="Y35" s="10">
        <v>158.07</v>
      </c>
      <c r="Z35" s="10">
        <v>155.69999999999999</v>
      </c>
      <c r="AA35" s="10">
        <v>157.72999999999999</v>
      </c>
      <c r="AB35" s="95">
        <v>2033500</v>
      </c>
      <c r="AC35" s="10">
        <v>157.72999999999999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42564</v>
      </c>
      <c r="X36" s="10">
        <v>155.01</v>
      </c>
      <c r="Y36" s="10">
        <v>155.16999999999999</v>
      </c>
      <c r="Z36" s="10">
        <v>154.09</v>
      </c>
      <c r="AA36" s="10">
        <v>154.80000000000001</v>
      </c>
      <c r="AB36" s="95">
        <v>844200</v>
      </c>
      <c r="AC36" s="10">
        <v>154.80000000000001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42563</v>
      </c>
      <c r="X37" s="10">
        <v>153.22999999999999</v>
      </c>
      <c r="Y37" s="10">
        <v>154.77000000000001</v>
      </c>
      <c r="Z37" s="10">
        <v>152.44999999999999</v>
      </c>
      <c r="AA37" s="10">
        <v>154.38</v>
      </c>
      <c r="AB37" s="95">
        <v>1188000</v>
      </c>
      <c r="AC37" s="10">
        <v>154.38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42562</v>
      </c>
      <c r="X38" s="10">
        <v>153.07</v>
      </c>
      <c r="Y38" s="10">
        <v>153.65</v>
      </c>
      <c r="Z38" s="10">
        <v>152.01</v>
      </c>
      <c r="AA38" s="10">
        <v>152.34</v>
      </c>
      <c r="AB38" s="95">
        <v>959100</v>
      </c>
      <c r="AC38" s="10">
        <v>152.34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42559</v>
      </c>
      <c r="X39" s="10">
        <v>150.47</v>
      </c>
      <c r="Y39" s="10">
        <v>153.41999999999999</v>
      </c>
      <c r="Z39" s="10">
        <v>150.36000000000001</v>
      </c>
      <c r="AA39" s="10">
        <v>152.69</v>
      </c>
      <c r="AB39" s="95">
        <v>1153700</v>
      </c>
      <c r="AC39" s="10">
        <v>152.69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148.84</v>
      </c>
      <c r="Y40" s="10">
        <v>149.72999999999999</v>
      </c>
      <c r="Z40" s="10">
        <v>148.44999999999999</v>
      </c>
      <c r="AA40" s="10">
        <v>149.06</v>
      </c>
      <c r="AB40" s="95">
        <v>1331900</v>
      </c>
      <c r="AC40" s="10">
        <v>149.06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42557</v>
      </c>
      <c r="X41" s="10">
        <v>146.4</v>
      </c>
      <c r="Y41" s="10">
        <v>149.38</v>
      </c>
      <c r="Z41" s="10">
        <v>145.75</v>
      </c>
      <c r="AA41" s="10">
        <v>149.11000000000001</v>
      </c>
      <c r="AB41" s="95">
        <v>1869400</v>
      </c>
      <c r="AC41" s="10">
        <v>149.11000000000001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42556</v>
      </c>
      <c r="X42" s="10">
        <v>148.19999999999999</v>
      </c>
      <c r="Y42" s="10">
        <v>148.74</v>
      </c>
      <c r="Z42" s="10">
        <v>146.63999999999999</v>
      </c>
      <c r="AA42" s="10">
        <v>147.25</v>
      </c>
      <c r="AB42" s="95">
        <v>1878200</v>
      </c>
      <c r="AC42" s="10">
        <v>147.25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153.51</v>
      </c>
      <c r="W43" s="133">
        <v>42552</v>
      </c>
      <c r="X43" s="10">
        <v>147.94</v>
      </c>
      <c r="Y43" s="10">
        <v>149.85</v>
      </c>
      <c r="Z43" s="10">
        <v>147.47</v>
      </c>
      <c r="AA43" s="10">
        <v>149.22999999999999</v>
      </c>
      <c r="AB43" s="95">
        <v>1433100</v>
      </c>
      <c r="AC43" s="10">
        <v>149.22999999999999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153.80000000000001</v>
      </c>
      <c r="W44" s="133">
        <v>42551</v>
      </c>
      <c r="X44" s="10">
        <v>145.59</v>
      </c>
      <c r="Y44" s="10">
        <v>147.78</v>
      </c>
      <c r="Z44" s="10">
        <v>145.13</v>
      </c>
      <c r="AA44" s="10">
        <v>147.76</v>
      </c>
      <c r="AB44" s="95">
        <v>2419800</v>
      </c>
      <c r="AC44" s="10">
        <v>147.76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7" t="s">
        <v>78</v>
      </c>
      <c r="P45" s="537"/>
      <c r="T45" s="100" t="s">
        <v>100</v>
      </c>
      <c r="U45" s="100" t="s">
        <v>130</v>
      </c>
      <c r="W45" s="133">
        <v>42550</v>
      </c>
      <c r="X45" s="10">
        <v>144.47</v>
      </c>
      <c r="Y45" s="10">
        <v>145.65</v>
      </c>
      <c r="Z45" s="10">
        <v>143.09</v>
      </c>
      <c r="AA45" s="10">
        <v>145.16</v>
      </c>
      <c r="AB45" s="95">
        <v>1998800</v>
      </c>
      <c r="AC45" s="10">
        <v>145.16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168.476</v>
      </c>
      <c r="Q46" s="2"/>
      <c r="T46" s="100" t="s">
        <v>101</v>
      </c>
      <c r="U46" s="100" t="s">
        <v>130</v>
      </c>
      <c r="W46" s="133">
        <v>42549</v>
      </c>
      <c r="X46" s="10">
        <v>142.37</v>
      </c>
      <c r="Y46" s="10">
        <v>143.27000000000001</v>
      </c>
      <c r="Z46" s="10">
        <v>141.5</v>
      </c>
      <c r="AA46" s="10">
        <v>143.15</v>
      </c>
      <c r="AB46" s="95">
        <v>2075100</v>
      </c>
      <c r="AC46" s="10">
        <v>143.15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166.9444</v>
      </c>
      <c r="Q47" s="2"/>
      <c r="T47" s="100" t="s">
        <v>102</v>
      </c>
      <c r="U47" s="100">
        <v>172.06</v>
      </c>
      <c r="W47" s="133">
        <v>42548</v>
      </c>
      <c r="X47" s="10">
        <v>143.84</v>
      </c>
      <c r="Y47" s="10">
        <v>144.65</v>
      </c>
      <c r="Z47" s="10">
        <v>140.21</v>
      </c>
      <c r="AA47" s="10">
        <v>140.93</v>
      </c>
      <c r="AB47" s="95">
        <v>2842400</v>
      </c>
      <c r="AC47" s="10">
        <v>140.93</v>
      </c>
      <c r="AD47" s="2"/>
      <c r="AE47" s="138"/>
    </row>
    <row r="48" spans="1:31" x14ac:dyDescent="0.25">
      <c r="O48" s="83">
        <v>1.08</v>
      </c>
      <c r="P48" s="83">
        <f t="shared" si="0"/>
        <v>165.4128</v>
      </c>
      <c r="Q48" s="2"/>
      <c r="T48" s="100" t="s">
        <v>103</v>
      </c>
      <c r="U48" s="100">
        <v>0.98223099999999997</v>
      </c>
      <c r="W48" s="133">
        <v>42545</v>
      </c>
      <c r="X48" s="10">
        <v>146.63</v>
      </c>
      <c r="Y48" s="10">
        <v>148.84</v>
      </c>
      <c r="Z48" s="10">
        <v>144.62</v>
      </c>
      <c r="AA48" s="10">
        <v>145.35</v>
      </c>
      <c r="AB48" s="95">
        <v>3149400</v>
      </c>
      <c r="AC48" s="10">
        <v>145.35</v>
      </c>
      <c r="AD48" s="2"/>
      <c r="AE48" s="138"/>
    </row>
    <row r="49" spans="15:31" x14ac:dyDescent="0.25">
      <c r="O49" s="83">
        <v>1.07</v>
      </c>
      <c r="P49" s="83">
        <f t="shared" si="0"/>
        <v>163.88120000000001</v>
      </c>
      <c r="Q49" s="2"/>
      <c r="T49" s="100" t="s">
        <v>123</v>
      </c>
      <c r="U49" s="100" t="s">
        <v>305</v>
      </c>
      <c r="W49" s="133">
        <v>42544</v>
      </c>
      <c r="X49" s="10">
        <v>151.5</v>
      </c>
      <c r="Y49" s="10">
        <v>152.19</v>
      </c>
      <c r="Z49" s="10">
        <v>150.80000000000001</v>
      </c>
      <c r="AA49" s="10">
        <v>152.13999999999999</v>
      </c>
      <c r="AB49" s="95">
        <v>1136900</v>
      </c>
      <c r="AC49" s="10">
        <v>152.13999999999999</v>
      </c>
      <c r="AD49" s="2"/>
      <c r="AE49" s="138"/>
    </row>
    <row r="50" spans="15:31" x14ac:dyDescent="0.25">
      <c r="O50" s="83">
        <v>1.06</v>
      </c>
      <c r="P50" s="83">
        <f t="shared" si="0"/>
        <v>162.34960000000001</v>
      </c>
      <c r="Q50" s="2"/>
      <c r="T50" s="100"/>
      <c r="U50" s="100"/>
      <c r="W50" s="133">
        <v>42543</v>
      </c>
      <c r="X50" s="10">
        <v>149.1</v>
      </c>
      <c r="Y50" s="10">
        <v>151.5</v>
      </c>
      <c r="Z50" s="10">
        <v>149.05000000000001</v>
      </c>
      <c r="AA50" s="10">
        <v>149.85</v>
      </c>
      <c r="AB50" s="95">
        <v>936000</v>
      </c>
      <c r="AC50" s="10">
        <v>149.85</v>
      </c>
      <c r="AD50" s="2"/>
      <c r="AE50" s="138"/>
    </row>
    <row r="51" spans="15:31" x14ac:dyDescent="0.25">
      <c r="O51" s="83">
        <v>1.05</v>
      </c>
      <c r="P51" s="83">
        <f t="shared" si="0"/>
        <v>160.81800000000001</v>
      </c>
      <c r="Q51" s="2"/>
      <c r="T51" s="100" t="s">
        <v>105</v>
      </c>
      <c r="U51" s="100" t="s">
        <v>471</v>
      </c>
      <c r="W51" s="133">
        <v>42542</v>
      </c>
      <c r="X51" s="10">
        <v>148.94999999999999</v>
      </c>
      <c r="Y51" s="10">
        <v>150.09</v>
      </c>
      <c r="Z51" s="10">
        <v>148.38999999999999</v>
      </c>
      <c r="AA51" s="10">
        <v>148.91</v>
      </c>
      <c r="AB51" s="95">
        <v>1257900</v>
      </c>
      <c r="AC51" s="10">
        <v>148.91</v>
      </c>
      <c r="AD51" s="2"/>
      <c r="AE51" s="138"/>
    </row>
    <row r="52" spans="15:31" x14ac:dyDescent="0.25">
      <c r="O52" s="83">
        <v>1.04</v>
      </c>
      <c r="P52" s="83">
        <f t="shared" si="0"/>
        <v>159.28640000000001</v>
      </c>
      <c r="Q52" s="2"/>
      <c r="T52" s="100" t="s">
        <v>106</v>
      </c>
      <c r="U52" s="100" t="s">
        <v>326</v>
      </c>
      <c r="W52" s="133">
        <v>42541</v>
      </c>
      <c r="X52" s="10">
        <v>147.72</v>
      </c>
      <c r="Y52" s="10">
        <v>149.19999999999999</v>
      </c>
      <c r="Z52" s="10">
        <v>147.55000000000001</v>
      </c>
      <c r="AA52" s="10">
        <v>148.37</v>
      </c>
      <c r="AB52" s="95">
        <v>1264400</v>
      </c>
      <c r="AC52" s="10">
        <v>148.37</v>
      </c>
      <c r="AD52" s="2"/>
      <c r="AE52" s="138"/>
    </row>
    <row r="53" spans="15:31" x14ac:dyDescent="0.25">
      <c r="O53" s="83">
        <v>1.03</v>
      </c>
      <c r="P53" s="83">
        <f t="shared" si="0"/>
        <v>157.75479999999999</v>
      </c>
      <c r="Q53" s="2"/>
      <c r="T53" s="100" t="s">
        <v>107</v>
      </c>
      <c r="U53" s="101">
        <v>966456</v>
      </c>
      <c r="W53" s="133">
        <v>42538</v>
      </c>
      <c r="X53" s="10">
        <v>147.11000000000001</v>
      </c>
      <c r="Y53" s="10">
        <v>147.38</v>
      </c>
      <c r="Z53" s="10">
        <v>145.83000000000001</v>
      </c>
      <c r="AA53" s="10">
        <v>146.24</v>
      </c>
      <c r="AB53" s="95">
        <v>1418500</v>
      </c>
      <c r="AC53" s="10">
        <v>146.24</v>
      </c>
      <c r="AD53" s="2"/>
      <c r="AE53" s="138"/>
    </row>
    <row r="54" spans="15:31" x14ac:dyDescent="0.25">
      <c r="O54" s="83">
        <v>1.02</v>
      </c>
      <c r="P54" s="83">
        <f t="shared" si="0"/>
        <v>156.22319999999999</v>
      </c>
      <c r="Q54" s="2"/>
      <c r="T54" s="100" t="s">
        <v>110</v>
      </c>
      <c r="U54" s="101">
        <v>1317930</v>
      </c>
      <c r="W54" s="133">
        <v>42537</v>
      </c>
      <c r="X54" s="10">
        <v>146.63999999999999</v>
      </c>
      <c r="Y54" s="10">
        <v>147.4</v>
      </c>
      <c r="Z54" s="10">
        <v>145.22999999999999</v>
      </c>
      <c r="AA54" s="10">
        <v>147.22999999999999</v>
      </c>
      <c r="AB54" s="95">
        <v>1335100</v>
      </c>
      <c r="AC54" s="10">
        <v>147.22999999999999</v>
      </c>
      <c r="AD54" s="2"/>
      <c r="AE54" s="138"/>
    </row>
    <row r="55" spans="15:31" x14ac:dyDescent="0.25">
      <c r="O55" s="83">
        <v>1.01</v>
      </c>
      <c r="P55" s="83">
        <f t="shared" si="0"/>
        <v>154.69159999999999</v>
      </c>
      <c r="Q55" s="2"/>
      <c r="T55" s="100" t="s">
        <v>108</v>
      </c>
      <c r="U55" s="100" t="s">
        <v>472</v>
      </c>
      <c r="W55" s="133">
        <v>42536</v>
      </c>
      <c r="X55" s="10">
        <v>148.38999999999999</v>
      </c>
      <c r="Y55" s="10">
        <v>148.66</v>
      </c>
      <c r="Z55" s="10">
        <v>147.26</v>
      </c>
      <c r="AA55" s="10">
        <v>147.41</v>
      </c>
      <c r="AB55" s="95">
        <v>1131800</v>
      </c>
      <c r="AC55" s="10">
        <v>147.41</v>
      </c>
      <c r="AD55" s="2"/>
      <c r="AE55" s="138"/>
    </row>
    <row r="56" spans="15:31" x14ac:dyDescent="0.25">
      <c r="O56" s="83">
        <v>1</v>
      </c>
      <c r="P56" s="83">
        <f t="shared" si="0"/>
        <v>153.16</v>
      </c>
      <c r="Q56" s="2"/>
      <c r="T56" s="100" t="s">
        <v>111</v>
      </c>
      <c r="U56" s="100">
        <v>30.64</v>
      </c>
      <c r="W56" s="133">
        <v>42535</v>
      </c>
      <c r="X56" s="10">
        <v>149.74</v>
      </c>
      <c r="Y56" s="10">
        <v>149.82</v>
      </c>
      <c r="Z56" s="10">
        <v>147.12</v>
      </c>
      <c r="AA56" s="10">
        <v>147.97999999999999</v>
      </c>
      <c r="AB56" s="95">
        <v>1755900</v>
      </c>
      <c r="AC56" s="10">
        <v>147.97999999999999</v>
      </c>
      <c r="AD56" s="2"/>
      <c r="AE56" s="138"/>
    </row>
    <row r="57" spans="15:31" x14ac:dyDescent="0.25">
      <c r="O57" s="83">
        <v>0.99</v>
      </c>
      <c r="P57" s="83">
        <f t="shared" si="0"/>
        <v>151.6284</v>
      </c>
      <c r="Q57" s="2"/>
      <c r="T57" s="100" t="s">
        <v>112</v>
      </c>
      <c r="U57" s="100">
        <v>5</v>
      </c>
      <c r="W57" s="133">
        <v>42534</v>
      </c>
      <c r="X57" s="10">
        <v>151.5</v>
      </c>
      <c r="Y57" s="10">
        <v>152.34</v>
      </c>
      <c r="Z57" s="10">
        <v>150.44</v>
      </c>
      <c r="AA57" s="10">
        <v>150.52000000000001</v>
      </c>
      <c r="AB57" s="95">
        <v>956800</v>
      </c>
      <c r="AC57" s="10">
        <v>150.52000000000001</v>
      </c>
      <c r="AD57" s="2"/>
      <c r="AE57" s="138"/>
    </row>
    <row r="58" spans="15:31" x14ac:dyDescent="0.25">
      <c r="O58" s="83">
        <v>0.98</v>
      </c>
      <c r="P58" s="83">
        <f t="shared" si="0"/>
        <v>150.0968</v>
      </c>
      <c r="Q58" s="2"/>
      <c r="T58" s="100" t="s">
        <v>109</v>
      </c>
      <c r="U58" s="100" t="s">
        <v>355</v>
      </c>
      <c r="W58" s="133">
        <v>42534</v>
      </c>
      <c r="X58" s="10" t="s">
        <v>185</v>
      </c>
      <c r="Y58" s="10"/>
      <c r="Z58" s="10"/>
      <c r="AA58" s="10"/>
      <c r="AB58" s="95"/>
      <c r="AC58" s="10"/>
      <c r="AD58" s="2"/>
      <c r="AE58" s="138"/>
    </row>
    <row r="59" spans="15:31" x14ac:dyDescent="0.25">
      <c r="O59" s="83">
        <v>0.97</v>
      </c>
      <c r="P59" s="83">
        <f t="shared" si="0"/>
        <v>148.5652</v>
      </c>
      <c r="W59" s="133">
        <v>42531</v>
      </c>
      <c r="X59" s="10">
        <v>153.04</v>
      </c>
      <c r="Y59" s="10">
        <v>153.28</v>
      </c>
      <c r="Z59" s="10">
        <v>151.41999999999999</v>
      </c>
      <c r="AA59" s="10">
        <v>151.80000000000001</v>
      </c>
      <c r="AB59" s="95">
        <v>1303100</v>
      </c>
      <c r="AC59" s="10">
        <v>151.65</v>
      </c>
      <c r="AD59" s="2"/>
      <c r="AE59" s="138"/>
    </row>
    <row r="60" spans="15:31" x14ac:dyDescent="0.25">
      <c r="O60" s="83">
        <v>0.96</v>
      </c>
      <c r="P60" s="83">
        <f t="shared" si="0"/>
        <v>147.03359999999998</v>
      </c>
      <c r="W60" s="133">
        <v>42530</v>
      </c>
      <c r="X60" s="10">
        <v>153.6</v>
      </c>
      <c r="Y60" s="10">
        <v>154.81</v>
      </c>
      <c r="Z60" s="10">
        <v>153.01</v>
      </c>
      <c r="AA60" s="10">
        <v>154.15</v>
      </c>
      <c r="AB60" s="95">
        <v>1002600</v>
      </c>
      <c r="AC60" s="10">
        <v>154</v>
      </c>
      <c r="AD60" s="2"/>
      <c r="AE60" s="138"/>
    </row>
    <row r="61" spans="15:31" x14ac:dyDescent="0.25">
      <c r="O61" s="83">
        <v>0.95</v>
      </c>
      <c r="P61" s="83">
        <f t="shared" si="0"/>
        <v>145.50199999999998</v>
      </c>
      <c r="W61" s="133">
        <v>42529</v>
      </c>
      <c r="X61" s="10">
        <v>152.96</v>
      </c>
      <c r="Y61" s="10">
        <v>154.30000000000001</v>
      </c>
      <c r="Z61" s="10">
        <v>151.99</v>
      </c>
      <c r="AA61" s="10">
        <v>154.13999999999999</v>
      </c>
      <c r="AB61" s="95">
        <v>1395000</v>
      </c>
      <c r="AC61" s="10">
        <v>153.99</v>
      </c>
      <c r="AD61" s="2"/>
      <c r="AE61" s="138"/>
    </row>
    <row r="62" spans="15:31" x14ac:dyDescent="0.25">
      <c r="O62" s="83">
        <v>0.94</v>
      </c>
      <c r="P62" s="83">
        <f t="shared" si="0"/>
        <v>143.97039999999998</v>
      </c>
      <c r="W62" s="133">
        <v>42528</v>
      </c>
      <c r="X62" s="10">
        <v>153.19999999999999</v>
      </c>
      <c r="Y62" s="10">
        <v>153.61000000000001</v>
      </c>
      <c r="Z62" s="10">
        <v>152.53</v>
      </c>
      <c r="AA62" s="10">
        <v>152.69</v>
      </c>
      <c r="AB62" s="95">
        <v>1415600</v>
      </c>
      <c r="AC62" s="10">
        <v>152.54</v>
      </c>
      <c r="AD62" s="2"/>
      <c r="AE62" s="138"/>
    </row>
    <row r="63" spans="15:31" x14ac:dyDescent="0.25">
      <c r="O63" s="83">
        <v>0.93</v>
      </c>
      <c r="P63" s="83">
        <f t="shared" si="0"/>
        <v>142.43880000000001</v>
      </c>
      <c r="W63" s="133">
        <v>42527</v>
      </c>
      <c r="X63" s="10">
        <v>152.80000000000001</v>
      </c>
      <c r="Y63" s="10">
        <v>153.9</v>
      </c>
      <c r="Z63" s="10">
        <v>152.03</v>
      </c>
      <c r="AA63" s="10">
        <v>153.19</v>
      </c>
      <c r="AB63" s="95">
        <v>1015000</v>
      </c>
      <c r="AC63" s="10">
        <v>153.04</v>
      </c>
      <c r="AD63" s="2"/>
      <c r="AE63" s="138"/>
    </row>
    <row r="64" spans="15:31" x14ac:dyDescent="0.25">
      <c r="O64" s="83">
        <v>0.92</v>
      </c>
      <c r="P64" s="83">
        <f t="shared" si="0"/>
        <v>140.90719999999999</v>
      </c>
      <c r="W64" s="133">
        <v>42524</v>
      </c>
      <c r="X64" s="10">
        <v>152.71</v>
      </c>
      <c r="Y64" s="10">
        <v>153.28</v>
      </c>
      <c r="Z64" s="10">
        <v>151.29</v>
      </c>
      <c r="AA64" s="10">
        <v>152.87</v>
      </c>
      <c r="AB64" s="95">
        <v>831700</v>
      </c>
      <c r="AC64" s="10">
        <v>152.72</v>
      </c>
      <c r="AD64" s="2"/>
      <c r="AE64" s="138"/>
    </row>
    <row r="65" spans="15:31" x14ac:dyDescent="0.25">
      <c r="O65" s="83">
        <v>0.91</v>
      </c>
      <c r="P65" s="83">
        <f t="shared" si="0"/>
        <v>139.37559999999999</v>
      </c>
      <c r="W65" s="133">
        <v>42523</v>
      </c>
      <c r="X65" s="10">
        <v>152.58000000000001</v>
      </c>
      <c r="Y65" s="10">
        <v>153.69999999999999</v>
      </c>
      <c r="Z65" s="10">
        <v>152.31</v>
      </c>
      <c r="AA65" s="10">
        <v>153.55000000000001</v>
      </c>
      <c r="AB65" s="95">
        <v>809600</v>
      </c>
      <c r="AC65" s="10">
        <v>153.4</v>
      </c>
      <c r="AD65" s="2"/>
      <c r="AE65" s="138"/>
    </row>
    <row r="66" spans="15:31" x14ac:dyDescent="0.25">
      <c r="O66" s="83">
        <v>0.9</v>
      </c>
      <c r="P66" s="83">
        <f t="shared" si="0"/>
        <v>137.84399999999999</v>
      </c>
      <c r="W66" s="133">
        <v>42522</v>
      </c>
      <c r="X66" s="10">
        <v>151.29</v>
      </c>
      <c r="Y66" s="10">
        <v>153.44999999999999</v>
      </c>
      <c r="Z66" s="10">
        <v>150.63</v>
      </c>
      <c r="AA66" s="10">
        <v>153.06</v>
      </c>
      <c r="AB66" s="95">
        <v>1730000</v>
      </c>
      <c r="AC66" s="10">
        <v>152.91</v>
      </c>
      <c r="AD66" s="2"/>
      <c r="AE66" s="138"/>
    </row>
    <row r="67" spans="15:31" x14ac:dyDescent="0.25">
      <c r="W67" s="133">
        <v>42521</v>
      </c>
      <c r="X67" s="10">
        <v>152</v>
      </c>
      <c r="Y67" s="10">
        <v>152.12</v>
      </c>
      <c r="Z67" s="10">
        <v>150.52000000000001</v>
      </c>
      <c r="AA67" s="10">
        <v>151.77000000000001</v>
      </c>
      <c r="AB67" s="95">
        <v>2177300</v>
      </c>
      <c r="AC67" s="10">
        <v>151.62</v>
      </c>
      <c r="AD67" s="2"/>
      <c r="AE67" s="138"/>
    </row>
    <row r="68" spans="15:31" x14ac:dyDescent="0.25">
      <c r="W68" s="133">
        <v>42517</v>
      </c>
      <c r="X68" s="10">
        <v>151.52000000000001</v>
      </c>
      <c r="Y68" s="10">
        <v>152.16999999999999</v>
      </c>
      <c r="Z68" s="10">
        <v>150.35</v>
      </c>
      <c r="AA68" s="10">
        <v>152.13</v>
      </c>
      <c r="AB68" s="95">
        <v>1847600</v>
      </c>
      <c r="AC68" s="10">
        <v>151.97999999999999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34.270000000000003</v>
      </c>
      <c r="Y2" s="10">
        <v>34.57</v>
      </c>
      <c r="Z2" s="10">
        <v>34.25</v>
      </c>
      <c r="AA2" s="10">
        <v>34.380000000000003</v>
      </c>
      <c r="AB2" s="95">
        <v>325900</v>
      </c>
      <c r="AC2" s="10">
        <v>34.380000000000003</v>
      </c>
      <c r="AD2" s="2">
        <f>Y2-Z2</f>
        <v>0.32000000000000028</v>
      </c>
      <c r="AE2" s="138">
        <f>AC2/AC3-1</f>
        <v>0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34.380000000000003</v>
      </c>
      <c r="W3" s="133">
        <v>42611</v>
      </c>
      <c r="X3" s="10">
        <v>34.21</v>
      </c>
      <c r="Y3" s="10">
        <v>34.5</v>
      </c>
      <c r="Z3" s="10">
        <v>34.200000000000003</v>
      </c>
      <c r="AA3" s="10">
        <v>34.380000000000003</v>
      </c>
      <c r="AB3" s="95">
        <v>350800</v>
      </c>
      <c r="AC3" s="10">
        <v>34.380000000000003</v>
      </c>
      <c r="AD3" s="2">
        <f t="shared" ref="AD3:AD66" si="0">Y3-Z3</f>
        <v>0.29999999999999716</v>
      </c>
      <c r="AE3" s="138">
        <f t="shared" ref="AE3:AE66" si="1">AC3/AC4-1</f>
        <v>6.7349926793558446E-3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34.380000000000003</v>
      </c>
      <c r="W4" s="133">
        <v>42608</v>
      </c>
      <c r="X4" s="10">
        <v>34.32</v>
      </c>
      <c r="Y4" s="10">
        <v>34.619999999999997</v>
      </c>
      <c r="Z4" s="10">
        <v>34.01</v>
      </c>
      <c r="AA4" s="10">
        <v>34.15</v>
      </c>
      <c r="AB4" s="95">
        <v>337500</v>
      </c>
      <c r="AC4" s="10">
        <v>34.15</v>
      </c>
      <c r="AD4" s="2">
        <f t="shared" si="0"/>
        <v>0.60999999999999943</v>
      </c>
      <c r="AE4" s="138">
        <f t="shared" si="1"/>
        <v>-1.4619883040937198E-3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33.82</v>
      </c>
      <c r="Y5" s="10">
        <v>34.380000000000003</v>
      </c>
      <c r="Z5" s="10">
        <v>33.81</v>
      </c>
      <c r="AA5" s="10">
        <v>34.200000000000003</v>
      </c>
      <c r="AB5" s="95">
        <v>455400</v>
      </c>
      <c r="AC5" s="10">
        <v>34.200000000000003</v>
      </c>
      <c r="AD5" s="2">
        <f t="shared" si="0"/>
        <v>0.57000000000000028</v>
      </c>
      <c r="AE5" s="138">
        <f t="shared" si="1"/>
        <v>3.815673613149384E-3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34.17</v>
      </c>
      <c r="Y6" s="10">
        <v>34.409999999999997</v>
      </c>
      <c r="Z6" s="10">
        <v>34.01</v>
      </c>
      <c r="AA6" s="10">
        <v>34.07</v>
      </c>
      <c r="AB6" s="95">
        <v>472900</v>
      </c>
      <c r="AC6" s="10">
        <v>34.07</v>
      </c>
      <c r="AD6" s="2">
        <f t="shared" si="0"/>
        <v>0.39999999999999858</v>
      </c>
      <c r="AE6" s="138">
        <f t="shared" si="1"/>
        <v>-6.7055393586005207E-3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42605</v>
      </c>
      <c r="X7" s="10">
        <v>33.82</v>
      </c>
      <c r="Y7" s="10">
        <v>34.380000000000003</v>
      </c>
      <c r="Z7" s="10">
        <v>33.82</v>
      </c>
      <c r="AA7" s="10">
        <v>34.299999999999997</v>
      </c>
      <c r="AB7" s="95">
        <v>491200</v>
      </c>
      <c r="AC7" s="10">
        <v>34.299999999999997</v>
      </c>
      <c r="AD7" s="2">
        <f t="shared" si="0"/>
        <v>0.56000000000000227</v>
      </c>
      <c r="AE7" s="138">
        <f t="shared" si="1"/>
        <v>1.9619500594530326E-2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33.24</v>
      </c>
      <c r="Y8" s="10">
        <v>33.659999999999997</v>
      </c>
      <c r="Z8" s="10">
        <v>33.229999999999997</v>
      </c>
      <c r="AA8" s="10">
        <v>33.64</v>
      </c>
      <c r="AB8" s="95">
        <v>266900</v>
      </c>
      <c r="AC8" s="10">
        <v>33.64</v>
      </c>
      <c r="AD8" s="2">
        <f t="shared" si="0"/>
        <v>0.42999999999999972</v>
      </c>
      <c r="AE8" s="138">
        <f t="shared" si="1"/>
        <v>-2.3724792408066353E-3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33.36</v>
      </c>
      <c r="Y9" s="10">
        <v>33.81</v>
      </c>
      <c r="Z9" s="10">
        <v>33.159999999999997</v>
      </c>
      <c r="AA9" s="10">
        <v>33.72</v>
      </c>
      <c r="AB9" s="95">
        <v>281600</v>
      </c>
      <c r="AC9" s="10">
        <v>33.72</v>
      </c>
      <c r="AD9" s="2">
        <f t="shared" si="0"/>
        <v>0.65000000000000568</v>
      </c>
      <c r="AE9" s="138">
        <f t="shared" si="1"/>
        <v>3.5714285714285587E-3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42600</v>
      </c>
      <c r="X10" s="10">
        <v>33.590000000000003</v>
      </c>
      <c r="Y10" s="10">
        <v>33.72</v>
      </c>
      <c r="Z10" s="10">
        <v>33.5</v>
      </c>
      <c r="AA10" s="10">
        <v>33.6</v>
      </c>
      <c r="AB10" s="95">
        <v>328700</v>
      </c>
      <c r="AC10" s="10">
        <v>33.6</v>
      </c>
      <c r="AD10" s="2">
        <f t="shared" si="0"/>
        <v>0.21999999999999886</v>
      </c>
      <c r="AE10" s="138">
        <f t="shared" si="1"/>
        <v>-8.9206066012492702E-4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3.0499999999999999E-2</v>
      </c>
      <c r="W11" s="133">
        <v>42599</v>
      </c>
      <c r="X11" s="10">
        <v>33.5</v>
      </c>
      <c r="Y11" s="10">
        <v>33.67</v>
      </c>
      <c r="Z11" s="10">
        <v>33.33</v>
      </c>
      <c r="AA11" s="10">
        <v>33.630000000000003</v>
      </c>
      <c r="AB11" s="95">
        <v>324900</v>
      </c>
      <c r="AC11" s="10">
        <v>33.630000000000003</v>
      </c>
      <c r="AD11" s="2">
        <f t="shared" si="0"/>
        <v>0.34000000000000341</v>
      </c>
      <c r="AE11" s="138">
        <f t="shared" si="1"/>
        <v>2.6833631484795006E-3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42598</v>
      </c>
      <c r="X12" s="10">
        <v>33.700000000000003</v>
      </c>
      <c r="Y12" s="10">
        <v>33.770000000000003</v>
      </c>
      <c r="Z12" s="10">
        <v>33.42</v>
      </c>
      <c r="AA12" s="10">
        <v>33.54</v>
      </c>
      <c r="AB12" s="95">
        <v>251900</v>
      </c>
      <c r="AC12" s="10">
        <v>33.54</v>
      </c>
      <c r="AD12" s="2">
        <f t="shared" si="0"/>
        <v>0.35000000000000142</v>
      </c>
      <c r="AE12" s="138">
        <f t="shared" si="1"/>
        <v>-5.3380782918149849E-3</v>
      </c>
    </row>
    <row r="13" spans="1:43" x14ac:dyDescent="0.25">
      <c r="W13" s="133">
        <v>42597</v>
      </c>
      <c r="X13" s="10">
        <v>33.659999999999997</v>
      </c>
      <c r="Y13" s="10">
        <v>33.840000000000003</v>
      </c>
      <c r="Z13" s="10">
        <v>33.53</v>
      </c>
      <c r="AA13" s="10">
        <v>33.72</v>
      </c>
      <c r="AB13" s="95">
        <v>416800</v>
      </c>
      <c r="AC13" s="10">
        <v>33.72</v>
      </c>
      <c r="AD13" s="2">
        <f t="shared" si="0"/>
        <v>0.31000000000000227</v>
      </c>
      <c r="AE13" s="138">
        <f t="shared" si="1"/>
        <v>5.966587112171684E-3</v>
      </c>
    </row>
    <row r="14" spans="1:43" x14ac:dyDescent="0.25">
      <c r="W14" s="133">
        <v>42594</v>
      </c>
      <c r="X14" s="10">
        <v>33.74</v>
      </c>
      <c r="Y14" s="10">
        <v>33.89</v>
      </c>
      <c r="Z14" s="10">
        <v>33.43</v>
      </c>
      <c r="AA14" s="10">
        <v>33.520000000000003</v>
      </c>
      <c r="AB14" s="95">
        <v>300900</v>
      </c>
      <c r="AC14" s="10">
        <v>33.520000000000003</v>
      </c>
      <c r="AD14" s="2">
        <f t="shared" si="0"/>
        <v>0.46000000000000085</v>
      </c>
      <c r="AE14" s="138">
        <f t="shared" si="1"/>
        <v>-1.0625737898465104E-2</v>
      </c>
    </row>
    <row r="15" spans="1:43" x14ac:dyDescent="0.25">
      <c r="W15" s="133">
        <v>42593</v>
      </c>
      <c r="X15" s="10">
        <v>33.659999999999997</v>
      </c>
      <c r="Y15" s="10">
        <v>34.06</v>
      </c>
      <c r="Z15" s="10">
        <v>33.659999999999997</v>
      </c>
      <c r="AA15" s="10">
        <v>33.880000000000003</v>
      </c>
      <c r="AB15" s="95">
        <v>398400</v>
      </c>
      <c r="AC15" s="10">
        <v>33.880000000000003</v>
      </c>
      <c r="AD15" s="2">
        <f t="shared" si="0"/>
        <v>0.40000000000000568</v>
      </c>
      <c r="AE15" s="138" t="e">
        <f t="shared" si="1"/>
        <v>#DIV/0!</v>
      </c>
    </row>
    <row r="16" spans="1:43" x14ac:dyDescent="0.25">
      <c r="W16" s="133">
        <v>42593</v>
      </c>
      <c r="X16" s="10" t="s">
        <v>142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34.01</v>
      </c>
      <c r="Y17" s="10">
        <v>34.07</v>
      </c>
      <c r="Z17" s="10">
        <v>33.67</v>
      </c>
      <c r="AA17" s="10">
        <v>33.729999999999997</v>
      </c>
      <c r="AB17" s="95">
        <v>319300</v>
      </c>
      <c r="AC17" s="10">
        <v>33.47</v>
      </c>
      <c r="AD17" s="2">
        <f t="shared" si="0"/>
        <v>0.39999999999999858</v>
      </c>
      <c r="AE17" s="138">
        <f t="shared" si="1"/>
        <v>-4.4616299821534922E-3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42591</v>
      </c>
      <c r="X18" s="10">
        <v>34.049999999999997</v>
      </c>
      <c r="Y18" s="10">
        <v>34.21</v>
      </c>
      <c r="Z18" s="10">
        <v>33.79</v>
      </c>
      <c r="AA18" s="10">
        <v>33.880000000000003</v>
      </c>
      <c r="AB18" s="95">
        <v>346800</v>
      </c>
      <c r="AC18" s="10">
        <v>33.619999999999997</v>
      </c>
      <c r="AD18" s="2">
        <f t="shared" si="0"/>
        <v>0.42000000000000171</v>
      </c>
      <c r="AE18" s="138">
        <f t="shared" si="1"/>
        <v>-8.2595870206489952E-3</v>
      </c>
    </row>
    <row r="19" spans="1:31" x14ac:dyDescent="0.25">
      <c r="W19" s="133">
        <v>42590</v>
      </c>
      <c r="X19" s="10">
        <v>34.130000000000003</v>
      </c>
      <c r="Y19" s="10">
        <v>34.369999999999997</v>
      </c>
      <c r="Z19" s="10">
        <v>34.03</v>
      </c>
      <c r="AA19" s="10">
        <v>34.159999999999997</v>
      </c>
      <c r="AB19" s="95">
        <v>517700</v>
      </c>
      <c r="AC19" s="10">
        <v>33.9</v>
      </c>
      <c r="AD19" s="2">
        <f t="shared" si="0"/>
        <v>0.33999999999999631</v>
      </c>
      <c r="AE19" s="138">
        <f t="shared" si="1"/>
        <v>4.4444444444444731E-3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42587</v>
      </c>
      <c r="X20" s="10">
        <v>33.57</v>
      </c>
      <c r="Y20" s="10">
        <v>34.119999999999997</v>
      </c>
      <c r="Z20" s="10">
        <v>33.520000000000003</v>
      </c>
      <c r="AA20" s="10">
        <v>34.01</v>
      </c>
      <c r="AB20" s="95">
        <v>482500</v>
      </c>
      <c r="AC20" s="10">
        <v>33.75</v>
      </c>
      <c r="AD20" s="2">
        <f t="shared" si="0"/>
        <v>0.59999999999999432</v>
      </c>
      <c r="AE20" s="138">
        <f t="shared" si="1"/>
        <v>1.9637462235649439E-2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42586</v>
      </c>
      <c r="X21" s="10">
        <v>33.35</v>
      </c>
      <c r="Y21" s="10">
        <v>33.69</v>
      </c>
      <c r="Z21" s="10">
        <v>33.33</v>
      </c>
      <c r="AA21" s="10">
        <v>33.36</v>
      </c>
      <c r="AB21" s="95">
        <v>665800</v>
      </c>
      <c r="AC21" s="10">
        <v>33.1</v>
      </c>
      <c r="AD21" s="2">
        <f t="shared" si="0"/>
        <v>0.35999999999999943</v>
      </c>
      <c r="AE21" s="138">
        <f t="shared" si="1"/>
        <v>-1.8094089264172331E-3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42585</v>
      </c>
      <c r="X22" s="10">
        <v>33.28</v>
      </c>
      <c r="Y22" s="10">
        <v>33.590000000000003</v>
      </c>
      <c r="Z22" s="10">
        <v>33.14</v>
      </c>
      <c r="AA22" s="10">
        <v>33.42</v>
      </c>
      <c r="AB22" s="95">
        <v>838600</v>
      </c>
      <c r="AC22" s="10">
        <v>33.159999999999997</v>
      </c>
      <c r="AD22" s="2">
        <f t="shared" si="0"/>
        <v>0.45000000000000284</v>
      </c>
      <c r="AE22" s="138">
        <f t="shared" si="1"/>
        <v>2.4183796856105388E-3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42584</v>
      </c>
      <c r="X23" s="10">
        <v>33.57</v>
      </c>
      <c r="Y23" s="10">
        <v>33.770000000000003</v>
      </c>
      <c r="Z23" s="10">
        <v>33.159999999999997</v>
      </c>
      <c r="AA23" s="10">
        <v>33.340000000000003</v>
      </c>
      <c r="AB23" s="95">
        <v>876700</v>
      </c>
      <c r="AC23" s="10">
        <v>33.08</v>
      </c>
      <c r="AD23" s="2">
        <f t="shared" si="0"/>
        <v>0.61000000000000654</v>
      </c>
      <c r="AE23" s="138">
        <f t="shared" si="1"/>
        <v>-8.0959520239880511E-3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42583</v>
      </c>
      <c r="X24" s="10">
        <v>33.36</v>
      </c>
      <c r="Y24" s="10">
        <v>33.81</v>
      </c>
      <c r="Z24" s="10">
        <v>33.159999999999997</v>
      </c>
      <c r="AA24" s="10">
        <v>33.61</v>
      </c>
      <c r="AB24" s="95">
        <v>1048400</v>
      </c>
      <c r="AC24" s="10">
        <v>33.35</v>
      </c>
      <c r="AD24" s="2">
        <f t="shared" si="0"/>
        <v>0.65000000000000568</v>
      </c>
      <c r="AE24" s="138">
        <f t="shared" si="1"/>
        <v>4.8207291352817538E-3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42580</v>
      </c>
      <c r="X25" s="10">
        <v>33.28</v>
      </c>
      <c r="Y25" s="10">
        <v>33.619999999999997</v>
      </c>
      <c r="Z25" s="10">
        <v>32.729999999999997</v>
      </c>
      <c r="AA25" s="10">
        <v>33.450000000000003</v>
      </c>
      <c r="AB25" s="95">
        <v>928400</v>
      </c>
      <c r="AC25" s="10">
        <v>33.19</v>
      </c>
      <c r="AD25" s="2">
        <f t="shared" si="0"/>
        <v>0.89000000000000057</v>
      </c>
      <c r="AE25" s="138">
        <f t="shared" si="1"/>
        <v>3.0220610456328512E-3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42579</v>
      </c>
      <c r="X26" s="10">
        <v>31.54</v>
      </c>
      <c r="Y26" s="10">
        <v>33.590000000000003</v>
      </c>
      <c r="Z26" s="10">
        <v>31.54</v>
      </c>
      <c r="AA26" s="10">
        <v>33.35</v>
      </c>
      <c r="AB26" s="95">
        <v>1388000</v>
      </c>
      <c r="AC26" s="10">
        <v>33.090000000000003</v>
      </c>
      <c r="AD26" s="2">
        <f t="shared" si="0"/>
        <v>2.0500000000000043</v>
      </c>
      <c r="AE26" s="138">
        <f t="shared" si="1"/>
        <v>2.8917910447761486E-2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42578</v>
      </c>
      <c r="X27" s="10">
        <v>32.08</v>
      </c>
      <c r="Y27" s="10">
        <v>32.85</v>
      </c>
      <c r="Z27" s="10">
        <v>32.020000000000003</v>
      </c>
      <c r="AA27" s="10">
        <v>32.409999999999997</v>
      </c>
      <c r="AB27" s="95">
        <v>1261000</v>
      </c>
      <c r="AC27" s="10">
        <v>32.159999999999997</v>
      </c>
      <c r="AD27" s="2">
        <f t="shared" si="0"/>
        <v>0.82999999999999829</v>
      </c>
      <c r="AE27" s="138">
        <f t="shared" si="1"/>
        <v>1.3232514177693666E-2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42577</v>
      </c>
      <c r="X28" s="10">
        <v>31.2</v>
      </c>
      <c r="Y28" s="10">
        <v>32.03</v>
      </c>
      <c r="Z28" s="10">
        <v>31.04</v>
      </c>
      <c r="AA28" s="10">
        <v>31.99</v>
      </c>
      <c r="AB28" s="95">
        <v>530400</v>
      </c>
      <c r="AC28" s="10">
        <v>31.74</v>
      </c>
      <c r="AD28" s="2">
        <f t="shared" si="0"/>
        <v>0.99000000000000199</v>
      </c>
      <c r="AE28" s="138">
        <f t="shared" si="1"/>
        <v>2.7516995791518228E-2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42576</v>
      </c>
      <c r="X29" s="10">
        <v>31.04</v>
      </c>
      <c r="Y29" s="10">
        <v>31.19</v>
      </c>
      <c r="Z29" s="10">
        <v>30.84</v>
      </c>
      <c r="AA29" s="10">
        <v>31.13</v>
      </c>
      <c r="AB29" s="95">
        <v>477100</v>
      </c>
      <c r="AC29" s="10">
        <v>30.89</v>
      </c>
      <c r="AD29" s="2">
        <f t="shared" si="0"/>
        <v>0.35000000000000142</v>
      </c>
      <c r="AE29" s="138">
        <f t="shared" si="1"/>
        <v>2.271252433484694E-3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42573</v>
      </c>
      <c r="X30" s="10">
        <v>30.51</v>
      </c>
      <c r="Y30" s="10">
        <v>31.16</v>
      </c>
      <c r="Z30" s="10">
        <v>30.47</v>
      </c>
      <c r="AA30" s="10">
        <v>31.06</v>
      </c>
      <c r="AB30" s="95">
        <v>561600</v>
      </c>
      <c r="AC30" s="10">
        <v>30.82</v>
      </c>
      <c r="AD30" s="2">
        <f t="shared" si="0"/>
        <v>0.69000000000000128</v>
      </c>
      <c r="AE30" s="138">
        <f t="shared" si="1"/>
        <v>5.8746736292427659E-3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42572</v>
      </c>
      <c r="X31" s="10">
        <v>31.38</v>
      </c>
      <c r="Y31" s="10">
        <v>31.4</v>
      </c>
      <c r="Z31" s="10">
        <v>30.61</v>
      </c>
      <c r="AA31" s="10">
        <v>30.88</v>
      </c>
      <c r="AB31" s="95">
        <v>991600</v>
      </c>
      <c r="AC31" s="10">
        <v>30.64</v>
      </c>
      <c r="AD31" s="2">
        <f t="shared" si="0"/>
        <v>0.78999999999999915</v>
      </c>
      <c r="AE31" s="138">
        <f t="shared" si="1"/>
        <v>-2.2959183673469385E-2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42571</v>
      </c>
      <c r="X32" s="10">
        <v>31.45</v>
      </c>
      <c r="Y32" s="10">
        <v>31.84</v>
      </c>
      <c r="Z32" s="10">
        <v>31.38</v>
      </c>
      <c r="AA32" s="10">
        <v>31.6</v>
      </c>
      <c r="AB32" s="95">
        <v>443800</v>
      </c>
      <c r="AC32" s="10">
        <v>31.36</v>
      </c>
      <c r="AD32" s="2">
        <f t="shared" si="0"/>
        <v>0.46000000000000085</v>
      </c>
      <c r="AE32" s="138">
        <f t="shared" si="1"/>
        <v>2.2371364653244186E-3</v>
      </c>
    </row>
    <row r="33" spans="1:31" x14ac:dyDescent="0.25">
      <c r="W33" s="133">
        <v>42570</v>
      </c>
      <c r="X33" s="10">
        <v>31.46</v>
      </c>
      <c r="Y33" s="10">
        <v>31.7</v>
      </c>
      <c r="Z33" s="10">
        <v>31.42</v>
      </c>
      <c r="AA33" s="10">
        <v>31.53</v>
      </c>
      <c r="AB33" s="95">
        <v>439400</v>
      </c>
      <c r="AC33" s="10">
        <v>31.29</v>
      </c>
      <c r="AD33" s="2">
        <f t="shared" si="0"/>
        <v>0.27999999999999758</v>
      </c>
      <c r="AE33" s="138">
        <f t="shared" si="1"/>
        <v>-5.4036872218691245E-3</v>
      </c>
    </row>
    <row r="34" spans="1:31" x14ac:dyDescent="0.25">
      <c r="W34" s="133">
        <v>42569</v>
      </c>
      <c r="X34" s="10">
        <v>31.36</v>
      </c>
      <c r="Y34" s="10">
        <v>31.81</v>
      </c>
      <c r="Z34" s="10">
        <v>31.36</v>
      </c>
      <c r="AA34" s="10">
        <v>31.7</v>
      </c>
      <c r="AB34" s="95">
        <v>330000</v>
      </c>
      <c r="AC34" s="10">
        <v>31.46</v>
      </c>
      <c r="AD34" s="2">
        <f t="shared" si="0"/>
        <v>0.44999999999999929</v>
      </c>
      <c r="AE34" s="138">
        <f t="shared" si="1"/>
        <v>-9.526833915527444E-4</v>
      </c>
    </row>
    <row r="35" spans="1:31" x14ac:dyDescent="0.25">
      <c r="W35" s="133">
        <v>42566</v>
      </c>
      <c r="X35" s="10">
        <v>31.56</v>
      </c>
      <c r="Y35" s="10">
        <v>31.78</v>
      </c>
      <c r="Z35" s="10">
        <v>31.35</v>
      </c>
      <c r="AA35" s="10">
        <v>31.73</v>
      </c>
      <c r="AB35" s="95">
        <v>658000</v>
      </c>
      <c r="AC35" s="10">
        <v>31.49</v>
      </c>
      <c r="AD35" s="2">
        <f t="shared" si="0"/>
        <v>0.42999999999999972</v>
      </c>
      <c r="AE35" s="138">
        <f t="shared" si="1"/>
        <v>6.7135549872121558E-3</v>
      </c>
    </row>
    <row r="36" spans="1:31" x14ac:dyDescent="0.25">
      <c r="L36" t="s">
        <v>223</v>
      </c>
      <c r="M36" s="2">
        <f>M47+K47-F47</f>
        <v>529.88000000000284</v>
      </c>
      <c r="W36" s="133">
        <v>42565</v>
      </c>
      <c r="X36" s="10">
        <v>31.86</v>
      </c>
      <c r="Y36" s="10">
        <v>32.03</v>
      </c>
      <c r="Z36" s="10">
        <v>31.5</v>
      </c>
      <c r="AA36" s="10">
        <v>31.52</v>
      </c>
      <c r="AB36" s="95">
        <v>568400</v>
      </c>
      <c r="AC36" s="10">
        <v>31.28</v>
      </c>
      <c r="AD36" s="2">
        <f t="shared" si="0"/>
        <v>0.53000000000000114</v>
      </c>
      <c r="AE36" s="138">
        <f t="shared" si="1"/>
        <v>-3.1959092361766306E-4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42564</v>
      </c>
      <c r="X37" s="10">
        <v>32.06</v>
      </c>
      <c r="Y37" s="10">
        <v>32.06</v>
      </c>
      <c r="Z37" s="10">
        <v>31.25</v>
      </c>
      <c r="AA37" s="10">
        <v>31.53</v>
      </c>
      <c r="AB37" s="95">
        <v>607500</v>
      </c>
      <c r="AC37" s="10">
        <v>31.29</v>
      </c>
      <c r="AD37" s="2">
        <f t="shared" si="0"/>
        <v>0.81000000000000227</v>
      </c>
      <c r="AE37" s="138">
        <f t="shared" si="1"/>
        <v>-8.8691796008869561E-3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42563</v>
      </c>
      <c r="X38" s="10">
        <v>31.76</v>
      </c>
      <c r="Y38" s="10">
        <v>31.89</v>
      </c>
      <c r="Z38" s="10">
        <v>31.35</v>
      </c>
      <c r="AA38" s="10">
        <v>31.82</v>
      </c>
      <c r="AB38" s="95">
        <v>738300</v>
      </c>
      <c r="AC38" s="10">
        <v>31.57</v>
      </c>
      <c r="AD38" s="2">
        <f t="shared" si="0"/>
        <v>0.53999999999999915</v>
      </c>
      <c r="AE38" s="138">
        <f t="shared" si="1"/>
        <v>1.7074742268041287E-2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42562</v>
      </c>
      <c r="X39" s="10">
        <v>31.5</v>
      </c>
      <c r="Y39" s="10">
        <v>31.62</v>
      </c>
      <c r="Z39" s="10">
        <v>31.02</v>
      </c>
      <c r="AA39" s="10">
        <v>31.28</v>
      </c>
      <c r="AB39" s="95">
        <v>700700</v>
      </c>
      <c r="AC39" s="10">
        <v>31.04</v>
      </c>
      <c r="AD39" s="2">
        <f t="shared" si="0"/>
        <v>0.60000000000000142</v>
      </c>
      <c r="AE39" s="138">
        <f t="shared" si="1"/>
        <v>1.9041365725541715E-2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42559</v>
      </c>
      <c r="X40" s="10">
        <v>30.5</v>
      </c>
      <c r="Y40" s="10">
        <v>30.99</v>
      </c>
      <c r="Z40" s="10">
        <v>30.44</v>
      </c>
      <c r="AA40" s="10">
        <v>30.7</v>
      </c>
      <c r="AB40" s="95">
        <v>1109000</v>
      </c>
      <c r="AC40" s="10">
        <v>30.46</v>
      </c>
      <c r="AD40" s="2">
        <f t="shared" si="0"/>
        <v>0.54999999999999716</v>
      </c>
      <c r="AE40" s="138">
        <f t="shared" si="1"/>
        <v>2.317769566677863E-2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42558</v>
      </c>
      <c r="X41" s="10">
        <v>30.16</v>
      </c>
      <c r="Y41" s="10">
        <v>30.63</v>
      </c>
      <c r="Z41" s="10">
        <v>29.65</v>
      </c>
      <c r="AA41" s="10">
        <v>30</v>
      </c>
      <c r="AB41" s="95">
        <v>804900</v>
      </c>
      <c r="AC41" s="10">
        <v>29.77</v>
      </c>
      <c r="AD41" s="2">
        <f t="shared" si="0"/>
        <v>0.98000000000000043</v>
      </c>
      <c r="AE41" s="138">
        <f t="shared" si="1"/>
        <v>-3.6813922356090378E-3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42557</v>
      </c>
      <c r="X42" s="10">
        <v>29.85</v>
      </c>
      <c r="Y42" s="10">
        <v>30.22</v>
      </c>
      <c r="Z42" s="10">
        <v>29.31</v>
      </c>
      <c r="AA42" s="10">
        <v>30.11</v>
      </c>
      <c r="AB42" s="95">
        <v>1179700</v>
      </c>
      <c r="AC42" s="10">
        <v>29.88</v>
      </c>
      <c r="AD42" s="2">
        <f t="shared" si="0"/>
        <v>0.91000000000000014</v>
      </c>
      <c r="AE42" s="138">
        <f t="shared" si="1"/>
        <v>3.0211480362538623E-3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37.818000000000005</v>
      </c>
      <c r="T43" s="93" t="s">
        <v>98</v>
      </c>
      <c r="U43" s="439">
        <v>34.380000000000003</v>
      </c>
      <c r="W43" s="133">
        <v>42556</v>
      </c>
      <c r="X43" s="10">
        <v>30.57</v>
      </c>
      <c r="Y43" s="10">
        <v>30.76</v>
      </c>
      <c r="Z43" s="10">
        <v>29.75</v>
      </c>
      <c r="AA43" s="10">
        <v>30.02</v>
      </c>
      <c r="AB43" s="95">
        <v>645800</v>
      </c>
      <c r="AC43" s="10">
        <v>29.79</v>
      </c>
      <c r="AD43" s="2">
        <f t="shared" si="0"/>
        <v>1.0100000000000016</v>
      </c>
      <c r="AE43" s="138">
        <f t="shared" si="1"/>
        <v>-2.8375733855185992E-2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37.474200000000003</v>
      </c>
      <c r="T44" s="93" t="s">
        <v>99</v>
      </c>
      <c r="U44" s="439">
        <v>34.270000000000003</v>
      </c>
      <c r="W44" s="133">
        <v>42552</v>
      </c>
      <c r="X44" s="10">
        <v>30.59</v>
      </c>
      <c r="Y44" s="10">
        <v>31.18</v>
      </c>
      <c r="Z44" s="10">
        <v>30.51</v>
      </c>
      <c r="AA44" s="10">
        <v>30.9</v>
      </c>
      <c r="AB44" s="95">
        <v>513500</v>
      </c>
      <c r="AC44" s="10">
        <v>30.66</v>
      </c>
      <c r="AD44" s="2">
        <f t="shared" si="0"/>
        <v>0.66999999999999815</v>
      </c>
      <c r="AE44" s="138">
        <f t="shared" si="1"/>
        <v>7.8895463510848529E-3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37.130400000000009</v>
      </c>
      <c r="T45" s="93" t="s">
        <v>100</v>
      </c>
      <c r="U45" s="439" t="s">
        <v>130</v>
      </c>
      <c r="W45" s="133">
        <v>42551</v>
      </c>
      <c r="X45" s="10">
        <v>29.94</v>
      </c>
      <c r="Y45" s="10">
        <v>30.68</v>
      </c>
      <c r="Z45" s="10">
        <v>29.76</v>
      </c>
      <c r="AA45" s="10">
        <v>30.66</v>
      </c>
      <c r="AB45" s="95">
        <v>803700</v>
      </c>
      <c r="AC45" s="10">
        <v>30.42</v>
      </c>
      <c r="AD45" s="2">
        <f t="shared" si="0"/>
        <v>0.91999999999999815</v>
      </c>
      <c r="AE45" s="138">
        <f t="shared" si="1"/>
        <v>3.1536113936927901E-2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36.786600000000007</v>
      </c>
      <c r="Q46" s="2"/>
      <c r="T46" s="93" t="s">
        <v>101</v>
      </c>
      <c r="U46" s="439" t="s">
        <v>130</v>
      </c>
      <c r="W46" s="133">
        <v>42550</v>
      </c>
      <c r="X46" s="10">
        <v>30</v>
      </c>
      <c r="Y46" s="10">
        <v>30.19</v>
      </c>
      <c r="Z46" s="10">
        <v>29.5</v>
      </c>
      <c r="AA46" s="10">
        <v>29.72</v>
      </c>
      <c r="AB46" s="95">
        <v>910500</v>
      </c>
      <c r="AC46" s="10">
        <v>29.49</v>
      </c>
      <c r="AD46" s="2">
        <f t="shared" si="0"/>
        <v>0.69000000000000128</v>
      </c>
      <c r="AE46" s="138">
        <f t="shared" si="1"/>
        <v>4.7700170357749538E-3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36.442800000000005</v>
      </c>
      <c r="Q47" s="2"/>
      <c r="T47" s="93" t="s">
        <v>102</v>
      </c>
      <c r="U47" s="439">
        <v>34.33</v>
      </c>
      <c r="W47" s="133">
        <v>42549</v>
      </c>
      <c r="X47" s="10">
        <v>29.44</v>
      </c>
      <c r="Y47" s="10">
        <v>29.72</v>
      </c>
      <c r="Z47" s="10">
        <v>29.17</v>
      </c>
      <c r="AA47" s="10">
        <v>29.58</v>
      </c>
      <c r="AB47" s="95">
        <v>1352500</v>
      </c>
      <c r="AC47" s="10">
        <v>29.35</v>
      </c>
      <c r="AD47" s="2">
        <f t="shared" si="0"/>
        <v>0.54999999999999716</v>
      </c>
      <c r="AE47" s="138">
        <f t="shared" si="1"/>
        <v>2.0869565217391362E-2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36.099000000000004</v>
      </c>
      <c r="Q48" s="2"/>
      <c r="T48" s="93" t="s">
        <v>103</v>
      </c>
      <c r="U48" s="439">
        <v>1.4225300000000001</v>
      </c>
      <c r="W48" s="133">
        <v>42548</v>
      </c>
      <c r="X48" s="10">
        <v>29.98</v>
      </c>
      <c r="Y48" s="10">
        <v>30</v>
      </c>
      <c r="Z48" s="10">
        <v>28.72</v>
      </c>
      <c r="AA48" s="10">
        <v>28.97</v>
      </c>
      <c r="AB48" s="95">
        <v>1003800</v>
      </c>
      <c r="AC48" s="10">
        <v>28.75</v>
      </c>
      <c r="AD48" s="2">
        <f t="shared" si="0"/>
        <v>1.2800000000000011</v>
      </c>
      <c r="AE48" s="138">
        <f t="shared" si="1"/>
        <v>-4.8328368090036489E-2</v>
      </c>
    </row>
    <row r="49" spans="15:31" x14ac:dyDescent="0.25">
      <c r="O49" s="83">
        <v>1.04</v>
      </c>
      <c r="P49" s="83">
        <f t="shared" si="5"/>
        <v>35.755200000000002</v>
      </c>
      <c r="Q49" s="2"/>
      <c r="T49" s="93" t="s">
        <v>123</v>
      </c>
      <c r="U49" s="439" t="s">
        <v>323</v>
      </c>
      <c r="W49" s="133">
        <v>42545</v>
      </c>
      <c r="X49" s="10">
        <v>31.91</v>
      </c>
      <c r="Y49" s="10">
        <v>32.01</v>
      </c>
      <c r="Z49" s="10">
        <v>30.42</v>
      </c>
      <c r="AA49" s="10">
        <v>30.44</v>
      </c>
      <c r="AB49" s="95">
        <v>1182600</v>
      </c>
      <c r="AC49" s="10">
        <v>30.21</v>
      </c>
      <c r="AD49" s="2">
        <f t="shared" si="0"/>
        <v>1.5899999999999963</v>
      </c>
      <c r="AE49" s="138">
        <f t="shared" si="1"/>
        <v>-9.0060240963855454E-2</v>
      </c>
    </row>
    <row r="50" spans="15:31" x14ac:dyDescent="0.25">
      <c r="O50" s="83">
        <v>1.03</v>
      </c>
      <c r="P50" s="83">
        <f t="shared" si="5"/>
        <v>35.4114</v>
      </c>
      <c r="Q50" s="2"/>
      <c r="T50" s="93"/>
      <c r="U50" s="439"/>
      <c r="W50" s="133">
        <v>42544</v>
      </c>
      <c r="X50" s="10">
        <v>33.17</v>
      </c>
      <c r="Y50" s="10">
        <v>33.47</v>
      </c>
      <c r="Z50" s="10">
        <v>33.17</v>
      </c>
      <c r="AA50" s="10">
        <v>33.46</v>
      </c>
      <c r="AB50" s="95">
        <v>462100</v>
      </c>
      <c r="AC50" s="10">
        <v>33.200000000000003</v>
      </c>
      <c r="AD50" s="2">
        <f t="shared" si="0"/>
        <v>0.29999999999999716</v>
      </c>
      <c r="AE50" s="138">
        <f t="shared" si="1"/>
        <v>2.5324274243360145E-2</v>
      </c>
    </row>
    <row r="51" spans="15:31" x14ac:dyDescent="0.25">
      <c r="O51" s="83">
        <v>1.02</v>
      </c>
      <c r="P51" s="83">
        <f t="shared" si="5"/>
        <v>35.067600000000006</v>
      </c>
      <c r="Q51" s="2"/>
      <c r="T51" s="93" t="s">
        <v>105</v>
      </c>
      <c r="U51" s="439" t="s">
        <v>473</v>
      </c>
      <c r="W51" s="133">
        <v>42543</v>
      </c>
      <c r="X51" s="10">
        <v>32.85</v>
      </c>
      <c r="Y51" s="10">
        <v>32.9</v>
      </c>
      <c r="Z51" s="10">
        <v>32.49</v>
      </c>
      <c r="AA51" s="10">
        <v>32.630000000000003</v>
      </c>
      <c r="AB51" s="95">
        <v>484300</v>
      </c>
      <c r="AC51" s="10">
        <v>32.380000000000003</v>
      </c>
      <c r="AD51" s="2">
        <f t="shared" si="0"/>
        <v>0.40999999999999659</v>
      </c>
      <c r="AE51" s="138">
        <f t="shared" si="1"/>
        <v>-9.2564023449537292E-4</v>
      </c>
    </row>
    <row r="52" spans="15:31" x14ac:dyDescent="0.25">
      <c r="O52" s="83">
        <v>1.01</v>
      </c>
      <c r="P52" s="83">
        <f t="shared" si="5"/>
        <v>34.723800000000004</v>
      </c>
      <c r="Q52" s="2"/>
      <c r="T52" s="93" t="s">
        <v>106</v>
      </c>
      <c r="U52" s="439" t="s">
        <v>264</v>
      </c>
      <c r="W52" s="133">
        <v>42542</v>
      </c>
      <c r="X52" s="10">
        <v>33.340000000000003</v>
      </c>
      <c r="Y52" s="10">
        <v>33.42</v>
      </c>
      <c r="Z52" s="10">
        <v>32.53</v>
      </c>
      <c r="AA52" s="10">
        <v>32.659999999999997</v>
      </c>
      <c r="AB52" s="95">
        <v>747400</v>
      </c>
      <c r="AC52" s="10">
        <v>32.409999999999997</v>
      </c>
      <c r="AD52" s="2">
        <f t="shared" si="0"/>
        <v>0.89000000000000057</v>
      </c>
      <c r="AE52" s="138">
        <f t="shared" si="1"/>
        <v>-2.0845921450151184E-2</v>
      </c>
    </row>
    <row r="53" spans="15:31" x14ac:dyDescent="0.25">
      <c r="O53" s="83">
        <v>1</v>
      </c>
      <c r="P53" s="83">
        <f t="shared" si="5"/>
        <v>34.380000000000003</v>
      </c>
      <c r="Q53" s="2"/>
      <c r="T53" s="93" t="s">
        <v>107</v>
      </c>
      <c r="U53" s="440">
        <v>327139</v>
      </c>
      <c r="W53" s="133">
        <v>42541</v>
      </c>
      <c r="X53" s="10">
        <v>33.479999999999997</v>
      </c>
      <c r="Y53" s="10">
        <v>33.72</v>
      </c>
      <c r="Z53" s="10">
        <v>33.26</v>
      </c>
      <c r="AA53" s="10">
        <v>33.36</v>
      </c>
      <c r="AB53" s="95">
        <v>406600</v>
      </c>
      <c r="AC53" s="10">
        <v>33.1</v>
      </c>
      <c r="AD53" s="2">
        <f t="shared" si="0"/>
        <v>0.46000000000000085</v>
      </c>
      <c r="AE53" s="138">
        <f t="shared" si="1"/>
        <v>1.3161922252831415E-2</v>
      </c>
    </row>
    <row r="54" spans="15:31" x14ac:dyDescent="0.25">
      <c r="O54" s="83">
        <v>0.99</v>
      </c>
      <c r="P54" s="83">
        <f t="shared" si="5"/>
        <v>34.036200000000001</v>
      </c>
      <c r="Q54" s="2"/>
      <c r="T54" s="93" t="s">
        <v>110</v>
      </c>
      <c r="U54" s="440">
        <v>638731</v>
      </c>
      <c r="W54" s="133">
        <v>42538</v>
      </c>
      <c r="X54" s="10">
        <v>32.6</v>
      </c>
      <c r="Y54" s="10">
        <v>33.07</v>
      </c>
      <c r="Z54" s="10">
        <v>32.409999999999997</v>
      </c>
      <c r="AA54" s="10">
        <v>32.92</v>
      </c>
      <c r="AB54" s="95">
        <v>893300</v>
      </c>
      <c r="AC54" s="10">
        <v>32.67</v>
      </c>
      <c r="AD54" s="2">
        <f t="shared" si="0"/>
        <v>0.66000000000000369</v>
      </c>
      <c r="AE54" s="138">
        <f t="shared" si="1"/>
        <v>1.3337468982630218E-2</v>
      </c>
    </row>
    <row r="55" spans="15:31" x14ac:dyDescent="0.25">
      <c r="O55" s="83">
        <v>0.98</v>
      </c>
      <c r="P55" s="83">
        <f t="shared" si="5"/>
        <v>33.692399999999999</v>
      </c>
      <c r="Q55" s="2"/>
      <c r="T55" s="93" t="s">
        <v>108</v>
      </c>
      <c r="U55" s="439" t="s">
        <v>404</v>
      </c>
      <c r="W55" s="133">
        <v>42537</v>
      </c>
      <c r="X55" s="10">
        <v>32.22</v>
      </c>
      <c r="Y55" s="10">
        <v>32.619999999999997</v>
      </c>
      <c r="Z55" s="10">
        <v>31.8</v>
      </c>
      <c r="AA55" s="10">
        <v>32.49</v>
      </c>
      <c r="AB55" s="95">
        <v>568600</v>
      </c>
      <c r="AC55" s="10">
        <v>32.24</v>
      </c>
      <c r="AD55" s="2">
        <f t="shared" si="0"/>
        <v>0.81999999999999673</v>
      </c>
      <c r="AE55" s="138">
        <f t="shared" si="1"/>
        <v>1.55327741534661E-3</v>
      </c>
    </row>
    <row r="56" spans="15:31" x14ac:dyDescent="0.25">
      <c r="O56" s="83">
        <v>0.97</v>
      </c>
      <c r="P56" s="83">
        <f t="shared" si="5"/>
        <v>33.348600000000005</v>
      </c>
      <c r="Q56" s="2"/>
      <c r="T56" s="93" t="s">
        <v>111</v>
      </c>
      <c r="U56" s="439">
        <v>20.65</v>
      </c>
      <c r="W56" s="133">
        <v>42536</v>
      </c>
      <c r="X56" s="10">
        <v>32.770000000000003</v>
      </c>
      <c r="Y56" s="10">
        <v>32.97</v>
      </c>
      <c r="Z56" s="10">
        <v>32.409999999999997</v>
      </c>
      <c r="AA56" s="10">
        <v>32.44</v>
      </c>
      <c r="AB56" s="95">
        <v>415100</v>
      </c>
      <c r="AC56" s="10">
        <v>32.19</v>
      </c>
      <c r="AD56" s="2">
        <f t="shared" si="0"/>
        <v>0.56000000000000227</v>
      </c>
      <c r="AE56" s="138">
        <f t="shared" si="1"/>
        <v>-2.4790827393865733E-3</v>
      </c>
    </row>
    <row r="57" spans="15:31" x14ac:dyDescent="0.25">
      <c r="O57" s="83">
        <v>0.96</v>
      </c>
      <c r="P57" s="83">
        <f t="shared" si="5"/>
        <v>33.004800000000003</v>
      </c>
      <c r="Q57" s="2"/>
      <c r="T57" s="93" t="s">
        <v>112</v>
      </c>
      <c r="U57" s="439">
        <v>1.67</v>
      </c>
      <c r="W57" s="133">
        <v>42535</v>
      </c>
      <c r="X57" s="10">
        <v>32.72</v>
      </c>
      <c r="Y57" s="10">
        <v>33.130000000000003</v>
      </c>
      <c r="Z57" s="10">
        <v>32.33</v>
      </c>
      <c r="AA57" s="10">
        <v>32.520000000000003</v>
      </c>
      <c r="AB57" s="95">
        <v>879400</v>
      </c>
      <c r="AC57" s="10">
        <v>32.270000000000003</v>
      </c>
      <c r="AD57" s="2">
        <f t="shared" si="0"/>
        <v>0.80000000000000426</v>
      </c>
      <c r="AE57" s="138">
        <f t="shared" si="1"/>
        <v>-1.1941212492345143E-2</v>
      </c>
    </row>
    <row r="58" spans="15:31" x14ac:dyDescent="0.25">
      <c r="O58" s="83">
        <v>0.95</v>
      </c>
      <c r="P58" s="83">
        <f t="shared" si="5"/>
        <v>32.661000000000001</v>
      </c>
      <c r="Q58" s="2"/>
      <c r="T58" s="93" t="s">
        <v>109</v>
      </c>
      <c r="U58" s="439" t="s">
        <v>405</v>
      </c>
      <c r="W58" s="133">
        <v>42534</v>
      </c>
      <c r="X58" s="10">
        <v>33.369999999999997</v>
      </c>
      <c r="Y58" s="10">
        <v>33.5</v>
      </c>
      <c r="Z58" s="10">
        <v>32.89</v>
      </c>
      <c r="AA58" s="10">
        <v>32.909999999999997</v>
      </c>
      <c r="AB58" s="95">
        <v>448200</v>
      </c>
      <c r="AC58" s="10">
        <v>32.659999999999997</v>
      </c>
      <c r="AD58" s="2">
        <f t="shared" si="0"/>
        <v>0.60999999999999943</v>
      </c>
      <c r="AE58" s="138">
        <f t="shared" si="1"/>
        <v>-1.5672091621458772E-2</v>
      </c>
    </row>
    <row r="59" spans="15:31" x14ac:dyDescent="0.25">
      <c r="O59" s="83">
        <v>0.94</v>
      </c>
      <c r="P59" s="83">
        <f t="shared" si="5"/>
        <v>32.3172</v>
      </c>
      <c r="W59" s="133">
        <v>42531</v>
      </c>
      <c r="X59" s="10">
        <v>33.61</v>
      </c>
      <c r="Y59" s="10">
        <v>33.630000000000003</v>
      </c>
      <c r="Z59" s="10">
        <v>33.07</v>
      </c>
      <c r="AA59" s="10">
        <v>33.44</v>
      </c>
      <c r="AB59" s="95">
        <v>877900</v>
      </c>
      <c r="AC59" s="10">
        <v>33.18</v>
      </c>
      <c r="AD59" s="2">
        <f t="shared" si="0"/>
        <v>0.56000000000000227</v>
      </c>
      <c r="AE59" s="138">
        <f t="shared" si="1"/>
        <v>-1.9213715637008577E-2</v>
      </c>
    </row>
    <row r="60" spans="15:31" x14ac:dyDescent="0.25">
      <c r="O60" s="83">
        <v>0.93</v>
      </c>
      <c r="P60" s="83">
        <f t="shared" si="5"/>
        <v>31.973400000000005</v>
      </c>
      <c r="W60" s="133">
        <v>42530</v>
      </c>
      <c r="X60" s="10">
        <v>33.96</v>
      </c>
      <c r="Y60" s="10">
        <v>34.14</v>
      </c>
      <c r="Z60" s="10">
        <v>33.74</v>
      </c>
      <c r="AA60" s="10">
        <v>34.090000000000003</v>
      </c>
      <c r="AB60" s="95">
        <v>247800</v>
      </c>
      <c r="AC60" s="10">
        <v>33.83</v>
      </c>
      <c r="AD60" s="2">
        <f t="shared" si="0"/>
        <v>0.39999999999999858</v>
      </c>
      <c r="AE60" s="138">
        <f t="shared" si="1"/>
        <v>-8.2087364409264563E-3</v>
      </c>
    </row>
    <row r="61" spans="15:31" x14ac:dyDescent="0.25">
      <c r="O61" s="83">
        <v>0.92</v>
      </c>
      <c r="P61" s="83">
        <f t="shared" si="5"/>
        <v>31.629600000000003</v>
      </c>
      <c r="W61" s="133">
        <v>42529</v>
      </c>
      <c r="X61" s="10">
        <v>34.5</v>
      </c>
      <c r="Y61" s="10">
        <v>34.57</v>
      </c>
      <c r="Z61" s="10">
        <v>34.25</v>
      </c>
      <c r="AA61" s="10">
        <v>34.380000000000003</v>
      </c>
      <c r="AB61" s="95">
        <v>740900</v>
      </c>
      <c r="AC61" s="10">
        <v>34.11</v>
      </c>
      <c r="AD61" s="2">
        <f t="shared" si="0"/>
        <v>0.32000000000000028</v>
      </c>
      <c r="AE61" s="138">
        <f t="shared" si="1"/>
        <v>2.9403116730373213E-3</v>
      </c>
    </row>
    <row r="62" spans="15:31" x14ac:dyDescent="0.25">
      <c r="O62" s="83">
        <v>0.91</v>
      </c>
      <c r="P62" s="83">
        <f t="shared" si="5"/>
        <v>31.285800000000002</v>
      </c>
      <c r="W62" s="133">
        <v>42528</v>
      </c>
      <c r="X62" s="10">
        <v>33.950000000000003</v>
      </c>
      <c r="Y62" s="10">
        <v>34.369999999999997</v>
      </c>
      <c r="Z62" s="10">
        <v>33.869999999999997</v>
      </c>
      <c r="AA62" s="10">
        <v>34.270000000000003</v>
      </c>
      <c r="AB62" s="95">
        <v>376500</v>
      </c>
      <c r="AC62" s="10">
        <v>34.01</v>
      </c>
      <c r="AD62" s="2">
        <f t="shared" si="0"/>
        <v>0.5</v>
      </c>
      <c r="AE62" s="138">
        <f t="shared" si="1"/>
        <v>9.7980997624702582E-3</v>
      </c>
    </row>
    <row r="63" spans="15:31" x14ac:dyDescent="0.25">
      <c r="O63" s="83">
        <v>0.9</v>
      </c>
      <c r="P63" s="83">
        <f t="shared" si="5"/>
        <v>30.942000000000004</v>
      </c>
      <c r="W63" s="133">
        <v>42527</v>
      </c>
      <c r="X63" s="10">
        <v>33.79</v>
      </c>
      <c r="Y63" s="10">
        <v>34.07</v>
      </c>
      <c r="Z63" s="10">
        <v>33.49</v>
      </c>
      <c r="AA63" s="10">
        <v>33.94</v>
      </c>
      <c r="AB63" s="95">
        <v>704000</v>
      </c>
      <c r="AC63" s="10">
        <v>33.68</v>
      </c>
      <c r="AD63" s="2">
        <f t="shared" si="0"/>
        <v>0.57999999999999829</v>
      </c>
      <c r="AE63" s="138">
        <f t="shared" si="1"/>
        <v>1.1411411411411443E-2</v>
      </c>
    </row>
    <row r="64" spans="15:31" x14ac:dyDescent="0.25">
      <c r="W64" s="133">
        <v>42524</v>
      </c>
      <c r="X64" s="10">
        <v>33.96</v>
      </c>
      <c r="Y64" s="10">
        <v>33.96</v>
      </c>
      <c r="Z64" s="10">
        <v>33.31</v>
      </c>
      <c r="AA64" s="10">
        <v>33.56</v>
      </c>
      <c r="AB64" s="95">
        <v>655300</v>
      </c>
      <c r="AC64" s="10">
        <v>33.299999999999997</v>
      </c>
      <c r="AD64" s="2">
        <f t="shared" si="0"/>
        <v>0.64999999999999858</v>
      </c>
      <c r="AE64" s="138">
        <f t="shared" si="1"/>
        <v>-7.1556350626118537E-3</v>
      </c>
    </row>
    <row r="65" spans="23:31" x14ac:dyDescent="0.25">
      <c r="W65" s="133">
        <v>42523</v>
      </c>
      <c r="X65" s="10">
        <v>33.090000000000003</v>
      </c>
      <c r="Y65" s="10">
        <v>33.840000000000003</v>
      </c>
      <c r="Z65" s="10">
        <v>33.090000000000003</v>
      </c>
      <c r="AA65" s="10">
        <v>33.799999999999997</v>
      </c>
      <c r="AB65" s="95">
        <v>635100</v>
      </c>
      <c r="AC65" s="10">
        <v>33.54</v>
      </c>
      <c r="AD65" s="2">
        <f t="shared" si="0"/>
        <v>0.75</v>
      </c>
      <c r="AE65" s="138">
        <f t="shared" si="1"/>
        <v>1.6363636363636358E-2</v>
      </c>
    </row>
    <row r="66" spans="23:31" x14ac:dyDescent="0.25">
      <c r="W66" s="133">
        <v>42522</v>
      </c>
      <c r="X66" s="10">
        <v>32.96</v>
      </c>
      <c r="Y66" s="10">
        <v>33.42</v>
      </c>
      <c r="Z66" s="10">
        <v>32.6</v>
      </c>
      <c r="AA66" s="10">
        <v>33.26</v>
      </c>
      <c r="AB66" s="95">
        <v>778600</v>
      </c>
      <c r="AC66" s="10">
        <v>33</v>
      </c>
      <c r="AD66" s="2">
        <f t="shared" si="0"/>
        <v>0.82000000000000028</v>
      </c>
      <c r="AE66" s="138">
        <f t="shared" si="1"/>
        <v>3.0312215822969613E-4</v>
      </c>
    </row>
    <row r="67" spans="23:31" x14ac:dyDescent="0.25">
      <c r="W67" s="133">
        <v>42521</v>
      </c>
      <c r="X67" s="10">
        <v>33.520000000000003</v>
      </c>
      <c r="Y67" s="10">
        <v>33.979999999999997</v>
      </c>
      <c r="Z67" s="10">
        <v>33.14</v>
      </c>
      <c r="AA67" s="10">
        <v>33.25</v>
      </c>
      <c r="AB67" s="95">
        <v>966600</v>
      </c>
      <c r="AC67" s="10">
        <v>32.99</v>
      </c>
      <c r="AD67" s="2">
        <f>Y67-Z67</f>
        <v>0.83999999999999631</v>
      </c>
      <c r="AE67" s="138">
        <f>AC67/AC68-1</f>
        <v>-5.72634116937909E-3</v>
      </c>
    </row>
    <row r="68" spans="23:31" x14ac:dyDescent="0.25">
      <c r="W68" s="133">
        <v>42517</v>
      </c>
      <c r="X68" s="10">
        <v>33.590000000000003</v>
      </c>
      <c r="Y68" s="10">
        <v>33.9</v>
      </c>
      <c r="Z68" s="10">
        <v>33.26</v>
      </c>
      <c r="AA68" s="10">
        <v>33.44</v>
      </c>
      <c r="AB68" s="95">
        <v>579700</v>
      </c>
      <c r="AC68" s="10">
        <v>33.18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42612</v>
      </c>
      <c r="X2" s="10">
        <v>107.87</v>
      </c>
      <c r="Y2" s="10">
        <v>108.12</v>
      </c>
      <c r="Z2" s="10">
        <v>107.19</v>
      </c>
      <c r="AA2" s="10">
        <v>107.35</v>
      </c>
      <c r="AB2" s="95">
        <v>2390800</v>
      </c>
      <c r="AC2" s="10">
        <v>107.35</v>
      </c>
      <c r="AD2" s="2">
        <f>Y2-Z2</f>
        <v>0.93000000000000682</v>
      </c>
      <c r="AE2" s="138">
        <f>AC2/AC3-1</f>
        <v>-5.7423358340280561E-3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107.35</v>
      </c>
      <c r="W3" s="133">
        <v>42611</v>
      </c>
      <c r="X3" s="10">
        <v>107.58</v>
      </c>
      <c r="Y3" s="10">
        <v>108.15</v>
      </c>
      <c r="Z3" s="10">
        <v>107.43</v>
      </c>
      <c r="AA3" s="10">
        <v>107.97</v>
      </c>
      <c r="AB3" s="95">
        <v>1793100</v>
      </c>
      <c r="AC3" s="10">
        <v>107.97</v>
      </c>
      <c r="AD3" s="2">
        <f t="shared" ref="AD3:AD66" si="0">Y3-Z3</f>
        <v>0.71999999999999886</v>
      </c>
      <c r="AE3" s="138">
        <f t="shared" ref="AE3:AE66" si="1">AC3/AC4-1</f>
        <v>6.1504053676264547E-3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107.35</v>
      </c>
      <c r="W4" s="133">
        <v>42608</v>
      </c>
      <c r="X4" s="10">
        <v>107.94</v>
      </c>
      <c r="Y4" s="10">
        <v>108.29</v>
      </c>
      <c r="Z4" s="10">
        <v>106.94</v>
      </c>
      <c r="AA4" s="10">
        <v>107.31</v>
      </c>
      <c r="AB4" s="95">
        <v>2511100</v>
      </c>
      <c r="AC4" s="10">
        <v>107.31</v>
      </c>
      <c r="AD4" s="2">
        <f t="shared" si="0"/>
        <v>1.3500000000000085</v>
      </c>
      <c r="AE4" s="138">
        <f t="shared" si="1"/>
        <v>-3.8061641292238546E-3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107.75</v>
      </c>
      <c r="Y5" s="10">
        <v>108.14</v>
      </c>
      <c r="Z5" s="10">
        <v>107.41</v>
      </c>
      <c r="AA5" s="10">
        <v>107.72</v>
      </c>
      <c r="AB5" s="95">
        <v>1793600</v>
      </c>
      <c r="AC5" s="10">
        <v>107.72</v>
      </c>
      <c r="AD5" s="2">
        <f t="shared" si="0"/>
        <v>0.73000000000000398</v>
      </c>
      <c r="AE5" s="138">
        <f t="shared" si="1"/>
        <v>-2.2230455724341347E-3</v>
      </c>
    </row>
    <row r="6" spans="1:31" x14ac:dyDescent="0.25">
      <c r="O6" s="11" t="s">
        <v>64</v>
      </c>
      <c r="Q6" s="2">
        <f>Q3*Q2</f>
        <v>0</v>
      </c>
      <c r="W6" s="133">
        <v>42606</v>
      </c>
      <c r="X6" s="10">
        <v>108.02</v>
      </c>
      <c r="Y6" s="10">
        <v>108.32</v>
      </c>
      <c r="Z6" s="10">
        <v>107.6</v>
      </c>
      <c r="AA6" s="10">
        <v>107.96</v>
      </c>
      <c r="AB6" s="95">
        <v>2444700</v>
      </c>
      <c r="AC6" s="10">
        <v>107.96</v>
      </c>
      <c r="AD6" s="2">
        <f t="shared" si="0"/>
        <v>0.71999999999999886</v>
      </c>
      <c r="AE6" s="138">
        <f t="shared" si="1"/>
        <v>-3.7037037037046527E-4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42605</v>
      </c>
      <c r="X7" s="10">
        <v>109</v>
      </c>
      <c r="Y7" s="10">
        <v>109.35</v>
      </c>
      <c r="Z7" s="10">
        <v>108</v>
      </c>
      <c r="AA7" s="10">
        <v>108</v>
      </c>
      <c r="AB7" s="95">
        <v>3064100</v>
      </c>
      <c r="AC7" s="10">
        <v>108</v>
      </c>
      <c r="AD7" s="2">
        <f t="shared" si="0"/>
        <v>1.3499999999999943</v>
      </c>
      <c r="AE7" s="138">
        <f t="shared" si="1"/>
        <v>-4.6082949308755561E-3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42604</v>
      </c>
      <c r="X8" s="10">
        <v>108.52</v>
      </c>
      <c r="Y8" s="10">
        <v>108.99</v>
      </c>
      <c r="Z8" s="10">
        <v>108.14</v>
      </c>
      <c r="AA8" s="10">
        <v>108.5</v>
      </c>
      <c r="AB8" s="95">
        <v>2450500</v>
      </c>
      <c r="AC8" s="10">
        <v>108.5</v>
      </c>
      <c r="AD8" s="2">
        <f t="shared" si="0"/>
        <v>0.84999999999999432</v>
      </c>
      <c r="AE8" s="138">
        <f t="shared" si="1"/>
        <v>-5.8640278541323143E-3</v>
      </c>
    </row>
    <row r="9" spans="1:31" x14ac:dyDescent="0.25">
      <c r="O9" s="11" t="s">
        <v>224</v>
      </c>
      <c r="Q9" s="138">
        <f>IF(Q2=0, 0, Q8/Q6)</f>
        <v>0</v>
      </c>
      <c r="W9" s="133">
        <v>42601</v>
      </c>
      <c r="X9" s="10">
        <v>109.01</v>
      </c>
      <c r="Y9" s="10">
        <v>109.42</v>
      </c>
      <c r="Z9" s="10">
        <v>108.9</v>
      </c>
      <c r="AA9" s="10">
        <v>109.14</v>
      </c>
      <c r="AB9" s="95">
        <v>2388800</v>
      </c>
      <c r="AC9" s="10">
        <v>109.14</v>
      </c>
      <c r="AD9" s="2">
        <f t="shared" si="0"/>
        <v>0.51999999999999602</v>
      </c>
      <c r="AE9" s="138">
        <f t="shared" si="1"/>
        <v>-1.7378578615201423E-3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42600</v>
      </c>
      <c r="X10" s="10">
        <v>109.05</v>
      </c>
      <c r="Y10" s="10">
        <v>109.42</v>
      </c>
      <c r="Z10" s="10">
        <v>108.85</v>
      </c>
      <c r="AA10" s="10">
        <v>109.33</v>
      </c>
      <c r="AB10" s="95">
        <v>1959800</v>
      </c>
      <c r="AC10" s="10">
        <v>109.33</v>
      </c>
      <c r="AD10" s="2">
        <f t="shared" si="0"/>
        <v>0.57000000000000739</v>
      </c>
      <c r="AE10" s="138">
        <f t="shared" si="1"/>
        <v>3.5799522673030104E-3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2.46E-2</v>
      </c>
      <c r="W11" s="133">
        <v>42599</v>
      </c>
      <c r="X11" s="10">
        <v>108.55</v>
      </c>
      <c r="Y11" s="10">
        <v>109.01</v>
      </c>
      <c r="Z11" s="10">
        <v>108.2</v>
      </c>
      <c r="AA11" s="10">
        <v>108.94</v>
      </c>
      <c r="AB11" s="95">
        <v>2208000</v>
      </c>
      <c r="AC11" s="10">
        <v>108.94</v>
      </c>
      <c r="AD11" s="2">
        <f t="shared" si="0"/>
        <v>0.81000000000000227</v>
      </c>
      <c r="AE11" s="138" t="e">
        <f t="shared" si="1"/>
        <v>#DIV/0!</v>
      </c>
    </row>
    <row r="12" spans="1:31" x14ac:dyDescent="0.25">
      <c r="W12" s="133">
        <v>42599</v>
      </c>
      <c r="X12" s="10" t="s">
        <v>228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42598</v>
      </c>
      <c r="X13" s="10">
        <v>109.21</v>
      </c>
      <c r="Y13" s="10">
        <v>109.62</v>
      </c>
      <c r="Z13" s="10">
        <v>109</v>
      </c>
      <c r="AA13" s="10">
        <v>109.16</v>
      </c>
      <c r="AB13" s="95">
        <v>2413700</v>
      </c>
      <c r="AC13" s="10">
        <v>108.5</v>
      </c>
      <c r="AD13" s="2">
        <f t="shared" si="0"/>
        <v>0.62000000000000455</v>
      </c>
      <c r="AE13" s="138">
        <f t="shared" si="1"/>
        <v>-4.8610474181418617E-3</v>
      </c>
    </row>
    <row r="14" spans="1:31" x14ac:dyDescent="0.25">
      <c r="W14" s="133">
        <v>42597</v>
      </c>
      <c r="X14" s="10">
        <v>109.17</v>
      </c>
      <c r="Y14" s="10">
        <v>109.83</v>
      </c>
      <c r="Z14" s="10">
        <v>109.17</v>
      </c>
      <c r="AA14" s="10">
        <v>109.69</v>
      </c>
      <c r="AB14" s="95">
        <v>2044500</v>
      </c>
      <c r="AC14" s="10">
        <v>109.03</v>
      </c>
      <c r="AD14" s="2">
        <f t="shared" si="0"/>
        <v>0.65999999999999659</v>
      </c>
      <c r="AE14" s="138">
        <f t="shared" si="1"/>
        <v>7.5778578689584819E-3</v>
      </c>
    </row>
    <row r="15" spans="1:31" x14ac:dyDescent="0.25">
      <c r="W15" s="133">
        <v>42594</v>
      </c>
      <c r="X15" s="10">
        <v>109.02</v>
      </c>
      <c r="Y15" s="10">
        <v>109.18</v>
      </c>
      <c r="Z15" s="10">
        <v>108.55</v>
      </c>
      <c r="AA15" s="10">
        <v>108.87</v>
      </c>
      <c r="AB15" s="95">
        <v>1808400</v>
      </c>
      <c r="AC15" s="10">
        <v>108.21</v>
      </c>
      <c r="AD15" s="2">
        <f t="shared" si="0"/>
        <v>0.63000000000000966</v>
      </c>
      <c r="AE15" s="138">
        <f t="shared" si="1"/>
        <v>-2.8566162919277938E-3</v>
      </c>
    </row>
    <row r="16" spans="1:31" x14ac:dyDescent="0.25">
      <c r="W16" s="133">
        <v>42593</v>
      </c>
      <c r="X16" s="10">
        <v>108.5</v>
      </c>
      <c r="Y16" s="10">
        <v>109.29</v>
      </c>
      <c r="Z16" s="10">
        <v>108.46</v>
      </c>
      <c r="AA16" s="10">
        <v>109.18</v>
      </c>
      <c r="AB16" s="95">
        <v>2005200</v>
      </c>
      <c r="AC16" s="10">
        <v>108.52</v>
      </c>
      <c r="AD16" s="2">
        <f t="shared" si="0"/>
        <v>0.83000000000001251</v>
      </c>
      <c r="AE16" s="138">
        <f t="shared" si="1"/>
        <v>9.7701684190936167E-3</v>
      </c>
    </row>
    <row r="17" spans="1:31" x14ac:dyDescent="0.25">
      <c r="W17" s="133">
        <v>42592</v>
      </c>
      <c r="X17" s="10">
        <v>108.46</v>
      </c>
      <c r="Y17" s="10">
        <v>108.5</v>
      </c>
      <c r="Z17" s="10">
        <v>107.78</v>
      </c>
      <c r="AA17" s="10">
        <v>108.12</v>
      </c>
      <c r="AB17" s="95">
        <v>1658700</v>
      </c>
      <c r="AC17" s="10">
        <v>107.47</v>
      </c>
      <c r="AD17" s="2">
        <f t="shared" si="0"/>
        <v>0.71999999999999886</v>
      </c>
      <c r="AE17" s="138">
        <f t="shared" si="1"/>
        <v>-1.9502228826152601E-3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42591</v>
      </c>
      <c r="X18" s="10">
        <v>108.01</v>
      </c>
      <c r="Y18" s="10">
        <v>108.4</v>
      </c>
      <c r="Z18" s="10">
        <v>107.87</v>
      </c>
      <c r="AA18" s="10">
        <v>108.34</v>
      </c>
      <c r="AB18" s="95">
        <v>2213100</v>
      </c>
      <c r="AC18" s="10">
        <v>107.68</v>
      </c>
      <c r="AD18" s="2">
        <f t="shared" si="0"/>
        <v>0.53000000000000114</v>
      </c>
      <c r="AE18" s="138">
        <f t="shared" si="1"/>
        <v>5.0401344035841955E-3</v>
      </c>
    </row>
    <row r="19" spans="1:31" x14ac:dyDescent="0.25">
      <c r="W19" s="133">
        <v>42590</v>
      </c>
      <c r="X19" s="10">
        <v>107.74</v>
      </c>
      <c r="Y19" s="10">
        <v>108.34</v>
      </c>
      <c r="Z19" s="10">
        <v>107.49</v>
      </c>
      <c r="AA19" s="10">
        <v>107.79</v>
      </c>
      <c r="AB19" s="95">
        <v>3020900</v>
      </c>
      <c r="AC19" s="10">
        <v>107.14</v>
      </c>
      <c r="AD19" s="2">
        <f t="shared" si="0"/>
        <v>0.85000000000000853</v>
      </c>
      <c r="AE19" s="138">
        <f t="shared" si="1"/>
        <v>4.6689700252122712E-4</v>
      </c>
    </row>
    <row r="20" spans="1:31" x14ac:dyDescent="0.25">
      <c r="W20" s="133">
        <v>42587</v>
      </c>
      <c r="X20" s="10">
        <v>106.85</v>
      </c>
      <c r="Y20" s="10">
        <v>107.74</v>
      </c>
      <c r="Z20" s="10">
        <v>106.68</v>
      </c>
      <c r="AA20" s="10">
        <v>107.74</v>
      </c>
      <c r="AB20" s="95">
        <v>2676100</v>
      </c>
      <c r="AC20" s="10">
        <v>107.09</v>
      </c>
      <c r="AD20" s="2">
        <f t="shared" si="0"/>
        <v>1.0599999999999881</v>
      </c>
      <c r="AE20" s="138">
        <f t="shared" si="1"/>
        <v>1.295875898600074E-2</v>
      </c>
    </row>
    <row r="21" spans="1:31" x14ac:dyDescent="0.25">
      <c r="W21" s="133">
        <v>42586</v>
      </c>
      <c r="X21" s="10">
        <v>106.55</v>
      </c>
      <c r="Y21" s="10">
        <v>107.07</v>
      </c>
      <c r="Z21" s="10">
        <v>106.32</v>
      </c>
      <c r="AA21" s="10">
        <v>106.36</v>
      </c>
      <c r="AB21" s="95">
        <v>1862900</v>
      </c>
      <c r="AC21" s="10">
        <v>105.72</v>
      </c>
      <c r="AD21" s="2">
        <f t="shared" si="0"/>
        <v>0.75</v>
      </c>
      <c r="AE21" s="138">
        <f t="shared" si="1"/>
        <v>6.6256507335538117E-4</v>
      </c>
    </row>
    <row r="22" spans="1:31" x14ac:dyDescent="0.25">
      <c r="W22" s="133">
        <v>42585</v>
      </c>
      <c r="X22" s="10">
        <v>106.27</v>
      </c>
      <c r="Y22" s="10">
        <v>106.52</v>
      </c>
      <c r="Z22" s="10">
        <v>106.02</v>
      </c>
      <c r="AA22" s="10">
        <v>106.29</v>
      </c>
      <c r="AB22" s="95">
        <v>2985400</v>
      </c>
      <c r="AC22" s="10">
        <v>105.65</v>
      </c>
      <c r="AD22" s="2">
        <f t="shared" si="0"/>
        <v>0.5</v>
      </c>
      <c r="AE22" s="138">
        <f t="shared" si="1"/>
        <v>1.8934014957872058E-4</v>
      </c>
    </row>
    <row r="23" spans="1:31" x14ac:dyDescent="0.25">
      <c r="W23" s="133">
        <v>42584</v>
      </c>
      <c r="X23" s="10">
        <v>106.49</v>
      </c>
      <c r="Y23" s="10">
        <v>106.73</v>
      </c>
      <c r="Z23" s="10">
        <v>105.89</v>
      </c>
      <c r="AA23" s="10">
        <v>106.27</v>
      </c>
      <c r="AB23" s="95">
        <v>2384100</v>
      </c>
      <c r="AC23" s="10">
        <v>105.63</v>
      </c>
      <c r="AD23" s="2">
        <f t="shared" si="0"/>
        <v>0.84000000000000341</v>
      </c>
      <c r="AE23" s="138">
        <f t="shared" si="1"/>
        <v>-6.2094270392324402E-3</v>
      </c>
    </row>
    <row r="24" spans="1:31" x14ac:dyDescent="0.25">
      <c r="W24" s="133">
        <v>42583</v>
      </c>
      <c r="X24" s="10">
        <v>107.46</v>
      </c>
      <c r="Y24" s="10">
        <v>107.65</v>
      </c>
      <c r="Z24" s="10">
        <v>106.5</v>
      </c>
      <c r="AA24" s="10">
        <v>106.94</v>
      </c>
      <c r="AB24" s="95">
        <v>3061600</v>
      </c>
      <c r="AC24" s="10">
        <v>106.29</v>
      </c>
      <c r="AD24" s="2">
        <f t="shared" si="0"/>
        <v>1.1500000000000057</v>
      </c>
      <c r="AE24" s="138">
        <f t="shared" si="1"/>
        <v>-6.6355140186915573E-3</v>
      </c>
    </row>
    <row r="25" spans="1:31" x14ac:dyDescent="0.25">
      <c r="W25" s="133">
        <v>42580</v>
      </c>
      <c r="X25" s="10">
        <v>107.5</v>
      </c>
      <c r="Y25" s="10">
        <v>108.08</v>
      </c>
      <c r="Z25" s="10">
        <v>107.19</v>
      </c>
      <c r="AA25" s="10">
        <v>107.65</v>
      </c>
      <c r="AB25" s="95">
        <v>3232600</v>
      </c>
      <c r="AC25" s="10">
        <v>107</v>
      </c>
      <c r="AD25" s="2">
        <f t="shared" si="0"/>
        <v>0.89000000000000057</v>
      </c>
      <c r="AE25" s="138">
        <f t="shared" si="1"/>
        <v>6.5463387262698625E-4</v>
      </c>
    </row>
    <row r="26" spans="1:31" x14ac:dyDescent="0.25">
      <c r="W26" s="133">
        <v>42579</v>
      </c>
      <c r="X26" s="10">
        <v>107.69</v>
      </c>
      <c r="Y26" s="10">
        <v>107.99</v>
      </c>
      <c r="Z26" s="10">
        <v>107.1</v>
      </c>
      <c r="AA26" s="10">
        <v>107.58</v>
      </c>
      <c r="AB26" s="95">
        <v>2806700</v>
      </c>
      <c r="AC26" s="10">
        <v>106.93</v>
      </c>
      <c r="AD26" s="2">
        <f t="shared" si="0"/>
        <v>0.89000000000000057</v>
      </c>
      <c r="AE26" s="138">
        <f t="shared" si="1"/>
        <v>-1.0276532137518668E-3</v>
      </c>
    </row>
    <row r="27" spans="1:31" x14ac:dyDescent="0.25">
      <c r="L27" t="s">
        <v>223</v>
      </c>
      <c r="M27" s="2">
        <f>M35+K35-F35</f>
        <v>114.84999999999991</v>
      </c>
      <c r="W27" s="133">
        <v>42578</v>
      </c>
      <c r="X27" s="10">
        <v>108.06</v>
      </c>
      <c r="Y27" s="10">
        <v>108.49</v>
      </c>
      <c r="Z27" s="10">
        <v>107.48</v>
      </c>
      <c r="AA27" s="10">
        <v>107.69</v>
      </c>
      <c r="AB27" s="95">
        <v>3995400</v>
      </c>
      <c r="AC27" s="10">
        <v>107.04</v>
      </c>
      <c r="AD27" s="2">
        <f t="shared" si="0"/>
        <v>1.0099999999999909</v>
      </c>
      <c r="AE27" s="138">
        <f t="shared" si="1"/>
        <v>-1.8649757553150792E-3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42577</v>
      </c>
      <c r="X28" s="10">
        <v>107.04</v>
      </c>
      <c r="Y28" s="10">
        <v>107.96</v>
      </c>
      <c r="Z28" s="10">
        <v>106.5</v>
      </c>
      <c r="AA28" s="10">
        <v>107.89</v>
      </c>
      <c r="AB28" s="95">
        <v>4414400</v>
      </c>
      <c r="AC28" s="10">
        <v>107.24</v>
      </c>
      <c r="AD28" s="2">
        <f t="shared" si="0"/>
        <v>1.4599999999999937</v>
      </c>
      <c r="AE28" s="138">
        <f t="shared" si="1"/>
        <v>3.0955585464333746E-2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42576</v>
      </c>
      <c r="X29" s="10">
        <v>105.05</v>
      </c>
      <c r="Y29" s="10">
        <v>105.2</v>
      </c>
      <c r="Z29" s="10">
        <v>104.42</v>
      </c>
      <c r="AA29" s="10">
        <v>104.65</v>
      </c>
      <c r="AB29" s="95">
        <v>3461300</v>
      </c>
      <c r="AC29" s="10">
        <v>104.02</v>
      </c>
      <c r="AD29" s="2">
        <f t="shared" si="0"/>
        <v>0.78000000000000114</v>
      </c>
      <c r="AE29" s="138">
        <f t="shared" si="1"/>
        <v>-4.4980380897693406E-3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42573</v>
      </c>
      <c r="X30" s="10">
        <v>104.77</v>
      </c>
      <c r="Y30" s="10">
        <v>105.2</v>
      </c>
      <c r="Z30" s="10">
        <v>104.5</v>
      </c>
      <c r="AA30" s="10">
        <v>105.13</v>
      </c>
      <c r="AB30" s="95">
        <v>3513900</v>
      </c>
      <c r="AC30" s="10">
        <v>104.49</v>
      </c>
      <c r="AD30" s="2">
        <f t="shared" si="0"/>
        <v>0.70000000000000284</v>
      </c>
      <c r="AE30" s="138">
        <f t="shared" si="1"/>
        <v>-6.8434559452523747E-3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42572</v>
      </c>
      <c r="X31" s="10">
        <v>106.37</v>
      </c>
      <c r="Y31" s="10">
        <v>106.74</v>
      </c>
      <c r="Z31" s="10">
        <v>105.61</v>
      </c>
      <c r="AA31" s="10">
        <v>105.85</v>
      </c>
      <c r="AB31" s="95">
        <v>3808900</v>
      </c>
      <c r="AC31" s="10">
        <v>105.21</v>
      </c>
      <c r="AD31" s="2">
        <f t="shared" si="0"/>
        <v>1.1299999999999955</v>
      </c>
      <c r="AE31" s="138">
        <f t="shared" si="1"/>
        <v>-1.8026565464897004E-3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42571</v>
      </c>
      <c r="X32" s="10">
        <v>105.69</v>
      </c>
      <c r="Y32" s="10">
        <v>106.28</v>
      </c>
      <c r="Z32" s="10">
        <v>105.56</v>
      </c>
      <c r="AA32" s="10">
        <v>106.04</v>
      </c>
      <c r="AB32" s="95">
        <v>2987400</v>
      </c>
      <c r="AC32" s="10">
        <v>105.4</v>
      </c>
      <c r="AD32" s="2">
        <f t="shared" si="0"/>
        <v>0.71999999999999886</v>
      </c>
      <c r="AE32" s="138">
        <f t="shared" si="1"/>
        <v>4.000762049914286E-3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42570</v>
      </c>
      <c r="X33" s="10">
        <v>104.99</v>
      </c>
      <c r="Y33" s="10">
        <v>105.94</v>
      </c>
      <c r="Z33" s="10">
        <v>104.89</v>
      </c>
      <c r="AA33" s="10">
        <v>105.62</v>
      </c>
      <c r="AB33" s="95">
        <v>3493900</v>
      </c>
      <c r="AC33" s="10">
        <v>104.98</v>
      </c>
      <c r="AD33" s="2">
        <f t="shared" si="0"/>
        <v>1.0499999999999972</v>
      </c>
      <c r="AE33" s="138">
        <f t="shared" si="1"/>
        <v>1.2398664759181166E-3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42569</v>
      </c>
      <c r="X34" s="10">
        <v>105.48</v>
      </c>
      <c r="Y34" s="10">
        <v>105.93</v>
      </c>
      <c r="Z34" s="10">
        <v>104.88</v>
      </c>
      <c r="AA34" s="10">
        <v>105.49</v>
      </c>
      <c r="AB34" s="95">
        <v>2185300</v>
      </c>
      <c r="AC34" s="10">
        <v>104.85</v>
      </c>
      <c r="AD34" s="2">
        <f t="shared" si="0"/>
        <v>1.0500000000000114</v>
      </c>
      <c r="AE34" s="138">
        <f t="shared" si="1"/>
        <v>-9.5365248903300781E-5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42566</v>
      </c>
      <c r="X35" s="10">
        <v>105.35</v>
      </c>
      <c r="Y35" s="10">
        <v>105.65</v>
      </c>
      <c r="Z35" s="10">
        <v>104.87</v>
      </c>
      <c r="AA35" s="10">
        <v>105.5</v>
      </c>
      <c r="AB35" s="95">
        <v>2836900</v>
      </c>
      <c r="AC35" s="10">
        <v>104.86</v>
      </c>
      <c r="AD35" s="2">
        <f t="shared" si="0"/>
        <v>0.78000000000000114</v>
      </c>
      <c r="AE35" s="138">
        <f t="shared" si="1"/>
        <v>3.4449760765549176E-3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42565</v>
      </c>
      <c r="X36" s="10">
        <v>105.98</v>
      </c>
      <c r="Y36" s="10">
        <v>105.99</v>
      </c>
      <c r="Z36" s="10">
        <v>104.94</v>
      </c>
      <c r="AA36" s="10">
        <v>105.14</v>
      </c>
      <c r="AB36" s="95">
        <v>3307400</v>
      </c>
      <c r="AC36" s="10">
        <v>104.5</v>
      </c>
      <c r="AD36" s="2">
        <f t="shared" si="0"/>
        <v>1.0499999999999972</v>
      </c>
      <c r="AE36" s="138">
        <f t="shared" si="1"/>
        <v>4.7869794159871581E-4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42564</v>
      </c>
      <c r="X37" s="10">
        <v>105.07</v>
      </c>
      <c r="Y37" s="10">
        <v>105.21</v>
      </c>
      <c r="Z37" s="10">
        <v>104.59</v>
      </c>
      <c r="AA37" s="10">
        <v>105.09</v>
      </c>
      <c r="AB37" s="95">
        <v>2950100</v>
      </c>
      <c r="AC37" s="10">
        <v>104.45</v>
      </c>
      <c r="AD37" s="2">
        <f t="shared" si="0"/>
        <v>0.61999999999999034</v>
      </c>
      <c r="AE37" s="138">
        <f t="shared" si="1"/>
        <v>5.5839029556175035E-3</v>
      </c>
    </row>
    <row r="38" spans="1:31" x14ac:dyDescent="0.25">
      <c r="W38" s="133">
        <v>42563</v>
      </c>
      <c r="X38" s="10">
        <v>104.23</v>
      </c>
      <c r="Y38" s="10">
        <v>105.06</v>
      </c>
      <c r="Z38" s="10">
        <v>104.09</v>
      </c>
      <c r="AA38" s="10">
        <v>104.5</v>
      </c>
      <c r="AB38" s="95">
        <v>3741400</v>
      </c>
      <c r="AC38" s="10">
        <v>103.87</v>
      </c>
      <c r="AD38" s="2">
        <f t="shared" si="0"/>
        <v>0.96999999999999886</v>
      </c>
      <c r="AE38" s="138">
        <f t="shared" si="1"/>
        <v>5.2259750314527231E-3</v>
      </c>
    </row>
    <row r="39" spans="1:31" ht="20.25" thickBot="1" x14ac:dyDescent="0.35">
      <c r="P39" s="537" t="s">
        <v>78</v>
      </c>
      <c r="Q39" s="537"/>
      <c r="W39" s="133">
        <v>42562</v>
      </c>
      <c r="X39" s="10">
        <v>103.66</v>
      </c>
      <c r="Y39" s="10">
        <v>104.49</v>
      </c>
      <c r="Z39" s="10">
        <v>103.6</v>
      </c>
      <c r="AA39" s="10">
        <v>103.96</v>
      </c>
      <c r="AB39" s="95">
        <v>3317100</v>
      </c>
      <c r="AC39" s="10">
        <v>103.33</v>
      </c>
      <c r="AD39" s="2">
        <f t="shared" si="0"/>
        <v>0.89000000000000057</v>
      </c>
      <c r="AE39" s="138">
        <f t="shared" si="1"/>
        <v>2.9117732699213139E-3</v>
      </c>
    </row>
    <row r="40" spans="1:31" ht="15.75" thickTop="1" x14ac:dyDescent="0.25">
      <c r="O40" s="2"/>
      <c r="P40" s="83">
        <v>1.1000000000000001</v>
      </c>
      <c r="Q40" s="83">
        <f>P40*$Q$4</f>
        <v>118.08500000000001</v>
      </c>
      <c r="W40" s="133">
        <v>42559</v>
      </c>
      <c r="X40" s="10">
        <v>102.91</v>
      </c>
      <c r="Y40" s="10">
        <v>103.74</v>
      </c>
      <c r="Z40" s="10">
        <v>102.57</v>
      </c>
      <c r="AA40" s="10">
        <v>103.66</v>
      </c>
      <c r="AB40" s="95">
        <v>3502900</v>
      </c>
      <c r="AC40" s="10">
        <v>103.03</v>
      </c>
      <c r="AD40" s="2">
        <f t="shared" si="0"/>
        <v>1.1700000000000017</v>
      </c>
      <c r="AE40" s="138">
        <f t="shared" si="1"/>
        <v>1.6576221016280313E-2</v>
      </c>
    </row>
    <row r="41" spans="1:31" x14ac:dyDescent="0.25">
      <c r="O41" s="2"/>
      <c r="P41" s="83">
        <v>1.0900000000000001</v>
      </c>
      <c r="Q41" s="83">
        <f t="shared" ref="Q41:Q60" si="2">P41*$Q$4</f>
        <v>117.0115</v>
      </c>
      <c r="W41" s="133">
        <v>42558</v>
      </c>
      <c r="X41" s="10">
        <v>101.53</v>
      </c>
      <c r="Y41" s="10">
        <v>102.14</v>
      </c>
      <c r="Z41" s="10">
        <v>101.37</v>
      </c>
      <c r="AA41" s="10">
        <v>101.97</v>
      </c>
      <c r="AB41" s="95">
        <v>3051600</v>
      </c>
      <c r="AC41" s="10">
        <v>101.35</v>
      </c>
      <c r="AD41" s="2">
        <f t="shared" si="0"/>
        <v>0.76999999999999602</v>
      </c>
      <c r="AE41" s="138">
        <f t="shared" si="1"/>
        <v>5.7556812543415603E-3</v>
      </c>
    </row>
    <row r="42" spans="1:31" ht="20.25" thickBot="1" x14ac:dyDescent="0.35">
      <c r="O42" s="2"/>
      <c r="P42" s="83">
        <v>1.08</v>
      </c>
      <c r="Q42" s="83">
        <f t="shared" si="2"/>
        <v>115.938</v>
      </c>
      <c r="T42" s="91" t="s">
        <v>113</v>
      </c>
      <c r="W42" s="133">
        <v>42557</v>
      </c>
      <c r="X42" s="10">
        <v>100.55</v>
      </c>
      <c r="Y42" s="10">
        <v>101.49</v>
      </c>
      <c r="Z42" s="10">
        <v>99.31</v>
      </c>
      <c r="AA42" s="10">
        <v>101.38</v>
      </c>
      <c r="AB42" s="95">
        <v>5227500</v>
      </c>
      <c r="AC42" s="10">
        <v>100.77</v>
      </c>
      <c r="AD42" s="2">
        <f t="shared" si="0"/>
        <v>2.1799999999999926</v>
      </c>
      <c r="AE42" s="138">
        <f t="shared" si="1"/>
        <v>7.5992400759923306E-3</v>
      </c>
    </row>
    <row r="43" spans="1:31" ht="15.75" thickTop="1" x14ac:dyDescent="0.25">
      <c r="O43" s="2"/>
      <c r="P43" s="83">
        <v>1.07</v>
      </c>
      <c r="Q43" s="83">
        <f t="shared" si="2"/>
        <v>114.86450000000001</v>
      </c>
      <c r="T43" s="128" t="s">
        <v>98</v>
      </c>
      <c r="U43" s="98">
        <v>107.97</v>
      </c>
      <c r="W43" s="133">
        <v>42556</v>
      </c>
      <c r="X43" s="10">
        <v>102.1</v>
      </c>
      <c r="Y43" s="10">
        <v>102.34</v>
      </c>
      <c r="Z43" s="10">
        <v>100.21</v>
      </c>
      <c r="AA43" s="10">
        <v>100.62</v>
      </c>
      <c r="AB43" s="95">
        <v>4311100</v>
      </c>
      <c r="AC43" s="10">
        <v>100.01</v>
      </c>
      <c r="AD43" s="2">
        <f t="shared" si="0"/>
        <v>2.1300000000000097</v>
      </c>
      <c r="AE43" s="138">
        <f t="shared" si="1"/>
        <v>-2.0566056213886963E-2</v>
      </c>
    </row>
    <row r="44" spans="1:31" x14ac:dyDescent="0.25">
      <c r="O44" s="2"/>
      <c r="P44" s="83">
        <v>1.06</v>
      </c>
      <c r="Q44" s="83">
        <f t="shared" si="2"/>
        <v>113.791</v>
      </c>
      <c r="T44" s="93" t="s">
        <v>99</v>
      </c>
      <c r="U44" s="88">
        <v>107.87</v>
      </c>
      <c r="W44" s="133">
        <v>42552</v>
      </c>
      <c r="X44" s="10">
        <v>102.48</v>
      </c>
      <c r="Y44" s="10">
        <v>104.19</v>
      </c>
      <c r="Z44" s="10">
        <v>102.34</v>
      </c>
      <c r="AA44" s="10">
        <v>102.73</v>
      </c>
      <c r="AB44" s="95">
        <v>6578900</v>
      </c>
      <c r="AC44" s="10">
        <v>102.11</v>
      </c>
      <c r="AD44" s="2">
        <f t="shared" si="0"/>
        <v>1.8499999999999943</v>
      </c>
      <c r="AE44" s="138">
        <f t="shared" si="1"/>
        <v>1.7659177867161979E-3</v>
      </c>
    </row>
    <row r="45" spans="1:31" x14ac:dyDescent="0.25">
      <c r="O45" s="2"/>
      <c r="P45" s="83">
        <v>1.05</v>
      </c>
      <c r="Q45" s="83">
        <f t="shared" si="2"/>
        <v>112.7175</v>
      </c>
      <c r="T45" s="93" t="s">
        <v>100</v>
      </c>
      <c r="U45" s="88" t="s">
        <v>130</v>
      </c>
      <c r="W45" s="133">
        <v>42551</v>
      </c>
      <c r="X45" s="10">
        <v>100.87</v>
      </c>
      <c r="Y45" s="10">
        <v>102.57</v>
      </c>
      <c r="Z45" s="10">
        <v>100.57</v>
      </c>
      <c r="AA45" s="10">
        <v>102.55</v>
      </c>
      <c r="AB45" s="95">
        <v>5837700</v>
      </c>
      <c r="AC45" s="10">
        <v>101.93</v>
      </c>
      <c r="AD45" s="2">
        <f t="shared" si="0"/>
        <v>2</v>
      </c>
      <c r="AE45" s="138">
        <f t="shared" si="1"/>
        <v>2.0729020628880601E-2</v>
      </c>
    </row>
    <row r="46" spans="1:31" x14ac:dyDescent="0.25">
      <c r="O46" s="2"/>
      <c r="P46" s="83">
        <v>1.04</v>
      </c>
      <c r="Q46" s="83">
        <f t="shared" si="2"/>
        <v>111.64399999999999</v>
      </c>
      <c r="T46" s="93" t="s">
        <v>101</v>
      </c>
      <c r="U46" s="88" t="s">
        <v>130</v>
      </c>
      <c r="W46" s="133">
        <v>42550</v>
      </c>
      <c r="X46" s="10">
        <v>99.98</v>
      </c>
      <c r="Y46" s="10">
        <v>100.7</v>
      </c>
      <c r="Z46" s="10">
        <v>99.46</v>
      </c>
      <c r="AA46" s="10">
        <v>100.47</v>
      </c>
      <c r="AB46" s="95">
        <v>4737300</v>
      </c>
      <c r="AC46" s="10">
        <v>99.86</v>
      </c>
      <c r="AD46" s="2">
        <f t="shared" si="0"/>
        <v>1.2400000000000091</v>
      </c>
      <c r="AE46" s="138">
        <f t="shared" si="1"/>
        <v>1.4528091029157642E-2</v>
      </c>
    </row>
    <row r="47" spans="1:31" x14ac:dyDescent="0.25">
      <c r="O47" s="2"/>
      <c r="P47" s="83">
        <v>1.03</v>
      </c>
      <c r="Q47" s="83">
        <f t="shared" si="2"/>
        <v>110.5705</v>
      </c>
      <c r="T47" s="93" t="s">
        <v>102</v>
      </c>
      <c r="U47" s="88">
        <v>114.87</v>
      </c>
      <c r="W47" s="133">
        <v>42549</v>
      </c>
      <c r="X47" s="10">
        <v>98.15</v>
      </c>
      <c r="Y47" s="10">
        <v>99.12</v>
      </c>
      <c r="Z47" s="10">
        <v>97.93</v>
      </c>
      <c r="AA47" s="10">
        <v>99.03</v>
      </c>
      <c r="AB47" s="95">
        <v>5583200</v>
      </c>
      <c r="AC47" s="10">
        <v>98.43</v>
      </c>
      <c r="AD47" s="2">
        <f t="shared" si="0"/>
        <v>1.1899999999999977</v>
      </c>
      <c r="AE47" s="138">
        <f t="shared" si="1"/>
        <v>1.8733181535913968E-2</v>
      </c>
    </row>
    <row r="48" spans="1:31" x14ac:dyDescent="0.25">
      <c r="O48" s="2"/>
      <c r="P48" s="83">
        <v>1.02</v>
      </c>
      <c r="Q48" s="83">
        <f t="shared" si="2"/>
        <v>109.497</v>
      </c>
      <c r="T48" s="93" t="s">
        <v>103</v>
      </c>
      <c r="U48" s="88">
        <v>0.98120799999999997</v>
      </c>
      <c r="W48" s="133">
        <v>42548</v>
      </c>
      <c r="X48" s="10">
        <v>98</v>
      </c>
      <c r="Y48" s="10">
        <v>98.21</v>
      </c>
      <c r="Z48" s="10">
        <v>96.89</v>
      </c>
      <c r="AA48" s="10">
        <v>97.21</v>
      </c>
      <c r="AB48" s="95">
        <v>6236500</v>
      </c>
      <c r="AC48" s="10">
        <v>96.62</v>
      </c>
      <c r="AD48" s="2">
        <f t="shared" si="0"/>
        <v>1.3199999999999932</v>
      </c>
      <c r="AE48" s="138">
        <f t="shared" si="1"/>
        <v>-1.6990538203276007E-2</v>
      </c>
    </row>
    <row r="49" spans="15:31" x14ac:dyDescent="0.25">
      <c r="O49" s="2"/>
      <c r="P49" s="83">
        <v>1.01</v>
      </c>
      <c r="Q49" s="83">
        <f t="shared" si="2"/>
        <v>108.42349999999999</v>
      </c>
      <c r="T49" s="93" t="s">
        <v>123</v>
      </c>
      <c r="U49" s="88" t="s">
        <v>327</v>
      </c>
      <c r="W49" s="133">
        <v>42545</v>
      </c>
      <c r="X49" s="10">
        <v>99.42</v>
      </c>
      <c r="Y49" s="10">
        <v>100.41</v>
      </c>
      <c r="Z49" s="10">
        <v>98.76</v>
      </c>
      <c r="AA49" s="10">
        <v>98.89</v>
      </c>
      <c r="AB49" s="95">
        <v>7446400</v>
      </c>
      <c r="AC49" s="10">
        <v>98.29</v>
      </c>
      <c r="AD49" s="2">
        <f t="shared" si="0"/>
        <v>1.6499999999999915</v>
      </c>
      <c r="AE49" s="138">
        <f t="shared" si="1"/>
        <v>-3.3625012289843603E-2</v>
      </c>
    </row>
    <row r="50" spans="15:31" x14ac:dyDescent="0.25">
      <c r="O50" s="2"/>
      <c r="P50" s="83">
        <v>1</v>
      </c>
      <c r="Q50" s="83">
        <f t="shared" si="2"/>
        <v>107.35</v>
      </c>
      <c r="T50" s="93"/>
      <c r="U50" s="88"/>
      <c r="W50" s="133">
        <v>42544</v>
      </c>
      <c r="X50" s="10">
        <v>102.5</v>
      </c>
      <c r="Y50" s="10">
        <v>102.5</v>
      </c>
      <c r="Z50" s="10">
        <v>101.73</v>
      </c>
      <c r="AA50" s="10">
        <v>102.33</v>
      </c>
      <c r="AB50" s="95">
        <v>3074800</v>
      </c>
      <c r="AC50" s="10">
        <v>101.71</v>
      </c>
      <c r="AD50" s="2">
        <f t="shared" si="0"/>
        <v>0.76999999999999602</v>
      </c>
      <c r="AE50" s="138">
        <f t="shared" si="1"/>
        <v>9.6287472702005772E-3</v>
      </c>
    </row>
    <row r="51" spans="15:31" x14ac:dyDescent="0.25">
      <c r="O51" s="2"/>
      <c r="P51" s="83">
        <v>0.99</v>
      </c>
      <c r="Q51" s="83">
        <f t="shared" si="2"/>
        <v>106.2765</v>
      </c>
      <c r="T51" s="93" t="s">
        <v>105</v>
      </c>
      <c r="U51" s="88" t="s">
        <v>474</v>
      </c>
      <c r="W51" s="133">
        <v>42543</v>
      </c>
      <c r="X51" s="10">
        <v>101.77</v>
      </c>
      <c r="Y51" s="10">
        <v>101.97</v>
      </c>
      <c r="Z51" s="10">
        <v>101.1</v>
      </c>
      <c r="AA51" s="10">
        <v>101.35</v>
      </c>
      <c r="AB51" s="95">
        <v>2634500</v>
      </c>
      <c r="AC51" s="10">
        <v>100.74</v>
      </c>
      <c r="AD51" s="2">
        <f t="shared" si="0"/>
        <v>0.87000000000000455</v>
      </c>
      <c r="AE51" s="138">
        <f t="shared" si="1"/>
        <v>-2.1790808240886861E-3</v>
      </c>
    </row>
    <row r="52" spans="15:31" x14ac:dyDescent="0.25">
      <c r="O52" s="2"/>
      <c r="P52" s="83">
        <v>0.98</v>
      </c>
      <c r="Q52" s="83">
        <f t="shared" si="2"/>
        <v>105.20299999999999</v>
      </c>
      <c r="T52" s="93" t="s">
        <v>106</v>
      </c>
      <c r="U52" s="88" t="s">
        <v>352</v>
      </c>
      <c r="W52" s="133">
        <v>42542</v>
      </c>
      <c r="X52" s="10">
        <v>101.99</v>
      </c>
      <c r="Y52" s="10">
        <v>102.1</v>
      </c>
      <c r="Z52" s="10">
        <v>101.4</v>
      </c>
      <c r="AA52" s="10">
        <v>101.57</v>
      </c>
      <c r="AB52" s="95">
        <v>3318900</v>
      </c>
      <c r="AC52" s="10">
        <v>100.96</v>
      </c>
      <c r="AD52" s="2">
        <f t="shared" si="0"/>
        <v>0.69999999999998863</v>
      </c>
      <c r="AE52" s="138">
        <f t="shared" si="1"/>
        <v>-1.2859827876150476E-3</v>
      </c>
    </row>
    <row r="53" spans="15:31" x14ac:dyDescent="0.25">
      <c r="P53" s="83">
        <v>0.97</v>
      </c>
      <c r="Q53" s="83">
        <f t="shared" si="2"/>
        <v>104.12949999999999</v>
      </c>
      <c r="T53" s="93" t="s">
        <v>107</v>
      </c>
      <c r="U53" s="90">
        <v>2390925</v>
      </c>
      <c r="W53" s="133">
        <v>42541</v>
      </c>
      <c r="X53" s="10">
        <v>102.02</v>
      </c>
      <c r="Y53" s="10">
        <v>102.86</v>
      </c>
      <c r="Z53" s="10">
        <v>101.66</v>
      </c>
      <c r="AA53" s="10">
        <v>101.7</v>
      </c>
      <c r="AB53" s="95">
        <v>4447900</v>
      </c>
      <c r="AC53" s="10">
        <v>101.09</v>
      </c>
      <c r="AD53" s="2">
        <f t="shared" si="0"/>
        <v>1.2000000000000028</v>
      </c>
      <c r="AE53" s="138">
        <f t="shared" si="1"/>
        <v>4.9706730291281254E-3</v>
      </c>
    </row>
    <row r="54" spans="15:31" x14ac:dyDescent="0.25">
      <c r="P54" s="83">
        <v>0.96</v>
      </c>
      <c r="Q54" s="83">
        <f t="shared" si="2"/>
        <v>103.056</v>
      </c>
      <c r="T54" s="93" t="s">
        <v>110</v>
      </c>
      <c r="U54" s="90">
        <v>3368940</v>
      </c>
      <c r="W54" s="133">
        <v>42538</v>
      </c>
      <c r="X54" s="10">
        <v>100.85</v>
      </c>
      <c r="Y54" s="10">
        <v>101.69</v>
      </c>
      <c r="Z54" s="10">
        <v>100.33</v>
      </c>
      <c r="AA54" s="10">
        <v>101.2</v>
      </c>
      <c r="AB54" s="95">
        <v>5691900</v>
      </c>
      <c r="AC54" s="10">
        <v>100.59</v>
      </c>
      <c r="AD54" s="2">
        <f t="shared" si="0"/>
        <v>1.3599999999999994</v>
      </c>
      <c r="AE54" s="138">
        <f t="shared" si="1"/>
        <v>7.9594070241761905E-4</v>
      </c>
    </row>
    <row r="55" spans="15:31" x14ac:dyDescent="0.25">
      <c r="P55" s="83">
        <v>0.95</v>
      </c>
      <c r="Q55" s="83">
        <f t="shared" si="2"/>
        <v>101.98249999999999</v>
      </c>
      <c r="T55" s="93" t="s">
        <v>108</v>
      </c>
      <c r="U55" s="88" t="s">
        <v>475</v>
      </c>
      <c r="W55" s="133">
        <v>42537</v>
      </c>
      <c r="X55" s="10">
        <v>100.29</v>
      </c>
      <c r="Y55" s="10">
        <v>101.54</v>
      </c>
      <c r="Z55" s="10">
        <v>99.35</v>
      </c>
      <c r="AA55" s="10">
        <v>101.12</v>
      </c>
      <c r="AB55" s="95">
        <v>4549900</v>
      </c>
      <c r="AC55" s="10">
        <v>100.51</v>
      </c>
      <c r="AD55" s="2">
        <f t="shared" si="0"/>
        <v>2.1900000000000119</v>
      </c>
      <c r="AE55" s="138">
        <f t="shared" si="1"/>
        <v>5.8040628439908204E-3</v>
      </c>
    </row>
    <row r="56" spans="15:31" x14ac:dyDescent="0.25">
      <c r="P56" s="83">
        <v>0.94</v>
      </c>
      <c r="Q56" s="83">
        <f t="shared" si="2"/>
        <v>100.90899999999999</v>
      </c>
      <c r="T56" s="93" t="s">
        <v>111</v>
      </c>
      <c r="U56" s="88">
        <v>12.66</v>
      </c>
      <c r="W56" s="133">
        <v>42536</v>
      </c>
      <c r="X56" s="10">
        <v>101.5</v>
      </c>
      <c r="Y56" s="10">
        <v>101.74</v>
      </c>
      <c r="Z56" s="10">
        <v>100.54</v>
      </c>
      <c r="AA56" s="10">
        <v>100.54</v>
      </c>
      <c r="AB56" s="95">
        <v>4480000</v>
      </c>
      <c r="AC56" s="10">
        <v>99.93</v>
      </c>
      <c r="AD56" s="2">
        <f t="shared" si="0"/>
        <v>1.1999999999999886</v>
      </c>
      <c r="AE56" s="138">
        <f t="shared" si="1"/>
        <v>-6.4625173990852103E-3</v>
      </c>
    </row>
    <row r="57" spans="15:31" x14ac:dyDescent="0.25">
      <c r="P57" s="83">
        <v>0.93</v>
      </c>
      <c r="Q57" s="83">
        <f t="shared" si="2"/>
        <v>99.835499999999996</v>
      </c>
      <c r="T57" s="93" t="s">
        <v>112</v>
      </c>
      <c r="U57" s="88">
        <v>8.48</v>
      </c>
      <c r="W57" s="133">
        <v>42535</v>
      </c>
      <c r="X57" s="10">
        <v>101.21</v>
      </c>
      <c r="Y57" s="10">
        <v>101.91</v>
      </c>
      <c r="Z57" s="10">
        <v>100.51</v>
      </c>
      <c r="AA57" s="10">
        <v>101.19</v>
      </c>
      <c r="AB57" s="95">
        <v>3705200</v>
      </c>
      <c r="AC57" s="10">
        <v>100.58</v>
      </c>
      <c r="AD57" s="2">
        <f t="shared" si="0"/>
        <v>1.3999999999999915</v>
      </c>
      <c r="AE57" s="138">
        <f t="shared" si="1"/>
        <v>-1.9880715705766772E-4</v>
      </c>
    </row>
    <row r="58" spans="15:31" x14ac:dyDescent="0.25">
      <c r="P58" s="83">
        <v>0.92</v>
      </c>
      <c r="Q58" s="83">
        <f t="shared" si="2"/>
        <v>98.762</v>
      </c>
      <c r="T58" s="93" t="s">
        <v>109</v>
      </c>
      <c r="U58" s="88" t="s">
        <v>406</v>
      </c>
      <c r="W58" s="133">
        <v>42534</v>
      </c>
      <c r="X58" s="10">
        <v>101.98</v>
      </c>
      <c r="Y58" s="10">
        <v>102.4</v>
      </c>
      <c r="Z58" s="10">
        <v>101.19</v>
      </c>
      <c r="AA58" s="10">
        <v>101.21</v>
      </c>
      <c r="AB58" s="95">
        <v>4494500</v>
      </c>
      <c r="AC58" s="10">
        <v>100.6</v>
      </c>
      <c r="AD58" s="2">
        <f t="shared" si="0"/>
        <v>1.210000000000008</v>
      </c>
      <c r="AE58" s="138">
        <f t="shared" si="1"/>
        <v>-7.6938252120734019E-3</v>
      </c>
    </row>
    <row r="59" spans="15:31" x14ac:dyDescent="0.25">
      <c r="P59" s="83">
        <v>0.91</v>
      </c>
      <c r="Q59" s="83">
        <f t="shared" si="2"/>
        <v>97.688500000000005</v>
      </c>
      <c r="W59" s="133">
        <v>42531</v>
      </c>
      <c r="X59" s="10">
        <v>101.55</v>
      </c>
      <c r="Y59" s="10">
        <v>102.39</v>
      </c>
      <c r="Z59" s="10">
        <v>101.21</v>
      </c>
      <c r="AA59" s="10">
        <v>102</v>
      </c>
      <c r="AB59" s="95">
        <v>3601700</v>
      </c>
      <c r="AC59" s="10">
        <v>101.38</v>
      </c>
      <c r="AD59" s="2">
        <f t="shared" si="0"/>
        <v>1.1800000000000068</v>
      </c>
      <c r="AE59" s="138">
        <f t="shared" si="1"/>
        <v>-3.1465093411996437E-3</v>
      </c>
    </row>
    <row r="60" spans="15:31" x14ac:dyDescent="0.25">
      <c r="P60" s="83">
        <v>0.9</v>
      </c>
      <c r="Q60" s="83">
        <f t="shared" si="2"/>
        <v>96.614999999999995</v>
      </c>
      <c r="W60" s="133">
        <v>42530</v>
      </c>
      <c r="X60" s="10">
        <v>101.57</v>
      </c>
      <c r="Y60" s="10">
        <v>102.35</v>
      </c>
      <c r="Z60" s="10">
        <v>101.49</v>
      </c>
      <c r="AA60" s="10">
        <v>102.32</v>
      </c>
      <c r="AB60" s="95">
        <v>3608400</v>
      </c>
      <c r="AC60" s="10">
        <v>101.7</v>
      </c>
      <c r="AD60" s="2">
        <f t="shared" si="0"/>
        <v>0.85999999999999943</v>
      </c>
      <c r="AE60" s="138">
        <f t="shared" si="1"/>
        <v>2.464268112370549E-3</v>
      </c>
    </row>
    <row r="61" spans="15:31" x14ac:dyDescent="0.25">
      <c r="W61" s="133">
        <v>42529</v>
      </c>
      <c r="X61" s="10">
        <v>101.45</v>
      </c>
      <c r="Y61" s="10">
        <v>102.12</v>
      </c>
      <c r="Z61" s="10">
        <v>101.38</v>
      </c>
      <c r="AA61" s="10">
        <v>102.07</v>
      </c>
      <c r="AB61" s="95">
        <v>2566800</v>
      </c>
      <c r="AC61" s="10">
        <v>101.45</v>
      </c>
      <c r="AD61" s="2">
        <f t="shared" si="0"/>
        <v>0.74000000000000909</v>
      </c>
      <c r="AE61" s="138">
        <f t="shared" si="1"/>
        <v>6.0491868306227214E-3</v>
      </c>
    </row>
    <row r="62" spans="15:31" x14ac:dyDescent="0.25">
      <c r="W62" s="133">
        <v>42528</v>
      </c>
      <c r="X62" s="10">
        <v>101.78</v>
      </c>
      <c r="Y62" s="10">
        <v>102.4</v>
      </c>
      <c r="Z62" s="10">
        <v>101.45</v>
      </c>
      <c r="AA62" s="10">
        <v>101.45</v>
      </c>
      <c r="AB62" s="95">
        <v>2539700</v>
      </c>
      <c r="AC62" s="10">
        <v>100.84</v>
      </c>
      <c r="AD62" s="2">
        <f t="shared" si="0"/>
        <v>0.95000000000000284</v>
      </c>
      <c r="AE62" s="138">
        <f t="shared" si="1"/>
        <v>8.9330024813905062E-4</v>
      </c>
    </row>
    <row r="63" spans="15:31" x14ac:dyDescent="0.25">
      <c r="W63" s="133">
        <v>42527</v>
      </c>
      <c r="X63" s="10">
        <v>100.74</v>
      </c>
      <c r="Y63" s="10">
        <v>101.57</v>
      </c>
      <c r="Z63" s="10">
        <v>100.51</v>
      </c>
      <c r="AA63" s="10">
        <v>101.36</v>
      </c>
      <c r="AB63" s="95">
        <v>3769200</v>
      </c>
      <c r="AC63" s="10">
        <v>100.75</v>
      </c>
      <c r="AD63" s="2">
        <f t="shared" si="0"/>
        <v>1.0599999999999881</v>
      </c>
      <c r="AE63" s="138">
        <f t="shared" si="1"/>
        <v>9.3167701863354768E-3</v>
      </c>
    </row>
    <row r="64" spans="15:31" x14ac:dyDescent="0.25">
      <c r="W64" s="133">
        <v>42524</v>
      </c>
      <c r="X64" s="10">
        <v>100.75</v>
      </c>
      <c r="Y64" s="10">
        <v>100.78</v>
      </c>
      <c r="Z64" s="10">
        <v>99.89</v>
      </c>
      <c r="AA64" s="10">
        <v>100.43</v>
      </c>
      <c r="AB64" s="95">
        <v>2251500</v>
      </c>
      <c r="AC64" s="10">
        <v>99.82</v>
      </c>
      <c r="AD64" s="2">
        <f t="shared" si="0"/>
        <v>0.89000000000000057</v>
      </c>
      <c r="AE64" s="138">
        <f t="shared" si="1"/>
        <v>-3.5935316430426578E-3</v>
      </c>
    </row>
    <row r="65" spans="23:31" x14ac:dyDescent="0.25">
      <c r="W65" s="133">
        <v>42523</v>
      </c>
      <c r="X65" s="10">
        <v>100.25</v>
      </c>
      <c r="Y65" s="10">
        <v>100.81</v>
      </c>
      <c r="Z65" s="10">
        <v>100.07</v>
      </c>
      <c r="AA65" s="10">
        <v>100.79</v>
      </c>
      <c r="AB65" s="95">
        <v>2468500</v>
      </c>
      <c r="AC65" s="10">
        <v>100.18</v>
      </c>
      <c r="AD65" s="2">
        <f t="shared" si="0"/>
        <v>0.74000000000000909</v>
      </c>
      <c r="AE65" s="138">
        <f t="shared" si="1"/>
        <v>4.4114698215360626E-3</v>
      </c>
    </row>
    <row r="66" spans="23:31" x14ac:dyDescent="0.25">
      <c r="W66" s="133">
        <v>42522</v>
      </c>
      <c r="X66" s="10">
        <v>100.09</v>
      </c>
      <c r="Y66" s="10">
        <v>100.5</v>
      </c>
      <c r="Z66" s="10">
        <v>98.75</v>
      </c>
      <c r="AA66" s="10">
        <v>100.35</v>
      </c>
      <c r="AB66" s="95">
        <v>2806900</v>
      </c>
      <c r="AC66" s="10">
        <v>99.74</v>
      </c>
      <c r="AD66" s="2">
        <f t="shared" si="0"/>
        <v>1.75</v>
      </c>
      <c r="AE66" s="138">
        <f t="shared" si="1"/>
        <v>-2.3006902070621393E-3</v>
      </c>
    </row>
    <row r="67" spans="23:31" x14ac:dyDescent="0.25">
      <c r="W67" s="133">
        <v>42521</v>
      </c>
      <c r="X67" s="10">
        <v>100.77</v>
      </c>
      <c r="Y67" s="10">
        <v>101.2</v>
      </c>
      <c r="Z67" s="10">
        <v>100.35</v>
      </c>
      <c r="AA67" s="10">
        <v>100.58</v>
      </c>
      <c r="AB67" s="95">
        <v>5265700</v>
      </c>
      <c r="AC67" s="10">
        <v>99.97</v>
      </c>
      <c r="AD67" s="2">
        <f>Y67-Z67</f>
        <v>0.85000000000000853</v>
      </c>
      <c r="AE67" s="138">
        <f>AC67/AC68-1</f>
        <v>-1.7973040439341892E-3</v>
      </c>
    </row>
    <row r="68" spans="23:31" x14ac:dyDescent="0.25">
      <c r="W68" s="133">
        <v>42517</v>
      </c>
      <c r="X68" s="10">
        <v>100.49</v>
      </c>
      <c r="Y68" s="10">
        <v>100.77</v>
      </c>
      <c r="Z68" s="10">
        <v>100.09</v>
      </c>
      <c r="AA68" s="10">
        <v>100.76</v>
      </c>
      <c r="AB68" s="95">
        <v>2670300</v>
      </c>
      <c r="AC68" s="10">
        <v>100.15</v>
      </c>
      <c r="AD68" s="2">
        <f>Y68-Z68</f>
        <v>0.67999999999999261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42612</v>
      </c>
      <c r="X2" s="10">
        <v>137.27000000000001</v>
      </c>
      <c r="Y2" s="10">
        <v>137.69</v>
      </c>
      <c r="Z2" s="10">
        <v>136.24</v>
      </c>
      <c r="AA2" s="10">
        <v>136.87</v>
      </c>
      <c r="AB2" s="95">
        <v>2016900</v>
      </c>
      <c r="AC2" s="10">
        <v>136.87</v>
      </c>
      <c r="AD2" s="2">
        <f>Y2-Z2</f>
        <v>1.4499999999999886</v>
      </c>
      <c r="AE2" s="138">
        <f>AC2/AC3-1</f>
        <v>-2.9139651781161513E-3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136.87</v>
      </c>
      <c r="W3" s="133">
        <v>42611</v>
      </c>
      <c r="X3" s="10">
        <v>137.19999999999999</v>
      </c>
      <c r="Y3" s="10">
        <v>138.04</v>
      </c>
      <c r="Z3" s="10">
        <v>136.47999999999999</v>
      </c>
      <c r="AA3" s="10">
        <v>137.27000000000001</v>
      </c>
      <c r="AB3" s="95">
        <v>2315900</v>
      </c>
      <c r="AC3" s="10">
        <v>137.27000000000001</v>
      </c>
      <c r="AD3" s="2">
        <f t="shared" ref="AD3:AD66" si="0">Y3-Z3</f>
        <v>1.5600000000000023</v>
      </c>
      <c r="AE3" s="138">
        <f t="shared" ref="AE3:AE66" si="1">AC3/AC4-1</f>
        <v>4.7577221490264776E-3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136.87</v>
      </c>
      <c r="W4" s="133">
        <v>42608</v>
      </c>
      <c r="X4" s="10">
        <v>137.66999999999999</v>
      </c>
      <c r="Y4" s="10">
        <v>138.30000000000001</v>
      </c>
      <c r="Z4" s="10">
        <v>135.99</v>
      </c>
      <c r="AA4" s="10">
        <v>136.62</v>
      </c>
      <c r="AB4" s="95">
        <v>3082400</v>
      </c>
      <c r="AC4" s="10">
        <v>136.62</v>
      </c>
      <c r="AD4" s="2">
        <f t="shared" si="0"/>
        <v>2.3100000000000023</v>
      </c>
      <c r="AE4" s="138">
        <f t="shared" si="1"/>
        <v>-4.9526584122360218E-3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139.75</v>
      </c>
      <c r="Y5" s="10">
        <v>139.75</v>
      </c>
      <c r="Z5" s="10">
        <v>137.03</v>
      </c>
      <c r="AA5" s="10">
        <v>137.30000000000001</v>
      </c>
      <c r="AB5" s="95">
        <v>3891000</v>
      </c>
      <c r="AC5" s="10">
        <v>137.30000000000001</v>
      </c>
      <c r="AD5" s="2">
        <f t="shared" si="0"/>
        <v>2.7199999999999989</v>
      </c>
      <c r="AE5" s="138">
        <f t="shared" si="1"/>
        <v>-1.8374204618574308E-2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142</v>
      </c>
      <c r="Y6" s="10">
        <v>142.08000000000001</v>
      </c>
      <c r="Z6" s="10">
        <v>139.51</v>
      </c>
      <c r="AA6" s="10">
        <v>139.87</v>
      </c>
      <c r="AB6" s="95">
        <v>2529800</v>
      </c>
      <c r="AC6" s="10">
        <v>139.87</v>
      </c>
      <c r="AD6" s="2">
        <f t="shared" si="0"/>
        <v>2.5700000000000216</v>
      </c>
      <c r="AE6" s="138">
        <f t="shared" si="1"/>
        <v>-1.5069361312583518E-2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42605</v>
      </c>
      <c r="X7" s="10">
        <v>142.72999999999999</v>
      </c>
      <c r="Y7" s="10">
        <v>142.87</v>
      </c>
      <c r="Z7" s="10">
        <v>141.75</v>
      </c>
      <c r="AA7" s="10">
        <v>142.01</v>
      </c>
      <c r="AB7" s="95">
        <v>2295500</v>
      </c>
      <c r="AC7" s="10">
        <v>142.01</v>
      </c>
      <c r="AD7" s="2">
        <f t="shared" si="0"/>
        <v>1.1200000000000045</v>
      </c>
      <c r="AE7" s="138">
        <f t="shared" si="1"/>
        <v>-5.6302343585057368E-4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142.11000000000001</v>
      </c>
      <c r="Y8" s="10">
        <v>143</v>
      </c>
      <c r="Z8" s="10">
        <v>141.71</v>
      </c>
      <c r="AA8" s="10">
        <v>142.09</v>
      </c>
      <c r="AB8" s="95">
        <v>1587900</v>
      </c>
      <c r="AC8" s="10">
        <v>142.09</v>
      </c>
      <c r="AD8" s="2">
        <f t="shared" si="0"/>
        <v>1.289999999999992</v>
      </c>
      <c r="AE8" s="138">
        <f t="shared" si="1"/>
        <v>3.5201351731917185E-4</v>
      </c>
    </row>
    <row r="9" spans="1:43" x14ac:dyDescent="0.25">
      <c r="O9" s="11" t="s">
        <v>224</v>
      </c>
      <c r="Q9" s="138">
        <f>IF(Q2=0, 0, Q8/Q6)</f>
        <v>0</v>
      </c>
      <c r="W9" s="133">
        <v>42601</v>
      </c>
      <c r="X9" s="10">
        <v>141.65</v>
      </c>
      <c r="Y9" s="10">
        <v>142.25</v>
      </c>
      <c r="Z9" s="10">
        <v>141.22</v>
      </c>
      <c r="AA9" s="10">
        <v>142.04</v>
      </c>
      <c r="AB9" s="95">
        <v>1950200</v>
      </c>
      <c r="AC9" s="10">
        <v>142.04</v>
      </c>
      <c r="AD9" s="2">
        <f t="shared" si="0"/>
        <v>1.0300000000000011</v>
      </c>
      <c r="AE9" s="138">
        <f t="shared" si="1"/>
        <v>-9.1439825560946097E-4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42600</v>
      </c>
      <c r="X10" s="10">
        <v>141.66999999999999</v>
      </c>
      <c r="Y10" s="10">
        <v>142.84</v>
      </c>
      <c r="Z10" s="10">
        <v>141.27000000000001</v>
      </c>
      <c r="AA10" s="10">
        <v>142.16999999999999</v>
      </c>
      <c r="AB10" s="95">
        <v>1572700</v>
      </c>
      <c r="AC10" s="10">
        <v>142.16999999999999</v>
      </c>
      <c r="AD10" s="2">
        <f t="shared" si="0"/>
        <v>1.5699999999999932</v>
      </c>
      <c r="AE10" s="138">
        <f t="shared" si="1"/>
        <v>3.24606590925125E-3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42599</v>
      </c>
      <c r="X11" s="10">
        <v>141.29</v>
      </c>
      <c r="Y11" s="10">
        <v>141.91</v>
      </c>
      <c r="Z11" s="10">
        <v>140.66</v>
      </c>
      <c r="AA11" s="10">
        <v>141.71</v>
      </c>
      <c r="AB11" s="95">
        <v>1849100</v>
      </c>
      <c r="AC11" s="10">
        <v>141.71</v>
      </c>
      <c r="AD11" s="2">
        <f t="shared" si="0"/>
        <v>1.25</v>
      </c>
      <c r="AE11" s="138">
        <f t="shared" si="1"/>
        <v>4.4655514601643631E-3</v>
      </c>
    </row>
    <row r="12" spans="1:43" x14ac:dyDescent="0.25">
      <c r="W12" s="133">
        <v>42598</v>
      </c>
      <c r="X12" s="10">
        <v>141.15</v>
      </c>
      <c r="Y12" s="10">
        <v>141.62</v>
      </c>
      <c r="Z12" s="10">
        <v>140.33000000000001</v>
      </c>
      <c r="AA12" s="10">
        <v>141.08000000000001</v>
      </c>
      <c r="AB12" s="95">
        <v>1688500</v>
      </c>
      <c r="AC12" s="10">
        <v>141.08000000000001</v>
      </c>
      <c r="AD12" s="2">
        <f t="shared" si="0"/>
        <v>1.289999999999992</v>
      </c>
      <c r="AE12" s="138">
        <f t="shared" si="1"/>
        <v>-3.8130207597796284E-3</v>
      </c>
    </row>
    <row r="13" spans="1:43" x14ac:dyDescent="0.25">
      <c r="W13" s="133">
        <v>42597</v>
      </c>
      <c r="X13" s="10">
        <v>142.96</v>
      </c>
      <c r="Y13" s="10">
        <v>143.11000000000001</v>
      </c>
      <c r="Z13" s="10">
        <v>141.49</v>
      </c>
      <c r="AA13" s="10">
        <v>141.62</v>
      </c>
      <c r="AB13" s="95">
        <v>2369600</v>
      </c>
      <c r="AC13" s="10">
        <v>141.62</v>
      </c>
      <c r="AD13" s="2">
        <f t="shared" si="0"/>
        <v>1.6200000000000045</v>
      </c>
      <c r="AE13" s="138">
        <f t="shared" si="1"/>
        <v>-8.8185890257558297E-3</v>
      </c>
    </row>
    <row r="14" spans="1:43" x14ac:dyDescent="0.25">
      <c r="W14" s="133">
        <v>42594</v>
      </c>
      <c r="X14" s="10">
        <v>142.16</v>
      </c>
      <c r="Y14" s="10">
        <v>143.13999999999999</v>
      </c>
      <c r="Z14" s="10">
        <v>141.5</v>
      </c>
      <c r="AA14" s="10">
        <v>142.88</v>
      </c>
      <c r="AB14" s="95">
        <v>1787900</v>
      </c>
      <c r="AC14" s="10">
        <v>142.88</v>
      </c>
      <c r="AD14" s="2">
        <f t="shared" si="0"/>
        <v>1.6399999999999864</v>
      </c>
      <c r="AE14" s="138">
        <f t="shared" si="1"/>
        <v>1.7527869312206068E-3</v>
      </c>
    </row>
    <row r="15" spans="1:43" x14ac:dyDescent="0.25">
      <c r="W15" s="133">
        <v>42593</v>
      </c>
      <c r="X15" s="10">
        <v>142.24</v>
      </c>
      <c r="Y15" s="10">
        <v>143.06</v>
      </c>
      <c r="Z15" s="10">
        <v>141.44</v>
      </c>
      <c r="AA15" s="10">
        <v>142.63</v>
      </c>
      <c r="AB15" s="95">
        <v>1857500</v>
      </c>
      <c r="AC15" s="10">
        <v>142.63</v>
      </c>
      <c r="AD15" s="2">
        <f t="shared" si="0"/>
        <v>1.6200000000000045</v>
      </c>
      <c r="AE15" s="138">
        <f t="shared" si="1"/>
        <v>3.0944510865742458E-3</v>
      </c>
    </row>
    <row r="16" spans="1:43" x14ac:dyDescent="0.25">
      <c r="W16" s="133">
        <v>42592</v>
      </c>
      <c r="X16" s="10">
        <v>141.87</v>
      </c>
      <c r="Y16" s="10">
        <v>142.34</v>
      </c>
      <c r="Z16" s="10">
        <v>140.93</v>
      </c>
      <c r="AA16" s="10">
        <v>142.19</v>
      </c>
      <c r="AB16" s="95">
        <v>1866300</v>
      </c>
      <c r="AC16" s="10">
        <v>142.19</v>
      </c>
      <c r="AD16" s="2">
        <f t="shared" si="0"/>
        <v>1.4099999999999966</v>
      </c>
      <c r="AE16" s="138">
        <f t="shared" si="1"/>
        <v>2.608940911013935E-3</v>
      </c>
    </row>
    <row r="17" spans="1:31" x14ac:dyDescent="0.25">
      <c r="W17" s="133">
        <v>42591</v>
      </c>
      <c r="X17" s="10">
        <v>142.55000000000001</v>
      </c>
      <c r="Y17" s="10">
        <v>143.13</v>
      </c>
      <c r="Z17" s="10">
        <v>141.68</v>
      </c>
      <c r="AA17" s="10">
        <v>141.82</v>
      </c>
      <c r="AB17" s="95">
        <v>2140700</v>
      </c>
      <c r="AC17" s="10">
        <v>141.82</v>
      </c>
      <c r="AD17" s="2">
        <f t="shared" si="0"/>
        <v>1.4499999999999886</v>
      </c>
      <c r="AE17" s="138">
        <f t="shared" si="1"/>
        <v>-2.1811018082037448E-3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42590</v>
      </c>
      <c r="X18" s="10">
        <v>142.61000000000001</v>
      </c>
      <c r="Y18" s="10">
        <v>143.07</v>
      </c>
      <c r="Z18" s="10">
        <v>141.86000000000001</v>
      </c>
      <c r="AA18" s="10">
        <v>142.13</v>
      </c>
      <c r="AB18" s="95">
        <v>1846400</v>
      </c>
      <c r="AC18" s="10">
        <v>142.13</v>
      </c>
      <c r="AD18" s="2">
        <f t="shared" si="0"/>
        <v>1.2099999999999795</v>
      </c>
      <c r="AE18" s="138">
        <f t="shared" si="1"/>
        <v>-6.014406601860367E-3</v>
      </c>
    </row>
    <row r="19" spans="1:31" x14ac:dyDescent="0.25">
      <c r="W19" s="133">
        <v>42587</v>
      </c>
      <c r="X19" s="10">
        <v>143.33000000000001</v>
      </c>
      <c r="Y19" s="10">
        <v>143.54</v>
      </c>
      <c r="Z19" s="10">
        <v>142.4</v>
      </c>
      <c r="AA19" s="10">
        <v>142.99</v>
      </c>
      <c r="AB19" s="95">
        <v>2000100</v>
      </c>
      <c r="AC19" s="10">
        <v>142.99</v>
      </c>
      <c r="AD19" s="2">
        <f t="shared" si="0"/>
        <v>1.1399999999999864</v>
      </c>
      <c r="AE19" s="138">
        <f t="shared" si="1"/>
        <v>1.9620208815078755E-3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143.1</v>
      </c>
      <c r="Y20" s="10">
        <v>143.47999999999999</v>
      </c>
      <c r="Z20" s="10">
        <v>142.26</v>
      </c>
      <c r="AA20" s="10">
        <v>142.71</v>
      </c>
      <c r="AB20" s="95">
        <v>1890900</v>
      </c>
      <c r="AC20" s="10">
        <v>142.71</v>
      </c>
      <c r="AD20" s="2">
        <f t="shared" si="0"/>
        <v>1.2199999999999989</v>
      </c>
      <c r="AE20" s="138">
        <f t="shared" si="1"/>
        <v>-1.1898096304590045E-3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42585</v>
      </c>
      <c r="X21" s="10">
        <v>143.33000000000001</v>
      </c>
      <c r="Y21" s="10">
        <v>143.62</v>
      </c>
      <c r="Z21" s="10">
        <v>142.43</v>
      </c>
      <c r="AA21" s="10">
        <v>142.88</v>
      </c>
      <c r="AB21" s="95">
        <v>1963600</v>
      </c>
      <c r="AC21" s="10">
        <v>142.88</v>
      </c>
      <c r="AD21" s="2">
        <f t="shared" si="0"/>
        <v>1.1899999999999977</v>
      </c>
      <c r="AE21" s="138">
        <f t="shared" si="1"/>
        <v>-2.0255640148074683E-3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42584</v>
      </c>
      <c r="X22" s="10">
        <v>143.81</v>
      </c>
      <c r="Y22" s="10">
        <v>143.97</v>
      </c>
      <c r="Z22" s="10">
        <v>142.34</v>
      </c>
      <c r="AA22" s="10">
        <v>143.16999999999999</v>
      </c>
      <c r="AB22" s="95">
        <v>2679100</v>
      </c>
      <c r="AC22" s="10">
        <v>143.16999999999999</v>
      </c>
      <c r="AD22" s="2">
        <f t="shared" si="0"/>
        <v>1.6299999999999955</v>
      </c>
      <c r="AE22" s="138">
        <f t="shared" si="1"/>
        <v>-2.3691728799386524E-3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42583</v>
      </c>
      <c r="X23" s="10">
        <v>143.41999999999999</v>
      </c>
      <c r="Y23" s="10">
        <v>144.16</v>
      </c>
      <c r="Z23" s="10">
        <v>143.04</v>
      </c>
      <c r="AA23" s="10">
        <v>143.51</v>
      </c>
      <c r="AB23" s="95">
        <v>2494900</v>
      </c>
      <c r="AC23" s="10">
        <v>143.51</v>
      </c>
      <c r="AD23" s="2">
        <f t="shared" si="0"/>
        <v>1.1200000000000045</v>
      </c>
      <c r="AE23" s="138">
        <f t="shared" si="1"/>
        <v>2.1648044692736956E-3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42580</v>
      </c>
      <c r="X24" s="10">
        <v>141.85</v>
      </c>
      <c r="Y24" s="10">
        <v>143.9</v>
      </c>
      <c r="Z24" s="10">
        <v>141.6</v>
      </c>
      <c r="AA24" s="10">
        <v>143.19999999999999</v>
      </c>
      <c r="AB24" s="95">
        <v>3269700</v>
      </c>
      <c r="AC24" s="10">
        <v>143.19999999999999</v>
      </c>
      <c r="AD24" s="2">
        <f t="shared" si="0"/>
        <v>2.3000000000000114</v>
      </c>
      <c r="AE24" s="138">
        <f t="shared" si="1"/>
        <v>3.0820958251611685E-3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42579</v>
      </c>
      <c r="X25" s="10">
        <v>141.36000000000001</v>
      </c>
      <c r="Y25" s="10">
        <v>143.03</v>
      </c>
      <c r="Z25" s="10">
        <v>141.19</v>
      </c>
      <c r="AA25" s="10">
        <v>142.76</v>
      </c>
      <c r="AB25" s="95">
        <v>2517000</v>
      </c>
      <c r="AC25" s="10">
        <v>142.76</v>
      </c>
      <c r="AD25" s="2">
        <f t="shared" si="0"/>
        <v>1.8400000000000034</v>
      </c>
      <c r="AE25" s="138">
        <f t="shared" si="1"/>
        <v>7.622811970637855E-3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42578</v>
      </c>
      <c r="X26" s="10">
        <v>141.16999999999999</v>
      </c>
      <c r="Y26" s="10">
        <v>142.34</v>
      </c>
      <c r="Z26" s="10">
        <v>139.91</v>
      </c>
      <c r="AA26" s="10">
        <v>141.68</v>
      </c>
      <c r="AB26" s="95">
        <v>2684100</v>
      </c>
      <c r="AC26" s="10">
        <v>141.68</v>
      </c>
      <c r="AD26" s="2">
        <f t="shared" si="0"/>
        <v>2.4300000000000068</v>
      </c>
      <c r="AE26" s="138">
        <f t="shared" si="1"/>
        <v>-1.4114326040914893E-4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42577</v>
      </c>
      <c r="X27" s="10">
        <v>141.94</v>
      </c>
      <c r="Y27" s="10">
        <v>142.19</v>
      </c>
      <c r="Z27" s="10">
        <v>141.02000000000001</v>
      </c>
      <c r="AA27" s="10">
        <v>141.69999999999999</v>
      </c>
      <c r="AB27" s="95">
        <v>2668100</v>
      </c>
      <c r="AC27" s="10">
        <v>141.69999999999999</v>
      </c>
      <c r="AD27" s="2">
        <f t="shared" si="0"/>
        <v>1.1699999999999875</v>
      </c>
      <c r="AE27" s="138">
        <f t="shared" si="1"/>
        <v>-2.1167007690681139E-4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42576</v>
      </c>
      <c r="X28" s="10">
        <v>143.55000000000001</v>
      </c>
      <c r="Y28" s="10">
        <v>143.88999999999999</v>
      </c>
      <c r="Z28" s="10">
        <v>141.41</v>
      </c>
      <c r="AA28" s="10">
        <v>141.72999999999999</v>
      </c>
      <c r="AB28" s="95">
        <v>2725600</v>
      </c>
      <c r="AC28" s="10">
        <v>141.72999999999999</v>
      </c>
      <c r="AD28" s="2">
        <f t="shared" si="0"/>
        <v>2.4799999999999898</v>
      </c>
      <c r="AE28" s="138">
        <f t="shared" si="1"/>
        <v>-1.3640476024775583E-2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143.69</v>
      </c>
      <c r="Y29" s="10">
        <v>144.05000000000001</v>
      </c>
      <c r="Z29" s="10">
        <v>142.91999999999999</v>
      </c>
      <c r="AA29" s="10">
        <v>143.69</v>
      </c>
      <c r="AB29" s="95">
        <v>2697500</v>
      </c>
      <c r="AC29" s="10">
        <v>143.69</v>
      </c>
      <c r="AD29" s="2">
        <f t="shared" si="0"/>
        <v>1.1300000000000239</v>
      </c>
      <c r="AE29" s="138">
        <f t="shared" si="1"/>
        <v>5.7394834464896682E-3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142.71</v>
      </c>
      <c r="Y30" s="10">
        <v>143.72999999999999</v>
      </c>
      <c r="Z30" s="10">
        <v>142.13</v>
      </c>
      <c r="AA30" s="10">
        <v>142.87</v>
      </c>
      <c r="AB30" s="95">
        <v>3475100</v>
      </c>
      <c r="AC30" s="10">
        <v>142.87</v>
      </c>
      <c r="AD30" s="2">
        <f t="shared" si="0"/>
        <v>1.5999999999999943</v>
      </c>
      <c r="AE30" s="138">
        <f t="shared" si="1"/>
        <v>-1.0488043630262345E-3</v>
      </c>
    </row>
    <row r="31" spans="1:31" x14ac:dyDescent="0.25">
      <c r="G31" s="3"/>
      <c r="H31" s="233"/>
      <c r="W31" s="133">
        <v>42571</v>
      </c>
      <c r="X31" s="10">
        <v>143.47</v>
      </c>
      <c r="Y31" s="10">
        <v>144.47999999999999</v>
      </c>
      <c r="Z31" s="10">
        <v>142.81</v>
      </c>
      <c r="AA31" s="10">
        <v>143.02000000000001</v>
      </c>
      <c r="AB31" s="95">
        <v>5489800</v>
      </c>
      <c r="AC31" s="10">
        <v>143.02000000000001</v>
      </c>
      <c r="AD31" s="2">
        <f t="shared" si="0"/>
        <v>1.6699999999999875</v>
      </c>
      <c r="AE31" s="138">
        <f t="shared" si="1"/>
        <v>3.0156392453888348E-3</v>
      </c>
    </row>
    <row r="32" spans="1:31" x14ac:dyDescent="0.25">
      <c r="W32" s="133">
        <v>42570</v>
      </c>
      <c r="X32" s="10">
        <v>140.75</v>
      </c>
      <c r="Y32" s="10">
        <v>142.63</v>
      </c>
      <c r="Z32" s="10">
        <v>139.32</v>
      </c>
      <c r="AA32" s="10">
        <v>142.59</v>
      </c>
      <c r="AB32" s="95">
        <v>5326200</v>
      </c>
      <c r="AC32" s="10">
        <v>142.59</v>
      </c>
      <c r="AD32" s="2">
        <f t="shared" si="0"/>
        <v>3.3100000000000023</v>
      </c>
      <c r="AE32" s="138">
        <f t="shared" si="1"/>
        <v>1.3072824156305618E-2</v>
      </c>
    </row>
    <row r="33" spans="1:31" x14ac:dyDescent="0.25">
      <c r="L33" t="s">
        <v>223</v>
      </c>
      <c r="M33" s="2">
        <f>M44+K44-F44</f>
        <v>176.70000000000073</v>
      </c>
      <c r="W33" s="133">
        <v>42569</v>
      </c>
      <c r="X33" s="10">
        <v>141.76</v>
      </c>
      <c r="Y33" s="10">
        <v>141.9</v>
      </c>
      <c r="Z33" s="10">
        <v>139.62</v>
      </c>
      <c r="AA33" s="10">
        <v>140.75</v>
      </c>
      <c r="AB33" s="95">
        <v>4166300</v>
      </c>
      <c r="AC33" s="10">
        <v>140.75</v>
      </c>
      <c r="AD33" s="2">
        <f t="shared" si="0"/>
        <v>2.2800000000000011</v>
      </c>
      <c r="AE33" s="138">
        <f t="shared" si="1"/>
        <v>-4.1038703743013771E-3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42566</v>
      </c>
      <c r="X34" s="10">
        <v>141.65</v>
      </c>
      <c r="Y34" s="10">
        <v>142.78</v>
      </c>
      <c r="Z34" s="10">
        <v>141.06</v>
      </c>
      <c r="AA34" s="10">
        <v>141.33000000000001</v>
      </c>
      <c r="AB34" s="95">
        <v>3748700</v>
      </c>
      <c r="AC34" s="10">
        <v>141.33000000000001</v>
      </c>
      <c r="AD34" s="2">
        <f t="shared" si="0"/>
        <v>1.7199999999999989</v>
      </c>
      <c r="AE34" s="138">
        <f t="shared" si="1"/>
        <v>3.4791252485089075E-3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42565</v>
      </c>
      <c r="X35" s="10">
        <v>142.38999999999999</v>
      </c>
      <c r="Y35" s="10">
        <v>142.85</v>
      </c>
      <c r="Z35" s="10">
        <v>140.47</v>
      </c>
      <c r="AA35" s="10">
        <v>140.84</v>
      </c>
      <c r="AB35" s="95">
        <v>3000700</v>
      </c>
      <c r="AC35" s="10">
        <v>140.84</v>
      </c>
      <c r="AD35" s="2">
        <f t="shared" si="0"/>
        <v>2.3799999999999955</v>
      </c>
      <c r="AE35" s="138">
        <f t="shared" si="1"/>
        <v>-4.523607577042621E-3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42564</v>
      </c>
      <c r="X36" s="10">
        <v>140.96</v>
      </c>
      <c r="Y36" s="10">
        <v>141.59</v>
      </c>
      <c r="Z36" s="10">
        <v>139.91999999999999</v>
      </c>
      <c r="AA36" s="10">
        <v>141.47999999999999</v>
      </c>
      <c r="AB36" s="95">
        <v>3164700</v>
      </c>
      <c r="AC36" s="10">
        <v>141.47999999999999</v>
      </c>
      <c r="AD36" s="2">
        <f t="shared" si="0"/>
        <v>1.6700000000000159</v>
      </c>
      <c r="AE36" s="138">
        <f t="shared" si="1"/>
        <v>1.1583011583011338E-2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42563</v>
      </c>
      <c r="X37" s="10">
        <v>140.88999999999999</v>
      </c>
      <c r="Y37" s="10">
        <v>140.94999999999999</v>
      </c>
      <c r="Z37" s="10">
        <v>139.37</v>
      </c>
      <c r="AA37" s="10">
        <v>139.86000000000001</v>
      </c>
      <c r="AB37" s="95">
        <v>4310100</v>
      </c>
      <c r="AC37" s="10">
        <v>139.86000000000001</v>
      </c>
      <c r="AD37" s="2">
        <f t="shared" si="0"/>
        <v>1.5799999999999841</v>
      </c>
      <c r="AE37" s="138">
        <f t="shared" si="1"/>
        <v>-3.2782212086657214E-3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42562</v>
      </c>
      <c r="X38" s="10">
        <v>141.27000000000001</v>
      </c>
      <c r="Y38" s="10">
        <v>141.6</v>
      </c>
      <c r="Z38" s="10">
        <v>140.01</v>
      </c>
      <c r="AA38" s="10">
        <v>140.32</v>
      </c>
      <c r="AB38" s="95">
        <v>4084000</v>
      </c>
      <c r="AC38" s="10">
        <v>140.32</v>
      </c>
      <c r="AD38" s="2">
        <f t="shared" si="0"/>
        <v>1.5900000000000034</v>
      </c>
      <c r="AE38" s="138">
        <f t="shared" si="1"/>
        <v>-6.7247115452679918E-3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42559</v>
      </c>
      <c r="X39" s="10">
        <v>141.69999999999999</v>
      </c>
      <c r="Y39" s="10">
        <v>141.78</v>
      </c>
      <c r="Z39" s="10">
        <v>139.55000000000001</v>
      </c>
      <c r="AA39" s="10">
        <v>141.27000000000001</v>
      </c>
      <c r="AB39" s="95">
        <v>3605500</v>
      </c>
      <c r="AC39" s="10">
        <v>141.27000000000001</v>
      </c>
      <c r="AD39" s="2">
        <f t="shared" si="0"/>
        <v>2.2299999999999898</v>
      </c>
      <c r="AE39" s="138">
        <f t="shared" si="1"/>
        <v>3.3380681818182545E-3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42558</v>
      </c>
      <c r="X40" s="10">
        <v>142.37</v>
      </c>
      <c r="Y40" s="10">
        <v>142.66</v>
      </c>
      <c r="Z40" s="10">
        <v>139.94999999999999</v>
      </c>
      <c r="AA40" s="10">
        <v>140.80000000000001</v>
      </c>
      <c r="AB40" s="95">
        <v>3515500</v>
      </c>
      <c r="AC40" s="10">
        <v>140.80000000000001</v>
      </c>
      <c r="AD40" s="2">
        <f t="shared" si="0"/>
        <v>2.710000000000008</v>
      </c>
      <c r="AE40" s="138">
        <f t="shared" si="1"/>
        <v>-1.1097064194409256E-2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37" t="s">
        <v>78</v>
      </c>
      <c r="P41" s="537"/>
      <c r="Q41" s="34"/>
      <c r="W41" s="133">
        <v>42557</v>
      </c>
      <c r="X41" s="10">
        <v>140.97999999999999</v>
      </c>
      <c r="Y41" s="10">
        <v>142.96</v>
      </c>
      <c r="Z41" s="10">
        <v>140.97</v>
      </c>
      <c r="AA41" s="10">
        <v>142.38</v>
      </c>
      <c r="AB41" s="95">
        <v>4083300</v>
      </c>
      <c r="AC41" s="10">
        <v>142.38</v>
      </c>
      <c r="AD41" s="2">
        <f t="shared" si="0"/>
        <v>1.9900000000000091</v>
      </c>
      <c r="AE41" s="138">
        <f t="shared" si="1"/>
        <v>5.7925967787511023E-3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150.55700000000002</v>
      </c>
      <c r="Q42" s="34"/>
      <c r="T42" s="91" t="s">
        <v>113</v>
      </c>
      <c r="W42" s="133">
        <v>42556</v>
      </c>
      <c r="X42" s="10">
        <v>140.15</v>
      </c>
      <c r="Y42" s="10">
        <v>141.91</v>
      </c>
      <c r="Z42" s="10">
        <v>140.03</v>
      </c>
      <c r="AA42" s="10">
        <v>141.56</v>
      </c>
      <c r="AB42" s="95">
        <v>3749300</v>
      </c>
      <c r="AC42" s="10">
        <v>141.56</v>
      </c>
      <c r="AD42" s="2">
        <f t="shared" si="0"/>
        <v>1.8799999999999955</v>
      </c>
      <c r="AE42" s="138">
        <f t="shared" si="1"/>
        <v>4.9694732358369631E-3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149.18830000000003</v>
      </c>
      <c r="Q43" s="34"/>
      <c r="T43" s="128" t="s">
        <v>98</v>
      </c>
      <c r="U43" s="98">
        <v>137.27000000000001</v>
      </c>
      <c r="W43" s="133">
        <v>42552</v>
      </c>
      <c r="X43" s="10">
        <v>141.16</v>
      </c>
      <c r="Y43" s="10">
        <v>141.79</v>
      </c>
      <c r="Z43" s="10">
        <v>140.62</v>
      </c>
      <c r="AA43" s="10">
        <v>140.86000000000001</v>
      </c>
      <c r="AB43" s="95">
        <v>2882500</v>
      </c>
      <c r="AC43" s="10">
        <v>140.86000000000001</v>
      </c>
      <c r="AD43" s="2">
        <f t="shared" si="0"/>
        <v>1.1699999999999875</v>
      </c>
      <c r="AE43" s="138">
        <f t="shared" si="1"/>
        <v>-2.4079320113312708E-3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147.81960000000001</v>
      </c>
      <c r="Q44" s="34"/>
      <c r="T44" s="93" t="s">
        <v>99</v>
      </c>
      <c r="U44" s="88">
        <v>137.01</v>
      </c>
      <c r="W44" s="133">
        <v>42551</v>
      </c>
      <c r="X44" s="10">
        <v>140.68</v>
      </c>
      <c r="Y44" s="10">
        <v>141.31</v>
      </c>
      <c r="Z44" s="10">
        <v>140.24</v>
      </c>
      <c r="AA44" s="10">
        <v>141.19999999999999</v>
      </c>
      <c r="AB44" s="95">
        <v>4730800</v>
      </c>
      <c r="AC44" s="10">
        <v>141.19999999999999</v>
      </c>
      <c r="AD44" s="2">
        <f t="shared" si="0"/>
        <v>1.0699999999999932</v>
      </c>
      <c r="AE44" s="138">
        <f t="shared" si="1"/>
        <v>4.8391688015938517E-3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146.45090000000002</v>
      </c>
      <c r="Q45" s="83"/>
      <c r="T45" s="93" t="s">
        <v>100</v>
      </c>
      <c r="U45" s="88" t="s">
        <v>130</v>
      </c>
      <c r="W45" s="133">
        <v>42550</v>
      </c>
      <c r="X45" s="10">
        <v>139.80000000000001</v>
      </c>
      <c r="Y45" s="10">
        <v>140.68</v>
      </c>
      <c r="Z45" s="10">
        <v>139.6</v>
      </c>
      <c r="AA45" s="10">
        <v>140.52000000000001</v>
      </c>
      <c r="AB45" s="95">
        <v>3704500</v>
      </c>
      <c r="AC45" s="10">
        <v>140.52000000000001</v>
      </c>
      <c r="AD45" s="2">
        <f t="shared" si="0"/>
        <v>1.0800000000000125</v>
      </c>
      <c r="AE45" s="138">
        <f t="shared" si="1"/>
        <v>1.3048806863239948E-2</v>
      </c>
    </row>
    <row r="46" spans="1:31" x14ac:dyDescent="0.25">
      <c r="O46" s="83">
        <v>1.06</v>
      </c>
      <c r="P46" s="83">
        <f t="shared" si="5"/>
        <v>145.0822</v>
      </c>
      <c r="Q46" s="83"/>
      <c r="T46" s="93" t="s">
        <v>101</v>
      </c>
      <c r="U46" s="88" t="s">
        <v>130</v>
      </c>
      <c r="W46" s="133">
        <v>42549</v>
      </c>
      <c r="X46" s="10">
        <v>138.21</v>
      </c>
      <c r="Y46" s="10">
        <v>139.09</v>
      </c>
      <c r="Z46" s="10">
        <v>137.65</v>
      </c>
      <c r="AA46" s="10">
        <v>138.71</v>
      </c>
      <c r="AB46" s="95">
        <v>4160200</v>
      </c>
      <c r="AC46" s="10">
        <v>138.71</v>
      </c>
      <c r="AD46" s="2">
        <f t="shared" si="0"/>
        <v>1.4399999999999977</v>
      </c>
      <c r="AE46" s="138">
        <f t="shared" si="1"/>
        <v>1.1669462475384584E-2</v>
      </c>
    </row>
    <row r="47" spans="1:31" x14ac:dyDescent="0.25">
      <c r="O47" s="83">
        <v>1.05</v>
      </c>
      <c r="P47" s="83">
        <f t="shared" si="5"/>
        <v>143.71350000000001</v>
      </c>
      <c r="Q47" s="83"/>
      <c r="T47" s="93" t="s">
        <v>102</v>
      </c>
      <c r="U47" s="88">
        <v>160.87</v>
      </c>
      <c r="W47" s="133">
        <v>42548</v>
      </c>
      <c r="X47" s="10">
        <v>136.15</v>
      </c>
      <c r="Y47" s="10">
        <v>137.38999999999999</v>
      </c>
      <c r="Z47" s="10">
        <v>135.47999999999999</v>
      </c>
      <c r="AA47" s="10">
        <v>137.11000000000001</v>
      </c>
      <c r="AB47" s="95">
        <v>3996200</v>
      </c>
      <c r="AC47" s="10">
        <v>137.11000000000001</v>
      </c>
      <c r="AD47" s="2">
        <f t="shared" si="0"/>
        <v>1.9099999999999966</v>
      </c>
      <c r="AE47" s="138">
        <f t="shared" si="1"/>
        <v>-1.3110933061400987E-3</v>
      </c>
    </row>
    <row r="48" spans="1:31" x14ac:dyDescent="0.25">
      <c r="O48" s="83">
        <v>1.04</v>
      </c>
      <c r="P48" s="83">
        <f t="shared" si="5"/>
        <v>142.34480000000002</v>
      </c>
      <c r="Q48" s="83"/>
      <c r="T48" s="93" t="s">
        <v>103</v>
      </c>
      <c r="U48" s="88">
        <v>0.5484</v>
      </c>
      <c r="W48" s="133">
        <v>42545</v>
      </c>
      <c r="X48" s="10">
        <v>135.66</v>
      </c>
      <c r="Y48" s="10">
        <v>138.62</v>
      </c>
      <c r="Z48" s="10">
        <v>135.15</v>
      </c>
      <c r="AA48" s="10">
        <v>137.29</v>
      </c>
      <c r="AB48" s="95">
        <v>4475100</v>
      </c>
      <c r="AC48" s="10">
        <v>137.29</v>
      </c>
      <c r="AD48" s="2">
        <f t="shared" si="0"/>
        <v>3.4699999999999989</v>
      </c>
      <c r="AE48" s="138">
        <f t="shared" si="1"/>
        <v>-1.365040591996558E-2</v>
      </c>
    </row>
    <row r="49" spans="15:31" x14ac:dyDescent="0.25">
      <c r="O49" s="83">
        <v>1.03</v>
      </c>
      <c r="P49" s="83">
        <f t="shared" si="5"/>
        <v>140.9761</v>
      </c>
      <c r="Q49" s="83"/>
      <c r="T49" s="93" t="s">
        <v>104</v>
      </c>
      <c r="U49" s="88" t="s">
        <v>130</v>
      </c>
      <c r="W49" s="133">
        <v>42544</v>
      </c>
      <c r="X49" s="10">
        <v>139.35</v>
      </c>
      <c r="Y49" s="10">
        <v>139.97999999999999</v>
      </c>
      <c r="Z49" s="10">
        <v>138.01</v>
      </c>
      <c r="AA49" s="10">
        <v>139.19</v>
      </c>
      <c r="AB49" s="95">
        <v>2646800</v>
      </c>
      <c r="AC49" s="10">
        <v>139.19</v>
      </c>
      <c r="AD49" s="2">
        <f t="shared" si="0"/>
        <v>1.9699999999999989</v>
      </c>
      <c r="AE49" s="138">
        <f t="shared" si="1"/>
        <v>9.3546047860768589E-3</v>
      </c>
    </row>
    <row r="50" spans="15:31" x14ac:dyDescent="0.25">
      <c r="O50" s="83">
        <v>1.02</v>
      </c>
      <c r="P50" s="83">
        <f t="shared" si="5"/>
        <v>139.60740000000001</v>
      </c>
      <c r="Q50" s="83"/>
      <c r="T50" s="93"/>
      <c r="U50" s="88"/>
      <c r="W50" s="133">
        <v>42543</v>
      </c>
      <c r="X50" s="10">
        <v>138.44999999999999</v>
      </c>
      <c r="Y50" s="10">
        <v>139.54</v>
      </c>
      <c r="Z50" s="10">
        <v>137.63</v>
      </c>
      <c r="AA50" s="10">
        <v>137.9</v>
      </c>
      <c r="AB50" s="95">
        <v>2375200</v>
      </c>
      <c r="AC50" s="10">
        <v>137.9</v>
      </c>
      <c r="AD50" s="2">
        <f t="shared" si="0"/>
        <v>1.9099999999999966</v>
      </c>
      <c r="AE50" s="138">
        <f t="shared" si="1"/>
        <v>-2.0985599536869071E-3</v>
      </c>
    </row>
    <row r="51" spans="15:31" x14ac:dyDescent="0.25">
      <c r="O51" s="83">
        <v>1.01</v>
      </c>
      <c r="P51" s="83">
        <f t="shared" si="5"/>
        <v>138.23869999999999</v>
      </c>
      <c r="Q51" s="83"/>
      <c r="T51" s="93" t="s">
        <v>105</v>
      </c>
      <c r="U51" s="88" t="s">
        <v>476</v>
      </c>
      <c r="W51" s="133">
        <v>42542</v>
      </c>
      <c r="X51" s="10">
        <v>139.19999999999999</v>
      </c>
      <c r="Y51" s="10">
        <v>139.22999999999999</v>
      </c>
      <c r="Z51" s="10">
        <v>138.07</v>
      </c>
      <c r="AA51" s="10">
        <v>138.19</v>
      </c>
      <c r="AB51" s="95">
        <v>2021400</v>
      </c>
      <c r="AC51" s="10">
        <v>138.19</v>
      </c>
      <c r="AD51" s="2">
        <f t="shared" si="0"/>
        <v>1.1599999999999966</v>
      </c>
      <c r="AE51" s="138">
        <f t="shared" si="1"/>
        <v>-2.3823274617384982E-3</v>
      </c>
    </row>
    <row r="52" spans="15:31" x14ac:dyDescent="0.25">
      <c r="O52" s="83">
        <v>1</v>
      </c>
      <c r="P52" s="83">
        <f t="shared" si="5"/>
        <v>136.87</v>
      </c>
      <c r="Q52" s="83"/>
      <c r="T52" s="93" t="s">
        <v>106</v>
      </c>
      <c r="U52" s="88" t="s">
        <v>366</v>
      </c>
      <c r="W52" s="133">
        <v>42541</v>
      </c>
      <c r="X52" s="10">
        <v>139.22</v>
      </c>
      <c r="Y52" s="10">
        <v>139.84</v>
      </c>
      <c r="Z52" s="10">
        <v>138.13999999999999</v>
      </c>
      <c r="AA52" s="10">
        <v>138.52000000000001</v>
      </c>
      <c r="AB52" s="95">
        <v>3731700</v>
      </c>
      <c r="AC52" s="10">
        <v>138.52000000000001</v>
      </c>
      <c r="AD52" s="2">
        <f t="shared" si="0"/>
        <v>1.7000000000000171</v>
      </c>
      <c r="AE52" s="138">
        <f t="shared" si="1"/>
        <v>6.0280339893965529E-3</v>
      </c>
    </row>
    <row r="53" spans="15:31" x14ac:dyDescent="0.25">
      <c r="O53" s="83">
        <v>0.99</v>
      </c>
      <c r="P53" s="83">
        <f t="shared" si="5"/>
        <v>135.50130000000001</v>
      </c>
      <c r="Q53" s="83"/>
      <c r="T53" s="93" t="s">
        <v>107</v>
      </c>
      <c r="U53" s="90">
        <v>2026603</v>
      </c>
      <c r="W53" s="133">
        <v>42538</v>
      </c>
      <c r="X53" s="10">
        <v>138.76</v>
      </c>
      <c r="Y53" s="10">
        <v>138.85</v>
      </c>
      <c r="Z53" s="10">
        <v>136.55000000000001</v>
      </c>
      <c r="AA53" s="10">
        <v>137.69</v>
      </c>
      <c r="AB53" s="95">
        <v>4430900</v>
      </c>
      <c r="AC53" s="10">
        <v>137.69</v>
      </c>
      <c r="AD53" s="2">
        <f t="shared" si="0"/>
        <v>2.2999999999999829</v>
      </c>
      <c r="AE53" s="138">
        <f t="shared" si="1"/>
        <v>-6.9955286311841336E-3</v>
      </c>
    </row>
    <row r="54" spans="15:31" x14ac:dyDescent="0.25">
      <c r="O54" s="83">
        <v>0.98</v>
      </c>
      <c r="P54" s="83">
        <f t="shared" si="5"/>
        <v>134.1326</v>
      </c>
      <c r="Q54" s="83"/>
      <c r="T54" s="93" t="s">
        <v>110</v>
      </c>
      <c r="U54" s="90">
        <v>3060120</v>
      </c>
      <c r="W54" s="133">
        <v>42537</v>
      </c>
      <c r="X54" s="10">
        <v>137.21</v>
      </c>
      <c r="Y54" s="10">
        <v>138.88999999999999</v>
      </c>
      <c r="Z54" s="10">
        <v>136.38</v>
      </c>
      <c r="AA54" s="10">
        <v>138.66</v>
      </c>
      <c r="AB54" s="95">
        <v>3176100</v>
      </c>
      <c r="AC54" s="10">
        <v>138.66</v>
      </c>
      <c r="AD54" s="2">
        <f t="shared" si="0"/>
        <v>2.5099999999999909</v>
      </c>
      <c r="AE54" s="138">
        <f t="shared" si="1"/>
        <v>1.0199621156928407E-2</v>
      </c>
    </row>
    <row r="55" spans="15:31" x14ac:dyDescent="0.25">
      <c r="O55" s="83">
        <v>0.97</v>
      </c>
      <c r="P55" s="83">
        <f t="shared" si="5"/>
        <v>132.76390000000001</v>
      </c>
      <c r="Q55" s="83"/>
      <c r="T55" s="93" t="s">
        <v>108</v>
      </c>
      <c r="U55" s="88" t="s">
        <v>477</v>
      </c>
      <c r="W55" s="133">
        <v>42536</v>
      </c>
      <c r="X55" s="10">
        <v>137.74</v>
      </c>
      <c r="Y55" s="10">
        <v>138.16999999999999</v>
      </c>
      <c r="Z55" s="10">
        <v>137.05000000000001</v>
      </c>
      <c r="AA55" s="10">
        <v>137.26</v>
      </c>
      <c r="AB55" s="95">
        <v>2369400</v>
      </c>
      <c r="AC55" s="10">
        <v>137.26</v>
      </c>
      <c r="AD55" s="2">
        <f t="shared" si="0"/>
        <v>1.1199999999999761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5"/>
        <v>131.39519999999999</v>
      </c>
      <c r="Q56" s="83"/>
      <c r="T56" s="93" t="s">
        <v>111</v>
      </c>
      <c r="U56" s="88">
        <v>21.42</v>
      </c>
      <c r="W56" s="133">
        <v>42536</v>
      </c>
      <c r="X56" s="10" t="s">
        <v>247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5"/>
        <v>130.0265</v>
      </c>
      <c r="Q57" s="83"/>
      <c r="T57" s="93" t="s">
        <v>112</v>
      </c>
      <c r="U57" s="88">
        <v>6.39</v>
      </c>
      <c r="W57" s="133">
        <v>42535</v>
      </c>
      <c r="X57" s="10">
        <v>137.88</v>
      </c>
      <c r="Y57" s="10">
        <v>138.26</v>
      </c>
      <c r="Z57" s="10">
        <v>137.34</v>
      </c>
      <c r="AA57" s="10">
        <v>137.87</v>
      </c>
      <c r="AB57" s="95">
        <v>2970700</v>
      </c>
      <c r="AC57" s="10">
        <v>137.24</v>
      </c>
      <c r="AD57" s="2">
        <f t="shared" si="0"/>
        <v>0.91999999999998749</v>
      </c>
      <c r="AE57" s="138">
        <f t="shared" si="1"/>
        <v>-1.6004655899898301E-3</v>
      </c>
    </row>
    <row r="58" spans="15:31" x14ac:dyDescent="0.25">
      <c r="O58" s="83">
        <v>0.94</v>
      </c>
      <c r="P58" s="83">
        <f t="shared" si="5"/>
        <v>128.65780000000001</v>
      </c>
      <c r="Q58" s="83"/>
      <c r="T58" s="93" t="s">
        <v>109</v>
      </c>
      <c r="U58" s="88" t="s">
        <v>407</v>
      </c>
      <c r="W58" s="133">
        <v>42534</v>
      </c>
      <c r="X58" s="10">
        <v>139</v>
      </c>
      <c r="Y58" s="10">
        <v>140.13</v>
      </c>
      <c r="Z58" s="10">
        <v>138.08000000000001</v>
      </c>
      <c r="AA58" s="10">
        <v>138.09</v>
      </c>
      <c r="AB58" s="95">
        <v>2813600</v>
      </c>
      <c r="AC58" s="10">
        <v>137.46</v>
      </c>
      <c r="AD58" s="2">
        <f t="shared" si="0"/>
        <v>2.0499999999999829</v>
      </c>
      <c r="AE58" s="138">
        <f t="shared" si="1"/>
        <v>-8.296659692662911E-3</v>
      </c>
    </row>
    <row r="59" spans="15:31" x14ac:dyDescent="0.25">
      <c r="O59" s="83">
        <v>0.93</v>
      </c>
      <c r="P59" s="83">
        <f t="shared" si="5"/>
        <v>127.2891</v>
      </c>
      <c r="Q59" s="83"/>
      <c r="W59" s="133">
        <v>42531</v>
      </c>
      <c r="X59" s="10">
        <v>140.25</v>
      </c>
      <c r="Y59" s="10">
        <v>140.38999999999999</v>
      </c>
      <c r="Z59" s="10">
        <v>138.63999999999999</v>
      </c>
      <c r="AA59" s="10">
        <v>139.24</v>
      </c>
      <c r="AB59" s="95">
        <v>2805800</v>
      </c>
      <c r="AC59" s="10">
        <v>138.61000000000001</v>
      </c>
      <c r="AD59" s="2">
        <f t="shared" si="0"/>
        <v>1.75</v>
      </c>
      <c r="AE59" s="138">
        <f t="shared" si="1"/>
        <v>-1.0211368180519709E-2</v>
      </c>
    </row>
    <row r="60" spans="15:31" x14ac:dyDescent="0.25">
      <c r="O60" s="83">
        <v>0.92</v>
      </c>
      <c r="P60" s="83">
        <f t="shared" si="5"/>
        <v>125.92040000000001</v>
      </c>
      <c r="Q60" s="83"/>
      <c r="W60" s="133">
        <v>42530</v>
      </c>
      <c r="X60" s="10">
        <v>140.49</v>
      </c>
      <c r="Y60" s="10">
        <v>140.87</v>
      </c>
      <c r="Z60" s="10">
        <v>139.54</v>
      </c>
      <c r="AA60" s="10">
        <v>140.68</v>
      </c>
      <c r="AB60" s="95">
        <v>3682400</v>
      </c>
      <c r="AC60" s="10">
        <v>140.04</v>
      </c>
      <c r="AD60" s="2">
        <f t="shared" si="0"/>
        <v>1.3300000000000125</v>
      </c>
      <c r="AE60" s="138">
        <f t="shared" si="1"/>
        <v>2.0034344590726949E-3</v>
      </c>
    </row>
    <row r="61" spans="15:31" x14ac:dyDescent="0.25">
      <c r="O61" s="83">
        <v>0.91</v>
      </c>
      <c r="P61" s="83">
        <f t="shared" si="5"/>
        <v>124.55170000000001</v>
      </c>
      <c r="Q61" s="83"/>
      <c r="W61" s="133">
        <v>42529</v>
      </c>
      <c r="X61" s="10">
        <v>137.27000000000001</v>
      </c>
      <c r="Y61" s="10">
        <v>140.88999999999999</v>
      </c>
      <c r="Z61" s="10">
        <v>137</v>
      </c>
      <c r="AA61" s="10">
        <v>140.4</v>
      </c>
      <c r="AB61" s="95">
        <v>6180800</v>
      </c>
      <c r="AC61" s="10">
        <v>139.76</v>
      </c>
      <c r="AD61" s="2">
        <f t="shared" si="0"/>
        <v>3.8899999999999864</v>
      </c>
      <c r="AE61" s="138">
        <f t="shared" si="1"/>
        <v>2.5234741784037507E-2</v>
      </c>
    </row>
    <row r="62" spans="15:31" x14ac:dyDescent="0.25">
      <c r="O62" s="83">
        <v>0.9</v>
      </c>
      <c r="P62" s="83">
        <f t="shared" si="5"/>
        <v>123.18300000000001</v>
      </c>
      <c r="Q62" s="83"/>
      <c r="W62" s="133">
        <v>42528</v>
      </c>
      <c r="X62" s="10">
        <v>138.16</v>
      </c>
      <c r="Y62" s="10">
        <v>138.5</v>
      </c>
      <c r="Z62" s="10">
        <v>136.88</v>
      </c>
      <c r="AA62" s="10">
        <v>136.94</v>
      </c>
      <c r="AB62" s="95">
        <v>2943200</v>
      </c>
      <c r="AC62" s="10">
        <v>136.32</v>
      </c>
      <c r="AD62" s="2">
        <f t="shared" si="0"/>
        <v>1.6200000000000045</v>
      </c>
      <c r="AE62" s="138">
        <f t="shared" si="1"/>
        <v>-8.7260034904015349E-3</v>
      </c>
    </row>
    <row r="63" spans="15:31" x14ac:dyDescent="0.25">
      <c r="O63" s="34"/>
      <c r="W63" s="133">
        <v>42527</v>
      </c>
      <c r="X63" s="10">
        <v>136.91999999999999</v>
      </c>
      <c r="Y63" s="10">
        <v>138.38999999999999</v>
      </c>
      <c r="Z63" s="10">
        <v>136.51</v>
      </c>
      <c r="AA63" s="10">
        <v>138.15</v>
      </c>
      <c r="AB63" s="95">
        <v>2959900</v>
      </c>
      <c r="AC63" s="10">
        <v>137.52000000000001</v>
      </c>
      <c r="AD63" s="2">
        <f t="shared" si="0"/>
        <v>1.8799999999999955</v>
      </c>
      <c r="AE63" s="138">
        <f t="shared" si="1"/>
        <v>9.5433856996036681E-3</v>
      </c>
    </row>
    <row r="64" spans="15:31" x14ac:dyDescent="0.25">
      <c r="O64" s="34"/>
      <c r="W64" s="133">
        <v>42524</v>
      </c>
      <c r="X64" s="10">
        <v>135.61000000000001</v>
      </c>
      <c r="Y64" s="10">
        <v>137.12</v>
      </c>
      <c r="Z64" s="10">
        <v>135.15</v>
      </c>
      <c r="AA64" s="10">
        <v>136.84</v>
      </c>
      <c r="AB64" s="95">
        <v>3625600</v>
      </c>
      <c r="AC64" s="10">
        <v>136.22</v>
      </c>
      <c r="AD64" s="2">
        <f t="shared" si="0"/>
        <v>1.9699999999999989</v>
      </c>
      <c r="AE64" s="138">
        <f t="shared" si="1"/>
        <v>5.9075468911535811E-3</v>
      </c>
    </row>
    <row r="65" spans="23:31" x14ac:dyDescent="0.25">
      <c r="W65" s="133">
        <v>42523</v>
      </c>
      <c r="X65" s="10">
        <v>134.26</v>
      </c>
      <c r="Y65" s="10">
        <v>136.15</v>
      </c>
      <c r="Z65" s="10">
        <v>134.01</v>
      </c>
      <c r="AA65" s="10">
        <v>136.04</v>
      </c>
      <c r="AB65" s="95">
        <v>4015000</v>
      </c>
      <c r="AC65" s="10">
        <v>135.41999999999999</v>
      </c>
      <c r="AD65" s="2">
        <f t="shared" si="0"/>
        <v>2.1400000000000148</v>
      </c>
      <c r="AE65" s="138">
        <f t="shared" si="1"/>
        <v>1.1200716845878089E-2</v>
      </c>
    </row>
    <row r="66" spans="23:31" x14ac:dyDescent="0.25">
      <c r="W66" s="133">
        <v>42522</v>
      </c>
      <c r="X66" s="10">
        <v>133.58000000000001</v>
      </c>
      <c r="Y66" s="10">
        <v>134.85</v>
      </c>
      <c r="Z66" s="10">
        <v>133.02000000000001</v>
      </c>
      <c r="AA66" s="10">
        <v>134.53</v>
      </c>
      <c r="AB66" s="95">
        <v>2618000</v>
      </c>
      <c r="AC66" s="10">
        <v>133.91999999999999</v>
      </c>
      <c r="AD66" s="2">
        <f t="shared" si="0"/>
        <v>1.8299999999999841</v>
      </c>
      <c r="AE66" s="138">
        <f t="shared" si="1"/>
        <v>6.4632496618066693E-3</v>
      </c>
    </row>
    <row r="67" spans="23:31" x14ac:dyDescent="0.25">
      <c r="W67" s="133">
        <v>42521</v>
      </c>
      <c r="X67" s="10">
        <v>134.6</v>
      </c>
      <c r="Y67" s="10">
        <v>134.75</v>
      </c>
      <c r="Z67" s="10">
        <v>133.47999999999999</v>
      </c>
      <c r="AA67" s="10">
        <v>133.66999999999999</v>
      </c>
      <c r="AB67" s="95">
        <v>3634100</v>
      </c>
      <c r="AC67" s="10">
        <v>133.06</v>
      </c>
      <c r="AD67" s="2">
        <f>Y67-Z67</f>
        <v>1.2700000000000102</v>
      </c>
      <c r="AE67" s="138" t="e">
        <f>AC67/#REF!-1</f>
        <v>#REF!</v>
      </c>
    </row>
    <row r="68" spans="23:31" x14ac:dyDescent="0.25">
      <c r="W68" s="133">
        <v>42517</v>
      </c>
      <c r="X68" s="10">
        <v>132.97999999999999</v>
      </c>
      <c r="Y68" s="10">
        <v>134.53</v>
      </c>
      <c r="Z68" s="10">
        <v>132.96</v>
      </c>
      <c r="AA68" s="10">
        <v>134</v>
      </c>
      <c r="AB68" s="95">
        <v>1833400</v>
      </c>
      <c r="AC68" s="10">
        <v>133.38999999999999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2016-08-31T04:02:20Z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