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5" i="35"/>
  <c r="N7" i="35"/>
  <c r="N57" i="35"/>
  <c r="N6" i="35"/>
  <c r="N8" i="35"/>
  <c r="N31" i="35"/>
  <c r="N15" i="35"/>
  <c r="N30" i="35"/>
  <c r="N26" i="35"/>
  <c r="N52" i="35"/>
  <c r="N22" i="35"/>
  <c r="N45" i="35"/>
  <c r="N20" i="35"/>
  <c r="N40" i="35"/>
  <c r="N46" i="35"/>
  <c r="N14" i="35"/>
  <c r="N10" i="35"/>
  <c r="N17" i="35"/>
  <c r="N12" i="35"/>
  <c r="N28" i="35"/>
  <c r="N49" i="35"/>
  <c r="N48" i="35"/>
  <c r="N43" i="35"/>
  <c r="N54" i="35"/>
  <c r="N36" i="35"/>
  <c r="N37" i="35"/>
  <c r="N38" i="35"/>
  <c r="N11" i="35"/>
  <c r="N56" i="35"/>
  <c r="N9" i="35"/>
  <c r="N44" i="35"/>
  <c r="N32" i="35"/>
  <c r="N3" i="35"/>
  <c r="N39" i="35"/>
  <c r="N33" i="35"/>
  <c r="N4" i="35"/>
  <c r="N2" i="35"/>
  <c r="N29" i="35"/>
  <c r="N16" i="35"/>
  <c r="N19" i="35"/>
  <c r="N25" i="35"/>
  <c r="N27" i="35"/>
  <c r="N41" i="35"/>
  <c r="N21" i="35"/>
  <c r="N34" i="35"/>
  <c r="N47" i="35"/>
  <c r="N13" i="35"/>
  <c r="N23" i="35"/>
  <c r="N18" i="35"/>
  <c r="N5" i="35"/>
  <c r="N42" i="35"/>
  <c r="N24" i="35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N158" i="1" s="1"/>
  <c r="O158" i="1" s="1"/>
  <c r="F165" i="1"/>
  <c r="N165" i="1" s="1"/>
  <c r="O165" i="1" s="1"/>
  <c r="N161" i="1"/>
  <c r="O161" i="1" s="1"/>
  <c r="D418" i="38"/>
  <c r="E418" i="38"/>
  <c r="G418" i="38"/>
  <c r="H418" i="38"/>
  <c r="K418" i="38"/>
  <c r="L418" i="38" s="1"/>
  <c r="M418" i="38"/>
  <c r="N418" i="38" s="1"/>
  <c r="R418" i="38"/>
  <c r="U418" i="38"/>
  <c r="F263" i="7"/>
  <c r="H263" i="7"/>
  <c r="G263" i="7"/>
  <c r="K100" i="7"/>
  <c r="F43" i="57"/>
  <c r="G43" i="57"/>
  <c r="H43" i="57"/>
  <c r="F13" i="57"/>
  <c r="O418" i="38" l="1"/>
  <c r="P418" i="38" s="1"/>
  <c r="V418" i="38"/>
  <c r="W418" i="38" s="1"/>
  <c r="T418" i="38"/>
  <c r="L413" i="38"/>
  <c r="L414" i="38"/>
  <c r="L415" i="38"/>
  <c r="L416" i="38"/>
  <c r="G413" i="38"/>
  <c r="G414" i="38"/>
  <c r="G415" i="38"/>
  <c r="G416" i="38"/>
  <c r="G417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L417" i="38" l="1"/>
  <c r="O417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O416" i="38" l="1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H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H93" i="68"/>
  <c r="F93" i="68"/>
  <c r="K93" i="68"/>
  <c r="M93" i="68"/>
  <c r="C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C613" i="25"/>
  <c r="F613" i="25"/>
  <c r="M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7"/>
  <c r="K19" i="75"/>
  <c r="F24" i="40"/>
  <c r="F23" i="17"/>
  <c r="C30" i="49"/>
  <c r="K19" i="34"/>
  <c r="M119" i="7"/>
  <c r="M65" i="63"/>
  <c r="K19" i="64"/>
  <c r="K19" i="66"/>
  <c r="C19" i="72"/>
  <c r="F50" i="25"/>
  <c r="H19" i="73"/>
  <c r="H50" i="25"/>
  <c r="K32" i="31"/>
  <c r="C90" i="72"/>
  <c r="H19" i="45"/>
  <c r="K19" i="3"/>
  <c r="H19" i="60"/>
  <c r="F19" i="75"/>
  <c r="K19" i="59"/>
  <c r="F19" i="55"/>
  <c r="H19" i="68"/>
  <c r="C111" i="54"/>
  <c r="K19" i="71"/>
  <c r="M19" i="72"/>
  <c r="K19" i="61"/>
  <c r="H19" i="61"/>
  <c r="C119" i="7"/>
  <c r="F84" i="61"/>
  <c r="C29" i="51"/>
  <c r="K77" i="70"/>
  <c r="C19" i="57"/>
  <c r="C19" i="64"/>
  <c r="M19" i="52"/>
  <c r="K65" i="63"/>
  <c r="K100" i="34"/>
  <c r="K19" i="60"/>
  <c r="H19" i="41"/>
  <c r="M19" i="41"/>
  <c r="M19" i="3"/>
  <c r="M23" i="17"/>
  <c r="M94" i="52"/>
  <c r="F100" i="34"/>
  <c r="K19" i="45"/>
  <c r="H19" i="62"/>
  <c r="H23" i="17"/>
  <c r="K65" i="71"/>
  <c r="H103" i="58"/>
  <c r="K19" i="54"/>
  <c r="F19" i="73"/>
  <c r="H19" i="75"/>
  <c r="H85" i="64"/>
  <c r="M100" i="34"/>
  <c r="M19" i="45"/>
  <c r="K119" i="7"/>
  <c r="M19" i="50"/>
  <c r="F19" i="69"/>
  <c r="F19" i="68"/>
  <c r="M156" i="49"/>
  <c r="C407" i="17"/>
  <c r="F120" i="57"/>
  <c r="M30" i="49"/>
  <c r="M19" i="60"/>
  <c r="K19" i="62"/>
  <c r="K19" i="41"/>
  <c r="F19" i="34"/>
  <c r="C50" i="25"/>
  <c r="K86" i="53"/>
  <c r="M86" i="53"/>
  <c r="F94" i="52"/>
  <c r="F19" i="63"/>
  <c r="M19" i="75"/>
  <c r="H19" i="71"/>
  <c r="C100" i="34"/>
  <c r="F29" i="51"/>
  <c r="K50" i="25"/>
  <c r="F75" i="41"/>
  <c r="F30" i="49"/>
  <c r="H148" i="45"/>
  <c r="H100" i="34"/>
  <c r="M111" i="54"/>
  <c r="F19" i="60"/>
  <c r="C19" i="66"/>
  <c r="H86" i="53"/>
  <c r="C19" i="45"/>
  <c r="K19" i="58"/>
  <c r="K407" i="17"/>
  <c r="K67" i="60"/>
  <c r="H19" i="69"/>
  <c r="F19" i="64"/>
  <c r="C156" i="49"/>
  <c r="H19" i="66"/>
  <c r="M103" i="58"/>
  <c r="K23" i="17"/>
  <c r="H77" i="70"/>
  <c r="K19" i="57"/>
  <c r="H84" i="61"/>
  <c r="M19" i="68"/>
  <c r="F148" i="45"/>
  <c r="C19" i="54"/>
  <c r="C19" i="52"/>
  <c r="K24" i="40"/>
  <c r="M19" i="53"/>
  <c r="F90" i="72"/>
  <c r="M19" i="69"/>
  <c r="M55" i="50"/>
  <c r="K19" i="73"/>
  <c r="C65" i="63"/>
  <c r="C77" i="70"/>
  <c r="C19" i="71"/>
  <c r="M19" i="57"/>
  <c r="K103" i="58"/>
  <c r="K19" i="72"/>
  <c r="C75" i="41"/>
  <c r="K19" i="50"/>
  <c r="K19" i="68"/>
  <c r="F19" i="66"/>
  <c r="C32" i="31"/>
  <c r="H19" i="34"/>
  <c r="H19" i="54"/>
  <c r="H30" i="49"/>
  <c r="F19" i="53"/>
  <c r="M19" i="58"/>
  <c r="C19" i="63"/>
  <c r="C72" i="59"/>
  <c r="H119" i="7"/>
  <c r="K19" i="52"/>
  <c r="H19" i="72"/>
  <c r="H75" i="41"/>
  <c r="H29" i="51"/>
  <c r="F119" i="7"/>
  <c r="K29" i="51"/>
  <c r="M29" i="51"/>
  <c r="C19" i="61"/>
  <c r="F67" i="60"/>
  <c r="H120" i="57"/>
  <c r="C85" i="64"/>
  <c r="H19" i="59"/>
  <c r="C19" i="59"/>
  <c r="H90" i="72"/>
  <c r="H24" i="40"/>
  <c r="F63" i="66"/>
  <c r="K90" i="72"/>
  <c r="F19" i="41"/>
  <c r="M50" i="25"/>
  <c r="C94" i="52"/>
  <c r="H65" i="71"/>
  <c r="F19" i="58"/>
  <c r="H32" i="31"/>
  <c r="H72" i="59"/>
  <c r="F19" i="71"/>
  <c r="H19" i="63"/>
  <c r="H63" i="66"/>
  <c r="M19" i="66"/>
  <c r="C19" i="60"/>
  <c r="K30" i="49"/>
  <c r="M19" i="70"/>
  <c r="K19" i="70"/>
  <c r="K19" i="55"/>
  <c r="C19" i="50"/>
  <c r="M148" i="45"/>
  <c r="M84" i="61"/>
  <c r="M90" i="72"/>
  <c r="C86" i="53"/>
  <c r="M120" i="57"/>
  <c r="F19" i="72"/>
  <c r="K19" i="63"/>
  <c r="M24" i="40"/>
  <c r="K120" i="57"/>
  <c r="M65" i="71"/>
  <c r="M72" i="59"/>
  <c r="F19" i="3"/>
  <c r="H111" i="54"/>
  <c r="C65" i="71"/>
  <c r="H19" i="53"/>
  <c r="M19" i="54"/>
  <c r="C84" i="61"/>
  <c r="M19" i="61"/>
  <c r="F19" i="61"/>
  <c r="M67" i="60"/>
  <c r="C120" i="57"/>
  <c r="M75" i="41"/>
  <c r="K148" i="45"/>
  <c r="K19" i="53"/>
  <c r="F156" i="49"/>
  <c r="H19" i="50"/>
  <c r="F86" i="53"/>
  <c r="M19" i="73"/>
  <c r="C19" i="70"/>
  <c r="H19" i="70"/>
  <c r="M32" i="31"/>
  <c r="C19" i="55"/>
  <c r="M19" i="71"/>
  <c r="F65" i="63"/>
  <c r="M19" i="55"/>
  <c r="C67" i="60"/>
  <c r="K94" i="52"/>
  <c r="F19" i="70"/>
  <c r="M407" i="17"/>
  <c r="H19" i="64"/>
  <c r="M19" i="34"/>
  <c r="F19" i="59"/>
  <c r="C19" i="41"/>
  <c r="H65" i="63"/>
  <c r="F55" i="50"/>
  <c r="M77" i="70"/>
  <c r="H407" i="17"/>
  <c r="K85" i="64"/>
  <c r="K63" i="66"/>
  <c r="C148" i="45"/>
  <c r="H19" i="3"/>
  <c r="F103" i="58"/>
  <c r="H19" i="52"/>
  <c r="K156" i="49"/>
  <c r="C19" i="34"/>
  <c r="C19" i="3"/>
  <c r="M19" i="64"/>
  <c r="C23" i="17"/>
  <c r="C19" i="62"/>
  <c r="C19" i="73"/>
  <c r="F407" i="17"/>
  <c r="C19" i="58"/>
  <c r="M19" i="62"/>
  <c r="C63" i="66"/>
  <c r="C24" i="40"/>
  <c r="F19" i="52"/>
  <c r="H94" i="52"/>
  <c r="K111" i="54"/>
  <c r="F85" i="64"/>
  <c r="F72" i="59"/>
  <c r="K75" i="41"/>
  <c r="F32" i="31"/>
  <c r="K84" i="61"/>
  <c r="M85" i="64"/>
  <c r="C19" i="69"/>
  <c r="H19" i="58"/>
  <c r="K55" i="50"/>
  <c r="F77" i="70"/>
  <c r="F19" i="57"/>
  <c r="H67" i="60"/>
  <c r="F111" i="54"/>
  <c r="F19" i="62"/>
  <c r="K19" i="69"/>
  <c r="C55" i="50"/>
  <c r="F19" i="50"/>
  <c r="M63" i="66"/>
  <c r="M19" i="63"/>
  <c r="C19" i="53"/>
  <c r="F65" i="71"/>
  <c r="C19" i="75"/>
  <c r="F19" i="45"/>
  <c r="H55" i="50"/>
  <c r="K72" i="59"/>
  <c r="H156" i="49"/>
  <c r="C103" i="58"/>
  <c r="M19" i="59"/>
  <c r="F19" i="54"/>
  <c r="C19" i="68"/>
  <c r="H19" i="55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4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8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7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0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<sst xmlns="http://schemas.openxmlformats.org/spreadsheetml/2006/main" count="5467" uniqueCount="769">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</sst>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3" fillId="2" borderId="1" xfId="3" applyNumberFormat="1" applyFont="1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31"/>
      <tableStyleElement type="headerRow" dxfId="133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3216"/>
        <c:axId val="505444392"/>
      </c:scatterChart>
      <c:valAx>
        <c:axId val="5054432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4392"/>
        <c:crosses val="autoZero"/>
        <c:crossBetween val="midCat"/>
      </c:valAx>
      <c:valAx>
        <c:axId val="50544439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5176"/>
        <c:axId val="505445568"/>
      </c:scatterChart>
      <c:valAx>
        <c:axId val="5054451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5568"/>
        <c:crosses val="autoZero"/>
        <c:crossBetween val="midCat"/>
      </c:valAx>
      <c:valAx>
        <c:axId val="5054455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6352"/>
        <c:axId val="505446744"/>
      </c:scatterChart>
      <c:valAx>
        <c:axId val="5054463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6744"/>
        <c:crosses val="autoZero"/>
        <c:crossBetween val="midCat"/>
      </c:valAx>
      <c:valAx>
        <c:axId val="5054467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9096"/>
        <c:axId val="505449488"/>
      </c:scatterChart>
      <c:valAx>
        <c:axId val="5054490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9488"/>
        <c:crosses val="autoZero"/>
        <c:crossBetween val="midCat"/>
      </c:valAx>
      <c:valAx>
        <c:axId val="5054494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8704"/>
        <c:axId val="505448312"/>
      </c:scatterChart>
      <c:valAx>
        <c:axId val="5054487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8312"/>
        <c:crosses val="autoZero"/>
        <c:crossBetween val="midCat"/>
      </c:valAx>
      <c:valAx>
        <c:axId val="50544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47528"/>
        <c:axId val="505450272"/>
      </c:scatterChart>
      <c:valAx>
        <c:axId val="5054475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0272"/>
        <c:crosses val="autoZero"/>
        <c:crossBetween val="midCat"/>
      </c:valAx>
      <c:valAx>
        <c:axId val="50545027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4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451056"/>
        <c:axId val="505451448"/>
      </c:scatterChart>
      <c:valAx>
        <c:axId val="5054510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1448"/>
        <c:crosses val="autoZero"/>
        <c:crossBetween val="midCat"/>
      </c:valAx>
      <c:valAx>
        <c:axId val="505451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10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53408"/>
        <c:axId val="505453800"/>
      </c:lineChart>
      <c:dateAx>
        <c:axId val="50545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3800"/>
        <c:crosses val="autoZero"/>
        <c:auto val="1"/>
        <c:lblOffset val="100"/>
        <c:baseTimeUnit val="days"/>
      </c:dateAx>
      <c:valAx>
        <c:axId val="5054538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55760"/>
        <c:axId val="505456152"/>
      </c:lineChart>
      <c:dateAx>
        <c:axId val="50545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6152"/>
        <c:crosses val="autoZero"/>
        <c:auto val="1"/>
        <c:lblOffset val="100"/>
        <c:baseTimeUnit val="days"/>
      </c:dateAx>
      <c:valAx>
        <c:axId val="5054561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5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00448"/>
        <c:axId val="653700840"/>
      </c:lineChart>
      <c:dateAx>
        <c:axId val="65370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0840"/>
        <c:crosses val="autoZero"/>
        <c:auto val="1"/>
        <c:lblOffset val="100"/>
        <c:baseTimeUnit val="days"/>
      </c:dateAx>
      <c:valAx>
        <c:axId val="653700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02800"/>
        <c:axId val="653703192"/>
      </c:lineChart>
      <c:dateAx>
        <c:axId val="65370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3192"/>
        <c:crosses val="autoZero"/>
        <c:auto val="1"/>
        <c:lblOffset val="100"/>
        <c:baseTimeUnit val="days"/>
      </c:dateAx>
      <c:valAx>
        <c:axId val="653703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05152"/>
        <c:axId val="653705544"/>
      </c:lineChart>
      <c:dateAx>
        <c:axId val="65370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5544"/>
        <c:crosses val="autoZero"/>
        <c:auto val="1"/>
        <c:lblOffset val="100"/>
        <c:baseTimeUnit val="days"/>
      </c:dateAx>
      <c:valAx>
        <c:axId val="653705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07504"/>
        <c:axId val="653707896"/>
      </c:lineChart>
      <c:dateAx>
        <c:axId val="65370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7896"/>
        <c:crosses val="autoZero"/>
        <c:auto val="1"/>
        <c:lblOffset val="100"/>
        <c:baseTimeUnit val="days"/>
      </c:dateAx>
      <c:valAx>
        <c:axId val="653707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09856"/>
        <c:axId val="653710248"/>
      </c:lineChart>
      <c:dateAx>
        <c:axId val="65370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0248"/>
        <c:crosses val="autoZero"/>
        <c:auto val="1"/>
        <c:lblOffset val="100"/>
        <c:baseTimeUnit val="days"/>
      </c:dateAx>
      <c:valAx>
        <c:axId val="65371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12208"/>
        <c:axId val="653712600"/>
      </c:lineChart>
      <c:dateAx>
        <c:axId val="65371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2600"/>
        <c:crosses val="autoZero"/>
        <c:auto val="1"/>
        <c:lblOffset val="100"/>
        <c:baseTimeUnit val="days"/>
      </c:dateAx>
      <c:valAx>
        <c:axId val="653712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714560"/>
        <c:axId val="653714952"/>
      </c:lineChart>
      <c:dateAx>
        <c:axId val="653714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4952"/>
        <c:crosses val="autoZero"/>
        <c:auto val="1"/>
        <c:lblOffset val="100"/>
        <c:baseTimeUnit val="days"/>
      </c:dateAx>
      <c:valAx>
        <c:axId val="6537149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88544"/>
        <c:axId val="655288936"/>
      </c:lineChart>
      <c:dateAx>
        <c:axId val="655288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8936"/>
        <c:crosses val="autoZero"/>
        <c:auto val="1"/>
        <c:lblOffset val="100"/>
        <c:baseTimeUnit val="days"/>
      </c:dateAx>
      <c:valAx>
        <c:axId val="6552889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90896"/>
        <c:axId val="655291288"/>
      </c:lineChart>
      <c:dateAx>
        <c:axId val="65529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1288"/>
        <c:crosses val="autoZero"/>
        <c:auto val="1"/>
        <c:lblOffset val="100"/>
        <c:baseTimeUnit val="days"/>
      </c:dateAx>
      <c:valAx>
        <c:axId val="6552912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93248"/>
        <c:axId val="655293640"/>
      </c:lineChart>
      <c:dateAx>
        <c:axId val="65529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3640"/>
        <c:crosses val="autoZero"/>
        <c:auto val="1"/>
        <c:lblOffset val="100"/>
        <c:baseTimeUnit val="days"/>
      </c:dateAx>
      <c:valAx>
        <c:axId val="655293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94816"/>
        <c:axId val="655295208"/>
      </c:lineChart>
      <c:catAx>
        <c:axId val="65529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5208"/>
        <c:crosses val="autoZero"/>
        <c:auto val="1"/>
        <c:lblAlgn val="ctr"/>
        <c:lblOffset val="100"/>
        <c:noMultiLvlLbl val="0"/>
      </c:catAx>
      <c:valAx>
        <c:axId val="655295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297560"/>
        <c:axId val="655297952"/>
      </c:lineChart>
      <c:dateAx>
        <c:axId val="65529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7952"/>
        <c:crosses val="autoZero"/>
        <c:auto val="1"/>
        <c:lblOffset val="100"/>
        <c:baseTimeUnit val="days"/>
      </c:dateAx>
      <c:valAx>
        <c:axId val="655297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9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00304"/>
        <c:axId val="655300696"/>
      </c:lineChart>
      <c:dateAx>
        <c:axId val="65530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00696"/>
        <c:crosses val="autoZero"/>
        <c:auto val="1"/>
        <c:lblOffset val="100"/>
        <c:baseTimeUnit val="days"/>
      </c:dateAx>
      <c:valAx>
        <c:axId val="6553006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0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02264"/>
        <c:axId val="655302656"/>
      </c:lineChart>
      <c:catAx>
        <c:axId val="65530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02656"/>
        <c:crosses val="autoZero"/>
        <c:auto val="1"/>
        <c:lblAlgn val="ctr"/>
        <c:lblOffset val="100"/>
        <c:noMultiLvlLbl val="1"/>
      </c:catAx>
      <c:valAx>
        <c:axId val="65530265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0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97328"/>
        <c:axId val="656597720"/>
      </c:lineChart>
      <c:dateAx>
        <c:axId val="65659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97720"/>
        <c:crosses val="autoZero"/>
        <c:auto val="1"/>
        <c:lblOffset val="100"/>
        <c:baseTimeUnit val="days"/>
      </c:dateAx>
      <c:valAx>
        <c:axId val="65659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99680"/>
        <c:axId val="656600072"/>
      </c:lineChart>
      <c:dateAx>
        <c:axId val="656599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0072"/>
        <c:crosses val="autoZero"/>
        <c:auto val="1"/>
        <c:lblOffset val="100"/>
        <c:baseTimeUnit val="days"/>
      </c:dateAx>
      <c:valAx>
        <c:axId val="6566000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9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602032"/>
        <c:axId val="656602424"/>
      </c:lineChart>
      <c:dateAx>
        <c:axId val="65660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2424"/>
        <c:crosses val="autoZero"/>
        <c:auto val="1"/>
        <c:lblOffset val="100"/>
        <c:baseTimeUnit val="days"/>
      </c:dateAx>
      <c:valAx>
        <c:axId val="656602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604384"/>
        <c:axId val="656604776"/>
      </c:lineChart>
      <c:dateAx>
        <c:axId val="65660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4776"/>
        <c:crosses val="autoZero"/>
        <c:auto val="1"/>
        <c:lblOffset val="100"/>
        <c:baseTimeUnit val="days"/>
      </c:dateAx>
      <c:valAx>
        <c:axId val="6566047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606736"/>
        <c:axId val="656607128"/>
      </c:lineChart>
      <c:dateAx>
        <c:axId val="65660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7128"/>
        <c:crosses val="autoZero"/>
        <c:auto val="1"/>
        <c:lblOffset val="100"/>
        <c:baseTimeUnit val="days"/>
      </c:dateAx>
      <c:valAx>
        <c:axId val="656607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609088"/>
        <c:axId val="656609480"/>
      </c:lineChart>
      <c:catAx>
        <c:axId val="65660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9480"/>
        <c:crosses val="autoZero"/>
        <c:auto val="1"/>
        <c:lblAlgn val="ctr"/>
        <c:lblOffset val="100"/>
        <c:noMultiLvlLbl val="0"/>
      </c:catAx>
      <c:valAx>
        <c:axId val="656609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611440"/>
        <c:axId val="656611832"/>
      </c:lineChart>
      <c:dateAx>
        <c:axId val="65661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11832"/>
        <c:crosses val="autoZero"/>
        <c:auto val="1"/>
        <c:lblOffset val="100"/>
        <c:baseTimeUnit val="days"/>
      </c:dateAx>
      <c:valAx>
        <c:axId val="6566118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1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72312"/>
        <c:axId val="669172704"/>
      </c:lineChart>
      <c:dateAx>
        <c:axId val="66917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2704"/>
        <c:crosses val="autoZero"/>
        <c:auto val="1"/>
        <c:lblOffset val="100"/>
        <c:baseTimeUnit val="days"/>
      </c:dateAx>
      <c:valAx>
        <c:axId val="669172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74664"/>
        <c:axId val="669175056"/>
      </c:lineChart>
      <c:catAx>
        <c:axId val="669174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5056"/>
        <c:crosses val="autoZero"/>
        <c:auto val="1"/>
        <c:lblAlgn val="ctr"/>
        <c:lblOffset val="100"/>
        <c:noMultiLvlLbl val="0"/>
      </c:catAx>
      <c:valAx>
        <c:axId val="669175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77016"/>
        <c:axId val="669177408"/>
      </c:lineChart>
      <c:dateAx>
        <c:axId val="66917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7408"/>
        <c:crosses val="autoZero"/>
        <c:auto val="1"/>
        <c:lblOffset val="100"/>
        <c:baseTimeUnit val="days"/>
      </c:dateAx>
      <c:valAx>
        <c:axId val="669177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79368"/>
        <c:axId val="669179760"/>
      </c:lineChart>
      <c:catAx>
        <c:axId val="66917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9760"/>
        <c:crosses val="autoZero"/>
        <c:auto val="1"/>
        <c:lblAlgn val="ctr"/>
        <c:lblOffset val="100"/>
        <c:noMultiLvlLbl val="0"/>
      </c:catAx>
      <c:valAx>
        <c:axId val="669179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81720"/>
        <c:axId val="669182112"/>
      </c:lineChart>
      <c:dateAx>
        <c:axId val="66918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2112"/>
        <c:crosses val="autoZero"/>
        <c:auto val="1"/>
        <c:lblOffset val="100"/>
        <c:baseTimeUnit val="days"/>
      </c:dateAx>
      <c:valAx>
        <c:axId val="6691821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84072"/>
        <c:axId val="669184464"/>
      </c:lineChart>
      <c:dateAx>
        <c:axId val="66918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4464"/>
        <c:crosses val="autoZero"/>
        <c:auto val="1"/>
        <c:lblOffset val="100"/>
        <c:baseTimeUnit val="days"/>
      </c:dateAx>
      <c:valAx>
        <c:axId val="6691844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86424"/>
        <c:axId val="669186816"/>
      </c:lineChart>
      <c:dateAx>
        <c:axId val="66918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6816"/>
        <c:crosses val="autoZero"/>
        <c:auto val="1"/>
        <c:lblOffset val="100"/>
        <c:baseTimeUnit val="days"/>
      </c:dateAx>
      <c:valAx>
        <c:axId val="669186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8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38688"/>
        <c:axId val="724139080"/>
      </c:lineChart>
      <c:dateAx>
        <c:axId val="72413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39080"/>
        <c:crosses val="autoZero"/>
        <c:auto val="1"/>
        <c:lblOffset val="100"/>
        <c:baseTimeUnit val="days"/>
      </c:dateAx>
      <c:valAx>
        <c:axId val="724139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3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41040"/>
        <c:axId val="724141432"/>
      </c:lineChart>
      <c:dateAx>
        <c:axId val="72414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1432"/>
        <c:crosses val="autoZero"/>
        <c:auto val="1"/>
        <c:lblOffset val="100"/>
        <c:baseTimeUnit val="days"/>
      </c:dateAx>
      <c:valAx>
        <c:axId val="7241414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43392"/>
        <c:axId val="724143784"/>
      </c:lineChart>
      <c:dateAx>
        <c:axId val="7241433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3784"/>
        <c:crosses val="autoZero"/>
        <c:auto val="0"/>
        <c:lblOffset val="100"/>
        <c:baseTimeUnit val="days"/>
      </c:dateAx>
      <c:valAx>
        <c:axId val="7241437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47704"/>
        <c:axId val="724148096"/>
      </c:lineChart>
      <c:catAx>
        <c:axId val="72414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8096"/>
        <c:crosses val="autoZero"/>
        <c:auto val="1"/>
        <c:lblAlgn val="ctr"/>
        <c:lblOffset val="100"/>
        <c:noMultiLvlLbl val="1"/>
      </c:catAx>
      <c:valAx>
        <c:axId val="7241480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4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50056"/>
        <c:axId val="724150448"/>
      </c:lineChart>
      <c:dateAx>
        <c:axId val="72415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50448"/>
        <c:crosses val="autoZero"/>
        <c:auto val="1"/>
        <c:lblOffset val="100"/>
        <c:baseTimeUnit val="days"/>
      </c:dateAx>
      <c:valAx>
        <c:axId val="724150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5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152408"/>
        <c:axId val="724152800"/>
      </c:lineChart>
      <c:dateAx>
        <c:axId val="724152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52800"/>
        <c:crosses val="autoZero"/>
        <c:auto val="1"/>
        <c:lblOffset val="100"/>
        <c:baseTimeUnit val="days"/>
      </c:dateAx>
      <c:valAx>
        <c:axId val="7241528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15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33104"/>
        <c:axId val="733733496"/>
      </c:lineChart>
      <c:dateAx>
        <c:axId val="733733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3496"/>
        <c:crosses val="autoZero"/>
        <c:auto val="1"/>
        <c:lblOffset val="100"/>
        <c:baseTimeUnit val="days"/>
      </c:dateAx>
      <c:valAx>
        <c:axId val="733733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35456"/>
        <c:axId val="733735848"/>
      </c:lineChart>
      <c:catAx>
        <c:axId val="73373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5848"/>
        <c:crosses val="autoZero"/>
        <c:auto val="1"/>
        <c:lblAlgn val="ctr"/>
        <c:lblOffset val="100"/>
        <c:noMultiLvlLbl val="0"/>
      </c:catAx>
      <c:valAx>
        <c:axId val="733735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37808"/>
        <c:axId val="733738200"/>
      </c:lineChart>
      <c:catAx>
        <c:axId val="73373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8200"/>
        <c:crosses val="autoZero"/>
        <c:auto val="1"/>
        <c:lblAlgn val="ctr"/>
        <c:lblOffset val="100"/>
        <c:noMultiLvlLbl val="0"/>
      </c:catAx>
      <c:valAx>
        <c:axId val="7337382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40160"/>
        <c:axId val="733740552"/>
      </c:lineChart>
      <c:catAx>
        <c:axId val="733740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0552"/>
        <c:crosses val="autoZero"/>
        <c:auto val="1"/>
        <c:lblAlgn val="ctr"/>
        <c:lblOffset val="100"/>
        <c:noMultiLvlLbl val="0"/>
      </c:catAx>
      <c:valAx>
        <c:axId val="733740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42512"/>
        <c:axId val="733742904"/>
      </c:lineChart>
      <c:dateAx>
        <c:axId val="73374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2904"/>
        <c:crosses val="autoZero"/>
        <c:auto val="1"/>
        <c:lblOffset val="100"/>
        <c:baseTimeUnit val="days"/>
      </c:dateAx>
      <c:valAx>
        <c:axId val="733742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44864"/>
        <c:axId val="733745256"/>
      </c:lineChart>
      <c:dateAx>
        <c:axId val="73374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5256"/>
        <c:crosses val="autoZero"/>
        <c:auto val="1"/>
        <c:lblOffset val="100"/>
        <c:baseTimeUnit val="days"/>
      </c:dateAx>
      <c:valAx>
        <c:axId val="7337452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47216"/>
        <c:axId val="733747608"/>
      </c:lineChart>
      <c:dateAx>
        <c:axId val="73374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7608"/>
        <c:crosses val="autoZero"/>
        <c:auto val="1"/>
        <c:lblOffset val="100"/>
        <c:baseTimeUnit val="days"/>
      </c:dateAx>
      <c:valAx>
        <c:axId val="7337476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38856"/>
        <c:axId val="736239248"/>
      </c:lineChart>
      <c:catAx>
        <c:axId val="736238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39248"/>
        <c:crosses val="autoZero"/>
        <c:auto val="1"/>
        <c:lblAlgn val="ctr"/>
        <c:lblOffset val="100"/>
        <c:noMultiLvlLbl val="1"/>
      </c:catAx>
      <c:valAx>
        <c:axId val="736239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3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41208"/>
        <c:axId val="736241600"/>
      </c:lineChart>
      <c:dateAx>
        <c:axId val="73624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1600"/>
        <c:crosses val="autoZero"/>
        <c:auto val="1"/>
        <c:lblOffset val="100"/>
        <c:baseTimeUnit val="days"/>
      </c:dateAx>
      <c:valAx>
        <c:axId val="736241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43560"/>
        <c:axId val="736243952"/>
      </c:lineChart>
      <c:dateAx>
        <c:axId val="736243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3952"/>
        <c:crosses val="autoZero"/>
        <c:auto val="1"/>
        <c:lblOffset val="100"/>
        <c:baseTimeUnit val="days"/>
      </c:dateAx>
      <c:valAx>
        <c:axId val="73624395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45912"/>
        <c:axId val="736246304"/>
      </c:lineChart>
      <c:catAx>
        <c:axId val="73624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6304"/>
        <c:crosses val="autoZero"/>
        <c:auto val="1"/>
        <c:lblAlgn val="ctr"/>
        <c:lblOffset val="100"/>
        <c:noMultiLvlLbl val="0"/>
      </c:catAx>
      <c:valAx>
        <c:axId val="73624630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48264"/>
        <c:axId val="736248656"/>
      </c:lineChart>
      <c:dateAx>
        <c:axId val="73624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8656"/>
        <c:crosses val="autoZero"/>
        <c:auto val="1"/>
        <c:lblOffset val="100"/>
        <c:baseTimeUnit val="days"/>
      </c:dateAx>
      <c:valAx>
        <c:axId val="736248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4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50616"/>
        <c:axId val="736251008"/>
      </c:lineChart>
      <c:dateAx>
        <c:axId val="73625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1008"/>
        <c:crosses val="autoZero"/>
        <c:auto val="1"/>
        <c:lblOffset val="100"/>
        <c:baseTimeUnit val="days"/>
      </c:dateAx>
      <c:valAx>
        <c:axId val="736251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52968"/>
        <c:axId val="736253360"/>
      </c:lineChart>
      <c:catAx>
        <c:axId val="73625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3360"/>
        <c:crosses val="autoZero"/>
        <c:auto val="1"/>
        <c:lblAlgn val="ctr"/>
        <c:lblOffset val="100"/>
        <c:noMultiLvlLbl val="0"/>
      </c:catAx>
      <c:valAx>
        <c:axId val="736253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55320"/>
        <c:axId val="736255712"/>
      </c:lineChart>
      <c:catAx>
        <c:axId val="73625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5712"/>
        <c:crosses val="autoZero"/>
        <c:auto val="1"/>
        <c:lblAlgn val="ctr"/>
        <c:lblOffset val="100"/>
        <c:noMultiLvlLbl val="0"/>
      </c:catAx>
      <c:valAx>
        <c:axId val="73625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57672"/>
        <c:axId val="736258064"/>
      </c:lineChart>
      <c:catAx>
        <c:axId val="736257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8064"/>
        <c:crosses val="autoZero"/>
        <c:auto val="1"/>
        <c:lblAlgn val="ctr"/>
        <c:lblOffset val="100"/>
        <c:noMultiLvlLbl val="0"/>
      </c:catAx>
      <c:valAx>
        <c:axId val="736258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5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60024"/>
        <c:axId val="736260416"/>
      </c:lineChart>
      <c:dateAx>
        <c:axId val="736260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60416"/>
        <c:crosses val="autoZero"/>
        <c:auto val="1"/>
        <c:lblOffset val="100"/>
        <c:baseTimeUnit val="days"/>
      </c:dateAx>
      <c:valAx>
        <c:axId val="736260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6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262376"/>
        <c:axId val="736262768"/>
      </c:lineChart>
      <c:dateAx>
        <c:axId val="736262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62768"/>
        <c:crosses val="autoZero"/>
        <c:auto val="1"/>
        <c:lblOffset val="100"/>
        <c:baseTimeUnit val="days"/>
      </c:dateAx>
      <c:valAx>
        <c:axId val="736262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6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14.7</v>
      </c>
      <c r="G2" s="246">
        <v>16.317604687499998</v>
      </c>
      <c r="H2" s="334">
        <v>6400</v>
      </c>
      <c r="I2" s="49">
        <v>104432.66999999998</v>
      </c>
      <c r="J2" s="372">
        <v>-10352.669999999984</v>
      </c>
      <c r="K2" s="358">
        <v>-9.9132484116320987E-2</v>
      </c>
      <c r="L2" s="372">
        <v>4262.9010000016424</v>
      </c>
      <c r="M2">
        <v>5700</v>
      </c>
      <c r="N2" s="369" t="str">
        <f>HYPERLINK("http://finance.yahoo.com/q?s=" &amp; E2, "Link")</f>
        <v>Link</v>
      </c>
      <c r="O2" s="368">
        <v>1.34E-2</v>
      </c>
      <c r="P2" s="368">
        <v>2.0799999999999999E-2</v>
      </c>
      <c r="Q2" s="150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6">
        <v>11.89</v>
      </c>
      <c r="G3" s="246">
        <v>24.307700000000072</v>
      </c>
      <c r="H3" s="334">
        <v>2000</v>
      </c>
      <c r="I3" s="49">
        <v>48615.40000000014</v>
      </c>
      <c r="J3" s="372">
        <v>-24835.40000000014</v>
      </c>
      <c r="K3" s="358">
        <v>-0.51085458517260107</v>
      </c>
      <c r="L3" s="372">
        <v>-24835.40000000014</v>
      </c>
      <c r="M3">
        <v>1400</v>
      </c>
      <c r="N3" s="369" t="str">
        <f>HYPERLINK("http://finance.yahoo.com/q?s=" &amp; E3, "Link")</f>
        <v>Link</v>
      </c>
      <c r="O3" s="368">
        <v>0</v>
      </c>
      <c r="P3" s="368">
        <v>0.1807</v>
      </c>
      <c r="Q3" s="150"/>
      <c r="T3" s="49"/>
    </row>
    <row r="4" spans="1:22" ht="21.95" customHeight="1" x14ac:dyDescent="0.25">
      <c r="A4" s="51"/>
      <c r="B4" s="51"/>
      <c r="C4" s="52"/>
      <c r="E4" s="23" t="s">
        <v>198</v>
      </c>
      <c r="F4" s="246">
        <v>30.04</v>
      </c>
      <c r="G4" s="246">
        <v>31.859253333333331</v>
      </c>
      <c r="H4" s="334">
        <v>1500</v>
      </c>
      <c r="I4" s="49">
        <v>47788.88</v>
      </c>
      <c r="J4" s="372">
        <v>-2728.8799999999974</v>
      </c>
      <c r="K4" s="358">
        <v>-5.7102823920543826E-2</v>
      </c>
      <c r="L4" s="372">
        <v>-980.91000000000349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3.4099999999999998E-2</v>
      </c>
      <c r="Q4" s="150"/>
    </row>
    <row r="5" spans="1:22" ht="21.95" customHeight="1" x14ac:dyDescent="0.25">
      <c r="A5" s="61"/>
      <c r="B5" s="62"/>
      <c r="C5" s="61"/>
      <c r="E5" s="23" t="s">
        <v>217</v>
      </c>
      <c r="F5" s="246">
        <v>63.04</v>
      </c>
      <c r="G5" s="246">
        <v>69.016300000000015</v>
      </c>
      <c r="H5" s="50">
        <v>300</v>
      </c>
      <c r="I5" s="49">
        <v>20704.890000000003</v>
      </c>
      <c r="J5" s="372">
        <v>-1792.8900000000031</v>
      </c>
      <c r="K5" s="358">
        <v>-8.6592587548159128E-2</v>
      </c>
      <c r="L5" s="49">
        <v>-1116.9400000000023</v>
      </c>
      <c r="M5">
        <v>200</v>
      </c>
      <c r="N5" s="369" t="str">
        <f>HYPERLINK("http://finance.yahoo.com/q?s=" &amp; E5, "Link")</f>
        <v>Link</v>
      </c>
      <c r="O5" s="358">
        <v>1.7899999999999999E-2</v>
      </c>
      <c r="P5" s="358">
        <v>-2.9399999999999999E-2</v>
      </c>
      <c r="R5" s="49"/>
    </row>
    <row r="6" spans="1:22" ht="21.95" customHeight="1" x14ac:dyDescent="0.25">
      <c r="A6" s="51"/>
      <c r="B6" s="51"/>
      <c r="C6" s="52"/>
      <c r="E6" s="23" t="s">
        <v>55</v>
      </c>
      <c r="F6" s="246">
        <v>66.92</v>
      </c>
      <c r="G6" s="246">
        <v>78.163960000000031</v>
      </c>
      <c r="H6" s="334">
        <v>250</v>
      </c>
      <c r="I6" s="49">
        <v>19540.990000000009</v>
      </c>
      <c r="J6" s="372">
        <v>-2810.9900000000052</v>
      </c>
      <c r="K6" s="358">
        <v>-0.14385095125681996</v>
      </c>
      <c r="L6" s="372">
        <v>-2810.9900000000052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-1.0200000000000001E-2</v>
      </c>
      <c r="Q6" s="445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172</v>
      </c>
      <c r="F7" s="246">
        <v>56.34</v>
      </c>
      <c r="G7" s="246">
        <v>58.896450000000002</v>
      </c>
      <c r="H7" s="334">
        <v>200</v>
      </c>
      <c r="I7" s="49">
        <v>11779.29</v>
      </c>
      <c r="J7" s="372">
        <v>-511.29000000000087</v>
      </c>
      <c r="K7" s="358">
        <v>-4.3405841948029093E-2</v>
      </c>
      <c r="L7" s="372">
        <v>-461.34000000000106</v>
      </c>
      <c r="M7">
        <v>100</v>
      </c>
      <c r="N7" s="369" t="str">
        <f>HYPERLINK("http://finance.yahoo.com/q?s=" &amp; E7, "Link")</f>
        <v>Link</v>
      </c>
      <c r="O7" s="368">
        <v>3.2500000000000001E-2</v>
      </c>
      <c r="P7" s="368">
        <v>-5.0000000000000001E-4</v>
      </c>
      <c r="R7" s="49"/>
      <c r="S7" s="49"/>
    </row>
    <row r="8" spans="1:22" ht="21.95" customHeight="1" x14ac:dyDescent="0.25">
      <c r="A8" s="51"/>
      <c r="B8" s="51"/>
      <c r="C8" s="52"/>
      <c r="E8" s="23" t="s">
        <v>9</v>
      </c>
      <c r="F8" s="246">
        <v>1.32</v>
      </c>
      <c r="G8" s="246">
        <v>2.7060874999999998</v>
      </c>
      <c r="H8" s="50">
        <v>4000</v>
      </c>
      <c r="I8" s="49">
        <v>10824.349999999999</v>
      </c>
      <c r="J8" s="372">
        <v>-5544.3499999999985</v>
      </c>
      <c r="K8" s="358">
        <v>-0.51221089488052396</v>
      </c>
      <c r="L8" s="49">
        <v>-5109.4199999999983</v>
      </c>
      <c r="M8">
        <v>4000</v>
      </c>
      <c r="N8" s="369" t="str">
        <f>HYPERLINK("http://finance.yahoo.com/q?s=" &amp; E8, "Link")</f>
        <v>Link</v>
      </c>
      <c r="O8" s="358">
        <v>0.1963</v>
      </c>
      <c r="P8" s="358">
        <v>-7.6899999999999996E-2</v>
      </c>
      <c r="Q8" s="49"/>
      <c r="R8" s="49"/>
      <c r="U8" s="49"/>
    </row>
    <row r="9" spans="1:22" ht="21.95" customHeight="1" x14ac:dyDescent="0.25">
      <c r="A9" s="51"/>
      <c r="B9" s="51"/>
      <c r="C9" s="52"/>
      <c r="E9" s="23" t="s">
        <v>229</v>
      </c>
      <c r="F9" s="246">
        <v>23.46</v>
      </c>
      <c r="G9" s="246">
        <v>26.953899999999997</v>
      </c>
      <c r="H9" s="334">
        <v>400</v>
      </c>
      <c r="I9" s="49">
        <v>10781.56</v>
      </c>
      <c r="J9" s="372">
        <v>-1397.5599999999995</v>
      </c>
      <c r="K9" s="358">
        <v>-0.12962502643402241</v>
      </c>
      <c r="L9" s="372">
        <v>54.699999999998909</v>
      </c>
      <c r="M9">
        <v>100</v>
      </c>
      <c r="N9" s="369" t="str">
        <f>HYPERLINK("http://finance.yahoo.com/q?s=" &amp; E9, "Link")</f>
        <v>Link</v>
      </c>
      <c r="O9" s="368">
        <v>2.06E-2</v>
      </c>
      <c r="P9" s="368">
        <v>-1.2999999999999999E-3</v>
      </c>
      <c r="Q9" s="150"/>
      <c r="R9" s="49"/>
      <c r="S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27.62</v>
      </c>
      <c r="G10" s="246">
        <v>31.670120000000004</v>
      </c>
      <c r="H10" s="334">
        <v>250</v>
      </c>
      <c r="I10" s="49">
        <v>7917.5300000000007</v>
      </c>
      <c r="J10" s="372">
        <v>-1012.5300000000007</v>
      </c>
      <c r="K10" s="358">
        <v>-0.12788458016578411</v>
      </c>
      <c r="L10" s="372">
        <v>2297.9399999999932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7.3000000000000001E-3</v>
      </c>
      <c r="R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29.32</v>
      </c>
      <c r="G11" s="246">
        <v>19.737075000000015</v>
      </c>
      <c r="H11" s="334">
        <v>400</v>
      </c>
      <c r="I11" s="49">
        <v>7894.8300000000063</v>
      </c>
      <c r="J11" s="372">
        <v>3833.1699999999946</v>
      </c>
      <c r="K11" s="358">
        <v>0.48552913742284398</v>
      </c>
      <c r="L11" s="372">
        <v>19329.036999999847</v>
      </c>
      <c r="M11" s="30">
        <v>42866</v>
      </c>
      <c r="N11" s="369" t="str">
        <f>HYPERLINK("http://finance.yahoo.com/q?s=" &amp; E11, "Link")</f>
        <v>Link</v>
      </c>
      <c r="O11" s="368">
        <v>0</v>
      </c>
      <c r="P11" s="368">
        <v>1.77E-2</v>
      </c>
      <c r="Q11" s="445"/>
      <c r="R11" s="49"/>
      <c r="S11" s="49"/>
      <c r="T11" s="49"/>
      <c r="V11" s="49"/>
    </row>
    <row r="12" spans="1:22" ht="21.95" customHeight="1" x14ac:dyDescent="0.25">
      <c r="A12" s="52"/>
      <c r="B12" s="52"/>
      <c r="C12" s="52"/>
      <c r="E12" s="23" t="s">
        <v>174</v>
      </c>
      <c r="F12" s="246">
        <v>54.72</v>
      </c>
      <c r="G12" s="246">
        <v>56.243333333333332</v>
      </c>
      <c r="H12" s="334">
        <v>120</v>
      </c>
      <c r="I12" s="49">
        <v>6749.2</v>
      </c>
      <c r="J12" s="372">
        <v>-182.80000000000018</v>
      </c>
      <c r="K12" s="358">
        <v>-2.7084691518994845E-2</v>
      </c>
      <c r="L12" s="372">
        <v>1022.0800000000008</v>
      </c>
      <c r="M12">
        <v>80</v>
      </c>
      <c r="N12" s="369" t="str">
        <f>HYPERLINK("http://finance.yahoo.com/q?s=" &amp; E12, "Link")</f>
        <v>Link</v>
      </c>
      <c r="O12" s="368">
        <v>2.7300000000000001E-2</v>
      </c>
      <c r="P12" s="368">
        <v>6.9999999999999999E-4</v>
      </c>
      <c r="Q12" s="49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274</v>
      </c>
      <c r="F13" s="246">
        <v>73.91</v>
      </c>
      <c r="G13" s="246">
        <v>70.221599999999995</v>
      </c>
      <c r="H13" s="334">
        <v>50</v>
      </c>
      <c r="I13" s="49">
        <v>3511.08</v>
      </c>
      <c r="J13" s="372">
        <v>184.42000000000007</v>
      </c>
      <c r="K13" s="358">
        <v>5.2525148957016099E-2</v>
      </c>
      <c r="L13" s="372">
        <v>342.71999999999935</v>
      </c>
      <c r="M13">
        <v>50</v>
      </c>
      <c r="N13" s="369" t="str">
        <f>HYPERLINK("http://finance.yahoo.com/q?s=" &amp; E13, "Link")</f>
        <v>Link</v>
      </c>
      <c r="O13" s="368">
        <v>1.49E-2</v>
      </c>
      <c r="P13" s="368">
        <v>3.0000000000000001E-3</v>
      </c>
      <c r="Q13" s="49"/>
      <c r="R13" s="49"/>
      <c r="S13" s="49"/>
      <c r="T13" s="49"/>
    </row>
    <row r="14" spans="1:22" ht="21.95" customHeight="1" x14ac:dyDescent="0.25">
      <c r="A14" s="52"/>
      <c r="B14" s="52"/>
      <c r="C14" s="52"/>
      <c r="E14" s="23" t="s">
        <v>359</v>
      </c>
      <c r="F14" s="246">
        <v>58.41</v>
      </c>
      <c r="G14" s="246">
        <v>57.442000000000007</v>
      </c>
      <c r="H14" s="334">
        <v>50</v>
      </c>
      <c r="I14" s="49">
        <v>2872.1000000000004</v>
      </c>
      <c r="J14" s="372">
        <v>48.399999999999636</v>
      </c>
      <c r="K14" s="358">
        <v>1.6851780926847762E-2</v>
      </c>
      <c r="L14" s="372">
        <v>48.399999999999636</v>
      </c>
      <c r="M14">
        <v>50</v>
      </c>
      <c r="N14" s="369" t="str">
        <f>HYPERLINK("http://finance.yahoo.com/q?s=" &amp; E14, "Link")</f>
        <v>Link</v>
      </c>
      <c r="O14" s="368">
        <v>4.3499999999999997E-2</v>
      </c>
      <c r="P14" s="368">
        <v>5.7000000000000002E-3</v>
      </c>
      <c r="Q14" s="49"/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31.36</v>
      </c>
      <c r="G15" s="246">
        <v>31.661124999999991</v>
      </c>
      <c r="H15" s="50">
        <v>80</v>
      </c>
      <c r="I15" s="49">
        <v>2532.8899999999994</v>
      </c>
      <c r="J15" s="372">
        <v>-24.089999999999236</v>
      </c>
      <c r="K15" s="358">
        <v>-9.5108749294281845E-3</v>
      </c>
      <c r="L15" s="49">
        <v>-24.089999999999236</v>
      </c>
      <c r="M15" s="30">
        <v>42874</v>
      </c>
      <c r="N15" s="369" t="str">
        <f>HYPERLINK("http://finance.yahoo.com/q?s=" &amp; E15, "Link")</f>
        <v>Link</v>
      </c>
      <c r="O15" s="358">
        <v>4.24E-2</v>
      </c>
      <c r="P15" s="358">
        <v>6.7000000000000002E-3</v>
      </c>
      <c r="Q15" s="150"/>
      <c r="S15" s="49"/>
      <c r="T15" s="49"/>
    </row>
    <row r="16" spans="1:22" ht="21.95" customHeight="1" x14ac:dyDescent="0.25">
      <c r="A16" s="51"/>
      <c r="B16" s="51"/>
      <c r="C16" s="52"/>
      <c r="E16" s="23" t="s">
        <v>765</v>
      </c>
      <c r="F16" s="246">
        <v>27.28</v>
      </c>
      <c r="G16" s="246">
        <v>24.68</v>
      </c>
      <c r="H16" s="334">
        <v>100</v>
      </c>
      <c r="I16" s="49">
        <v>2468</v>
      </c>
      <c r="J16" s="372">
        <v>260</v>
      </c>
      <c r="K16" s="358">
        <v>0.10534846029173425</v>
      </c>
      <c r="L16" s="372">
        <v>260</v>
      </c>
      <c r="M16" s="30">
        <v>42874</v>
      </c>
      <c r="N16" s="369" t="str">
        <f>HYPERLINK("http://finance.yahoo.com/q?s=" &amp; E16, "Link")</f>
        <v>Link</v>
      </c>
      <c r="O16" s="368">
        <v>8.8000000000000005E-3</v>
      </c>
      <c r="P16" s="368">
        <v>6.9999999999999999E-4</v>
      </c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6">
        <v>31.08</v>
      </c>
      <c r="G17" s="246">
        <v>31.08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8.3999999999999995E-3</v>
      </c>
      <c r="Q17" s="445"/>
      <c r="R17" s="49"/>
      <c r="S17" s="49"/>
    </row>
    <row r="18" spans="1:22" ht="21.95" customHeight="1" x14ac:dyDescent="0.25">
      <c r="A18" s="51"/>
      <c r="B18" s="52"/>
      <c r="C18" s="52"/>
      <c r="E18" s="23" t="s">
        <v>205</v>
      </c>
      <c r="F18" s="246">
        <v>153.26</v>
      </c>
      <c r="G18" s="246">
        <v>153.26</v>
      </c>
      <c r="H18" s="50">
        <v>0</v>
      </c>
      <c r="I18" s="49">
        <v>0</v>
      </c>
      <c r="J18" s="372">
        <v>0</v>
      </c>
      <c r="K18" s="358">
        <v>0</v>
      </c>
      <c r="L18" s="49">
        <v>363.09999999999945</v>
      </c>
      <c r="M18">
        <v>0</v>
      </c>
      <c r="N18" s="369" t="str">
        <f>HYPERLINK("http://finance.yahoo.com/q?s=" &amp; E18, "Link")</f>
        <v>Link</v>
      </c>
      <c r="O18" s="358">
        <v>1.5900000000000001E-2</v>
      </c>
      <c r="P18" s="358">
        <v>-4.7000000000000002E-3</v>
      </c>
      <c r="Q18" s="150"/>
      <c r="S18" s="49"/>
    </row>
    <row r="19" spans="1:22" ht="21.95" customHeight="1" x14ac:dyDescent="0.25">
      <c r="A19" s="51"/>
      <c r="B19" s="51"/>
      <c r="C19" s="52"/>
      <c r="E19" s="23" t="s">
        <v>254</v>
      </c>
      <c r="F19" s="246">
        <v>49.85</v>
      </c>
      <c r="G19" s="246">
        <v>49.85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-1.09E-2</v>
      </c>
      <c r="Q19" s="445"/>
      <c r="R19" s="49"/>
      <c r="S19" s="49"/>
      <c r="U19" s="49"/>
    </row>
    <row r="20" spans="1:22" ht="21.95" customHeight="1" x14ac:dyDescent="0.25">
      <c r="A20" s="52"/>
      <c r="B20" s="157"/>
      <c r="C20" s="335"/>
      <c r="E20" s="23" t="s">
        <v>45</v>
      </c>
      <c r="F20" s="246">
        <v>84.29</v>
      </c>
      <c r="G20" s="246">
        <v>84.29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1.4E-3</v>
      </c>
      <c r="R20" s="49"/>
    </row>
    <row r="21" spans="1:22" ht="21.95" customHeight="1" x14ac:dyDescent="0.25">
      <c r="A21" s="51"/>
      <c r="B21" s="51"/>
      <c r="C21" s="52"/>
      <c r="E21" s="23" t="s">
        <v>341</v>
      </c>
      <c r="F21" s="246">
        <v>22.5</v>
      </c>
      <c r="G21" s="246">
        <v>22.5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1.7600000000000001E-2</v>
      </c>
      <c r="Q21" s="150"/>
      <c r="R21" s="49"/>
      <c r="S21" s="49"/>
    </row>
    <row r="22" spans="1:22" ht="21.95" customHeight="1" x14ac:dyDescent="0.25">
      <c r="A22" s="52"/>
      <c r="B22" s="52"/>
      <c r="C22" s="52"/>
      <c r="E22" s="23" t="s">
        <v>33</v>
      </c>
      <c r="F22" s="246">
        <v>231.33</v>
      </c>
      <c r="G22" s="246">
        <v>231.33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1.26E-2</v>
      </c>
      <c r="S22" s="49"/>
    </row>
    <row r="23" spans="1:22" ht="21.95" customHeight="1" x14ac:dyDescent="0.25">
      <c r="A23" s="52"/>
      <c r="B23" s="52"/>
      <c r="C23" s="52"/>
      <c r="E23" s="23" t="s">
        <v>228</v>
      </c>
      <c r="F23" s="246">
        <v>78.650000000000006</v>
      </c>
      <c r="G23" s="50">
        <v>78.650000000000006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2.7000000000000001E-3</v>
      </c>
      <c r="Q23" s="150"/>
      <c r="R23" s="49"/>
      <c r="S23" s="49"/>
      <c r="T23" s="49"/>
    </row>
    <row r="24" spans="1:22" ht="21.95" customHeight="1" x14ac:dyDescent="0.25">
      <c r="A24" s="157"/>
      <c r="B24" s="51"/>
      <c r="C24" s="52"/>
      <c r="E24" s="23" t="s">
        <v>62</v>
      </c>
      <c r="F24" s="246">
        <v>257.92</v>
      </c>
      <c r="G24" s="246">
        <v>257.92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-1.29E-2</v>
      </c>
      <c r="Q24" s="49"/>
      <c r="R24" s="49"/>
      <c r="S24" s="49"/>
      <c r="T24" s="49"/>
    </row>
    <row r="25" spans="1:22" ht="21.95" customHeight="1" x14ac:dyDescent="0.25">
      <c r="A25" s="52"/>
      <c r="B25" s="52"/>
      <c r="C25" s="52"/>
      <c r="E25" s="23" t="s">
        <v>310</v>
      </c>
      <c r="F25" s="246">
        <v>55.14</v>
      </c>
      <c r="G25" s="246">
        <v>55.14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-3.3E-3</v>
      </c>
      <c r="Q25" s="49"/>
      <c r="R25" s="49"/>
      <c r="T25" s="49"/>
      <c r="V25" s="49"/>
    </row>
    <row r="26" spans="1:22" ht="21.95" customHeight="1" x14ac:dyDescent="0.25">
      <c r="A26" s="52"/>
      <c r="B26" s="52"/>
      <c r="C26" s="52"/>
      <c r="E26" s="23" t="s">
        <v>52</v>
      </c>
      <c r="F26" s="246">
        <v>72</v>
      </c>
      <c r="G26" s="246">
        <v>72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-5.4000000000000003E-3</v>
      </c>
      <c r="T26" s="49"/>
    </row>
    <row r="27" spans="1:22" ht="21.95" customHeight="1" x14ac:dyDescent="0.25">
      <c r="A27" s="51"/>
      <c r="B27" s="51"/>
      <c r="C27" s="52"/>
      <c r="E27" s="23" t="s">
        <v>328</v>
      </c>
      <c r="F27" s="246">
        <v>40.049999999999997</v>
      </c>
      <c r="G27" s="246">
        <v>40.049999999999997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0</v>
      </c>
      <c r="S27" s="49"/>
    </row>
    <row r="28" spans="1:22" ht="21.95" customHeight="1" x14ac:dyDescent="0.25">
      <c r="A28" s="51"/>
      <c r="B28" s="51"/>
      <c r="C28" s="52"/>
      <c r="E28" s="23" t="s">
        <v>8</v>
      </c>
      <c r="F28" s="246">
        <v>74.69</v>
      </c>
      <c r="G28" s="246">
        <v>74.69</v>
      </c>
      <c r="H28" s="50">
        <v>0</v>
      </c>
      <c r="I28" s="49">
        <v>0</v>
      </c>
      <c r="J28" s="372">
        <v>0</v>
      </c>
      <c r="K28" s="358">
        <v>0</v>
      </c>
      <c r="L28" s="49">
        <v>121.94999999999982</v>
      </c>
      <c r="M28">
        <v>0</v>
      </c>
      <c r="N28" s="369" t="str">
        <f>HYPERLINK("http://finance.yahoo.com/q?s=" &amp; E28, "Link")</f>
        <v>Link</v>
      </c>
      <c r="O28" s="358">
        <v>1.67E-2</v>
      </c>
      <c r="P28" s="358">
        <v>6.4999999999999997E-3</v>
      </c>
      <c r="Q28" s="49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284</v>
      </c>
      <c r="F29" s="246">
        <v>80.94</v>
      </c>
      <c r="G29" s="246">
        <v>80.94</v>
      </c>
      <c r="H29" s="334">
        <v>0</v>
      </c>
      <c r="I29" s="49">
        <v>0</v>
      </c>
      <c r="J29" s="372">
        <v>0</v>
      </c>
      <c r="K29" s="358">
        <v>0</v>
      </c>
      <c r="L29" s="372">
        <v>197.20999999999549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-2E-3</v>
      </c>
    </row>
    <row r="30" spans="1:22" ht="21.95" customHeight="1" x14ac:dyDescent="0.25">
      <c r="A30" s="52"/>
      <c r="B30" s="51"/>
      <c r="C30" s="52"/>
      <c r="E30" s="23" t="s">
        <v>32</v>
      </c>
      <c r="F30" s="246">
        <v>49.97</v>
      </c>
      <c r="G30" s="246">
        <v>49.97</v>
      </c>
      <c r="H30" s="50">
        <v>0</v>
      </c>
      <c r="I30" s="49">
        <v>0</v>
      </c>
      <c r="J30" s="372">
        <v>0</v>
      </c>
      <c r="K30" s="358">
        <v>0</v>
      </c>
      <c r="L30" s="49">
        <v>1198.4699999999971</v>
      </c>
      <c r="M30">
        <v>0</v>
      </c>
      <c r="N30" s="369" t="str">
        <f>HYPERLINK("http://finance.yahoo.com/q?s=" &amp; E30, "Link")</f>
        <v>Link</v>
      </c>
      <c r="O30" s="358">
        <v>1.7600000000000001E-2</v>
      </c>
      <c r="P30" s="358">
        <v>8.3000000000000001E-3</v>
      </c>
      <c r="Q30" s="445"/>
      <c r="R30" s="49"/>
      <c r="S30" s="49"/>
    </row>
    <row r="31" spans="1:22" ht="21.95" customHeight="1" x14ac:dyDescent="0.25">
      <c r="A31" s="51"/>
      <c r="B31" s="51"/>
      <c r="C31" s="52"/>
      <c r="E31" s="23" t="s">
        <v>63</v>
      </c>
      <c r="F31" s="246">
        <v>109.66</v>
      </c>
      <c r="G31" s="246">
        <v>109.66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-2.1499999999999998E-2</v>
      </c>
      <c r="R31" s="49"/>
      <c r="S31" s="49"/>
    </row>
    <row r="32" spans="1:22" ht="21.95" customHeight="1" x14ac:dyDescent="0.25">
      <c r="A32" s="51"/>
      <c r="B32" s="51"/>
      <c r="C32" s="52"/>
      <c r="E32" s="23" t="s">
        <v>320</v>
      </c>
      <c r="F32" s="246">
        <v>110.61</v>
      </c>
      <c r="G32" s="246">
        <v>110.61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5.5999999999999999E-3</v>
      </c>
    </row>
    <row r="33" spans="1:20" ht="21.95" customHeight="1" x14ac:dyDescent="0.25">
      <c r="A33" s="51"/>
      <c r="B33" s="51"/>
      <c r="C33" s="52"/>
      <c r="E33" s="23" t="s">
        <v>199</v>
      </c>
      <c r="F33" s="246">
        <v>11.04</v>
      </c>
      <c r="G33" s="246">
        <v>11.04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-1.0800000000000001E-2</v>
      </c>
      <c r="S33" s="49"/>
    </row>
    <row r="34" spans="1:20" ht="21.95" customHeight="1" x14ac:dyDescent="0.25">
      <c r="A34" s="51"/>
      <c r="B34" s="51"/>
      <c r="C34" s="52"/>
      <c r="E34" s="23" t="s">
        <v>275</v>
      </c>
      <c r="F34" s="246">
        <v>27.9</v>
      </c>
      <c r="G34" s="246">
        <v>27.9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-1.17E-2</v>
      </c>
      <c r="R34" s="49"/>
      <c r="S34" s="49"/>
      <c r="T34" s="49"/>
    </row>
    <row r="35" spans="1:20" ht="21.95" customHeight="1" x14ac:dyDescent="0.25">
      <c r="A35" s="51"/>
      <c r="B35" s="52"/>
      <c r="C35" s="52"/>
      <c r="E35" s="23" t="s">
        <v>56</v>
      </c>
      <c r="F35" s="246">
        <v>34.229999999999997</v>
      </c>
      <c r="G35" s="246">
        <v>34.229999999999997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-8.9999999999999998E-4</v>
      </c>
      <c r="R35" s="49"/>
      <c r="T35" s="49"/>
    </row>
    <row r="36" spans="1:20" ht="21.95" customHeight="1" x14ac:dyDescent="0.25">
      <c r="A36" s="51"/>
      <c r="B36" s="51"/>
      <c r="C36" s="52"/>
      <c r="E36" s="23" t="s">
        <v>22</v>
      </c>
      <c r="F36" s="246">
        <v>49.23</v>
      </c>
      <c r="G36" s="246">
        <v>49.23</v>
      </c>
      <c r="H36" s="334">
        <v>0</v>
      </c>
      <c r="I36" s="49">
        <v>0</v>
      </c>
      <c r="J36" s="372">
        <v>0</v>
      </c>
      <c r="K36" s="358">
        <v>0</v>
      </c>
      <c r="L36" s="372">
        <v>3178.8000000000466</v>
      </c>
      <c r="M36">
        <v>0</v>
      </c>
      <c r="N36" s="369" t="str">
        <f>HYPERLINK("http://finance.yahoo.com/q?s=" &amp; E36, "Link")</f>
        <v>Link</v>
      </c>
      <c r="O36" s="368">
        <v>2.07E-2</v>
      </c>
      <c r="P36" s="368">
        <v>2.93E-2</v>
      </c>
      <c r="R36" s="49"/>
      <c r="S36" s="49"/>
    </row>
    <row r="37" spans="1:20" ht="21.95" customHeight="1" x14ac:dyDescent="0.25">
      <c r="A37" s="52"/>
      <c r="B37" s="157"/>
      <c r="C37" s="335"/>
      <c r="E37" s="23" t="s">
        <v>27</v>
      </c>
      <c r="F37" s="246">
        <v>36.01</v>
      </c>
      <c r="G37" s="246">
        <v>36.01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-9.9000000000000008E-3</v>
      </c>
      <c r="Q37" s="150"/>
      <c r="R37" s="49"/>
      <c r="S37" s="49"/>
      <c r="T37" s="49"/>
    </row>
    <row r="38" spans="1:20" ht="21.95" customHeight="1" x14ac:dyDescent="0.25">
      <c r="A38" s="51"/>
      <c r="B38" s="51"/>
      <c r="C38" s="52"/>
      <c r="E38" s="23" t="s">
        <v>173</v>
      </c>
      <c r="F38" s="246">
        <v>53.07</v>
      </c>
      <c r="G38" s="246">
        <v>53.07</v>
      </c>
      <c r="H38" s="50">
        <v>0</v>
      </c>
      <c r="I38" s="49">
        <v>0</v>
      </c>
      <c r="J38" s="372">
        <v>0</v>
      </c>
      <c r="K38" s="358">
        <v>0</v>
      </c>
      <c r="L38" s="49">
        <v>119.92000000000053</v>
      </c>
      <c r="M38">
        <v>0</v>
      </c>
      <c r="N38" s="369" t="str">
        <f>HYPERLINK("http://finance.yahoo.com/q?s=" &amp; E38, "Link")</f>
        <v>Link</v>
      </c>
      <c r="O38" s="358">
        <v>3.6400000000000002E-2</v>
      </c>
      <c r="P38" s="358">
        <v>1.01E-2</v>
      </c>
      <c r="Q38" s="150"/>
      <c r="S38" s="49"/>
    </row>
    <row r="39" spans="1:20" ht="21.95" customHeight="1" x14ac:dyDescent="0.25">
      <c r="A39" s="51"/>
      <c r="B39" s="51"/>
      <c r="C39" s="52"/>
      <c r="E39" s="23" t="s">
        <v>278</v>
      </c>
      <c r="F39" s="246">
        <v>122.81</v>
      </c>
      <c r="G39" s="246">
        <v>122.81</v>
      </c>
      <c r="H39" s="334">
        <v>0</v>
      </c>
      <c r="I39" s="435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-3.2000000000000002E-3</v>
      </c>
      <c r="R39" s="49"/>
      <c r="S39" s="49"/>
    </row>
    <row r="40" spans="1:20" ht="21.95" customHeight="1" x14ac:dyDescent="0.25">
      <c r="A40" s="51"/>
      <c r="B40" s="51"/>
      <c r="C40" s="52"/>
      <c r="E40" s="23" t="s">
        <v>24</v>
      </c>
      <c r="F40" s="246">
        <v>38.229999999999997</v>
      </c>
      <c r="G40" s="246">
        <v>38.229999999999997</v>
      </c>
      <c r="H40" s="334">
        <v>0</v>
      </c>
      <c r="I40" s="49">
        <v>0</v>
      </c>
      <c r="J40" s="372">
        <v>0</v>
      </c>
      <c r="K40" s="358">
        <v>0</v>
      </c>
      <c r="L40" s="372">
        <v>937.36999999999534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-1.09E-2</v>
      </c>
      <c r="Q40" s="150"/>
      <c r="R40" s="49"/>
      <c r="S40" s="49"/>
    </row>
    <row r="41" spans="1:20" ht="21.95" customHeight="1" x14ac:dyDescent="0.25">
      <c r="A41" s="51"/>
      <c r="B41" s="51"/>
      <c r="C41" s="52"/>
      <c r="E41" s="23" t="s">
        <v>36</v>
      </c>
      <c r="F41" s="246">
        <v>58.37</v>
      </c>
      <c r="G41" s="246">
        <v>58.37</v>
      </c>
      <c r="H41" s="50">
        <v>0</v>
      </c>
      <c r="I41" s="49">
        <v>0</v>
      </c>
      <c r="J41" s="372">
        <v>0</v>
      </c>
      <c r="K41" s="358">
        <v>0</v>
      </c>
      <c r="L41" s="49">
        <v>117.73999999999978</v>
      </c>
      <c r="M41">
        <v>0</v>
      </c>
      <c r="N41" s="369" t="str">
        <f>HYPERLINK("http://finance.yahoo.com/q?s=" &amp; E41, "Link")</f>
        <v>Link</v>
      </c>
      <c r="O41" s="358">
        <v>7.4000000000000003E-3</v>
      </c>
      <c r="P41" s="358">
        <v>1.5E-3</v>
      </c>
      <c r="R41" s="49"/>
    </row>
    <row r="42" spans="1:20" ht="21.95" customHeight="1" x14ac:dyDescent="0.25">
      <c r="A42" s="61"/>
      <c r="B42" s="62"/>
      <c r="C42" s="61"/>
      <c r="E42" s="23" t="s">
        <v>206</v>
      </c>
      <c r="F42" s="246">
        <v>38.21</v>
      </c>
      <c r="G42" s="246">
        <v>38.21</v>
      </c>
      <c r="H42" s="334">
        <v>0</v>
      </c>
      <c r="I42" s="49">
        <v>0</v>
      </c>
      <c r="J42" s="372">
        <v>0</v>
      </c>
      <c r="K42" s="358">
        <v>0</v>
      </c>
      <c r="L42" s="372">
        <v>439.77999999999975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5.3E-3</v>
      </c>
      <c r="Q42" s="150"/>
      <c r="R42" s="49"/>
      <c r="S42" s="49"/>
      <c r="T42" s="49"/>
    </row>
    <row r="43" spans="1:20" ht="21.95" customHeight="1" x14ac:dyDescent="0.25">
      <c r="A43" s="51"/>
      <c r="B43" s="51"/>
      <c r="C43" s="52"/>
      <c r="E43" s="23" t="s">
        <v>276</v>
      </c>
      <c r="F43" s="246">
        <v>54.07</v>
      </c>
      <c r="G43" s="246">
        <v>54.07</v>
      </c>
      <c r="H43" s="334">
        <v>0</v>
      </c>
      <c r="I43" s="49">
        <v>0</v>
      </c>
      <c r="J43" s="372">
        <v>0</v>
      </c>
      <c r="K43" s="358">
        <v>0</v>
      </c>
      <c r="L43" s="372">
        <v>427.92000000000007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-3.0700000000000002E-2</v>
      </c>
      <c r="Q43" s="445"/>
      <c r="R43" s="49"/>
      <c r="S43" s="49"/>
      <c r="T43" s="49"/>
    </row>
    <row r="44" spans="1:20" ht="21.95" customHeight="1" x14ac:dyDescent="0.25">
      <c r="A44" s="51"/>
      <c r="B44" s="51"/>
      <c r="C44" s="52"/>
      <c r="E44" s="23" t="s">
        <v>197</v>
      </c>
      <c r="F44" s="246">
        <v>54.56</v>
      </c>
      <c r="G44" s="246">
        <v>54.56</v>
      </c>
      <c r="H44" s="334">
        <v>0</v>
      </c>
      <c r="I44" s="49">
        <v>0</v>
      </c>
      <c r="J44" s="372">
        <v>0</v>
      </c>
      <c r="K44" s="358">
        <v>0</v>
      </c>
      <c r="L44" s="372">
        <v>475.47999999999956</v>
      </c>
      <c r="M44">
        <v>0</v>
      </c>
      <c r="N44" s="369" t="str">
        <f>HYPERLINK("http://finance.yahoo.com/q?s=" &amp; E44, "Link")</f>
        <v>Link</v>
      </c>
      <c r="O44" s="368">
        <v>1.29E-2</v>
      </c>
      <c r="P44" s="368">
        <v>-6.0000000000000001E-3</v>
      </c>
      <c r="Q44" s="150"/>
      <c r="S44" s="49"/>
      <c r="T44" s="49"/>
    </row>
    <row r="45" spans="1:20" ht="21.95" customHeight="1" x14ac:dyDescent="0.25">
      <c r="A45" s="51"/>
      <c r="B45" s="52"/>
      <c r="C45" s="52"/>
      <c r="E45" s="23" t="s">
        <v>47</v>
      </c>
      <c r="F45" s="246">
        <v>116.91</v>
      </c>
      <c r="G45" s="246">
        <v>116.91</v>
      </c>
      <c r="H45" s="50">
        <v>0</v>
      </c>
      <c r="I45" s="49">
        <v>0</v>
      </c>
      <c r="J45" s="372">
        <v>0</v>
      </c>
      <c r="K45" s="358">
        <v>0</v>
      </c>
      <c r="L45" s="49">
        <v>-168.6200000000008</v>
      </c>
      <c r="M45">
        <v>0</v>
      </c>
      <c r="N45" s="369" t="str">
        <f>HYPERLINK("http://finance.yahoo.com/q?s=" &amp; E45, "Link")</f>
        <v>Link</v>
      </c>
      <c r="O45" s="358">
        <v>2.18E-2</v>
      </c>
      <c r="P45" s="358">
        <v>2.0999999999999999E-3</v>
      </c>
      <c r="S45" s="49"/>
    </row>
    <row r="46" spans="1:20" ht="21.95" customHeight="1" x14ac:dyDescent="0.25">
      <c r="A46" s="52"/>
      <c r="B46" s="52"/>
      <c r="C46" s="52"/>
      <c r="E46" s="23" t="s">
        <v>175</v>
      </c>
      <c r="F46" s="246">
        <v>53.08</v>
      </c>
      <c r="G46" s="246">
        <v>53.08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3.8E-3</v>
      </c>
      <c r="R46" s="49"/>
      <c r="T46" s="49"/>
    </row>
    <row r="47" spans="1:20" ht="21.95" customHeight="1" x14ac:dyDescent="0.25">
      <c r="A47" s="51"/>
      <c r="B47" s="52"/>
      <c r="C47" s="52"/>
      <c r="E47" s="23" t="s">
        <v>23</v>
      </c>
      <c r="F47" s="246">
        <v>34.17</v>
      </c>
      <c r="G47" s="246">
        <v>34.17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5.3E-3</v>
      </c>
      <c r="Q47" s="150"/>
      <c r="R47" s="49"/>
    </row>
    <row r="48" spans="1:20" ht="21.95" customHeight="1" x14ac:dyDescent="0.25">
      <c r="A48" s="51"/>
      <c r="B48" s="51"/>
      <c r="C48" s="52"/>
      <c r="E48" s="23" t="s">
        <v>176</v>
      </c>
      <c r="F48" s="246">
        <v>239.87</v>
      </c>
      <c r="G48" s="246">
        <v>239.87</v>
      </c>
      <c r="H48" s="50">
        <v>0</v>
      </c>
      <c r="I48" s="49">
        <v>0</v>
      </c>
      <c r="J48" s="372">
        <v>0</v>
      </c>
      <c r="K48" s="358">
        <v>0</v>
      </c>
      <c r="L48" s="49">
        <v>160.82999999999993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1.8E-3</v>
      </c>
      <c r="S48" s="49"/>
    </row>
    <row r="49" spans="1:21" ht="21.95" customHeight="1" x14ac:dyDescent="0.25">
      <c r="A49" s="51"/>
      <c r="B49" s="51"/>
      <c r="C49" s="52"/>
      <c r="E49" s="23" t="s">
        <v>171</v>
      </c>
      <c r="F49" s="246">
        <v>102.5</v>
      </c>
      <c r="G49" s="246">
        <v>102.5</v>
      </c>
      <c r="H49" s="50">
        <v>0</v>
      </c>
      <c r="I49" s="49">
        <v>0</v>
      </c>
      <c r="J49" s="372">
        <v>0</v>
      </c>
      <c r="K49" s="358">
        <v>0</v>
      </c>
      <c r="L49" s="49">
        <v>1368.9000000000015</v>
      </c>
      <c r="M49">
        <v>0</v>
      </c>
      <c r="N49" s="369" t="str">
        <f>HYPERLINK("http://finance.yahoo.com/q?s=" &amp; E49, "Link")</f>
        <v>Link</v>
      </c>
      <c r="O49" s="358">
        <v>1.14E-2</v>
      </c>
      <c r="P49" s="358">
        <v>5.5999999999999999E-3</v>
      </c>
      <c r="Q49" s="150"/>
      <c r="S49" s="49"/>
      <c r="U49" s="49"/>
    </row>
    <row r="50" spans="1:21" ht="21.95" customHeight="1" x14ac:dyDescent="0.25">
      <c r="A50" s="51"/>
      <c r="B50" s="51"/>
      <c r="C50" s="51"/>
      <c r="E50" s="23" t="s">
        <v>39</v>
      </c>
      <c r="F50" s="246">
        <v>48.05</v>
      </c>
      <c r="G50" s="246">
        <v>48.05</v>
      </c>
      <c r="H50" s="50">
        <v>0</v>
      </c>
      <c r="I50" s="49">
        <v>0</v>
      </c>
      <c r="J50" s="372">
        <v>0</v>
      </c>
      <c r="K50" s="358">
        <v>0</v>
      </c>
      <c r="L50" s="49">
        <v>529.88000000000284</v>
      </c>
      <c r="M50">
        <v>0</v>
      </c>
      <c r="N50" s="369" t="str">
        <f>HYPERLINK("http://finance.yahoo.com/q?s=" &amp; E50, "Link")</f>
        <v>Link</v>
      </c>
      <c r="O50" s="358">
        <v>2.3E-2</v>
      </c>
      <c r="P50" s="358">
        <v>7.3000000000000001E-3</v>
      </c>
      <c r="S50" s="49"/>
    </row>
    <row r="51" spans="1:21" ht="21.95" customHeight="1" x14ac:dyDescent="0.25">
      <c r="A51" s="51"/>
      <c r="B51" s="51"/>
      <c r="C51" s="52"/>
      <c r="E51" s="23" t="s">
        <v>0</v>
      </c>
      <c r="F51" s="246">
        <v>170.97</v>
      </c>
      <c r="G51" s="246">
        <v>170.97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-6.7000000000000002E-3</v>
      </c>
    </row>
    <row r="52" spans="1:21" ht="21.95" customHeight="1" x14ac:dyDescent="0.25">
      <c r="A52" s="51"/>
      <c r="B52" s="51"/>
      <c r="C52" s="52"/>
      <c r="E52" s="23" t="s">
        <v>13</v>
      </c>
      <c r="F52" s="246">
        <v>78.55</v>
      </c>
      <c r="G52" s="246">
        <v>78.55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0</v>
      </c>
      <c r="Q52" s="150"/>
      <c r="R52" s="49"/>
      <c r="S52" s="49"/>
    </row>
    <row r="53" spans="1:21" ht="21.95" customHeight="1" x14ac:dyDescent="0.25">
      <c r="A53" s="52"/>
      <c r="B53" s="52"/>
      <c r="C53" s="52"/>
      <c r="E53" s="23" t="s">
        <v>51</v>
      </c>
      <c r="F53" s="246">
        <v>173.39</v>
      </c>
      <c r="G53" s="246">
        <v>173.39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8.9999999999999998E-4</v>
      </c>
      <c r="R53" s="49"/>
      <c r="S53" s="49"/>
    </row>
    <row r="54" spans="1:21" ht="21.95" customHeight="1" x14ac:dyDescent="0.25">
      <c r="A54" s="51"/>
      <c r="B54" s="51"/>
      <c r="C54" s="51"/>
      <c r="E54" s="23" t="s">
        <v>42</v>
      </c>
      <c r="F54" s="246">
        <v>109.32</v>
      </c>
      <c r="G54" s="246">
        <v>109.32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-5.7999999999999996E-3</v>
      </c>
    </row>
    <row r="55" spans="1:21" ht="21.95" customHeight="1" x14ac:dyDescent="0.25">
      <c r="A55" s="51"/>
      <c r="B55" s="51"/>
      <c r="C55" s="52"/>
      <c r="E55" s="23" t="s">
        <v>54</v>
      </c>
      <c r="F55" s="246">
        <v>121.02</v>
      </c>
      <c r="G55" s="246">
        <v>121.02</v>
      </c>
      <c r="H55" s="50">
        <v>0</v>
      </c>
      <c r="I55" s="49">
        <v>0</v>
      </c>
      <c r="J55" s="372">
        <v>0</v>
      </c>
      <c r="K55" s="358">
        <v>0</v>
      </c>
      <c r="L55" s="49">
        <v>114.84999999999991</v>
      </c>
      <c r="M55">
        <v>0</v>
      </c>
      <c r="N55" s="369" t="str">
        <f>HYPERLINK("http://finance.yahoo.com/q?s=" &amp; E55, "Link")</f>
        <v>Link</v>
      </c>
      <c r="O55" s="358">
        <v>2.35E-2</v>
      </c>
      <c r="P55" s="358">
        <v>-3.5999999999999999E-3</v>
      </c>
      <c r="Q55" s="49"/>
      <c r="R55" s="49"/>
      <c r="S55" s="49"/>
      <c r="T55" s="356"/>
      <c r="U55" s="356"/>
    </row>
    <row r="56" spans="1:21" ht="21.95" customHeight="1" x14ac:dyDescent="0.25">
      <c r="A56" s="51"/>
      <c r="B56" s="51"/>
      <c r="C56" s="52"/>
      <c r="E56" s="23" t="s">
        <v>227</v>
      </c>
      <c r="F56" s="246">
        <v>55.04</v>
      </c>
      <c r="G56" s="246">
        <v>55.04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2.3999999999999998E-3</v>
      </c>
      <c r="R56" s="49"/>
      <c r="S56" s="49"/>
      <c r="T56" s="49"/>
    </row>
    <row r="57" spans="1:21" ht="21.95" customHeight="1" x14ac:dyDescent="0.25">
      <c r="A57" s="52"/>
      <c r="B57" s="52"/>
      <c r="C57" s="52"/>
      <c r="E57" s="23" t="s">
        <v>53</v>
      </c>
      <c r="F57" s="246">
        <v>66.790000000000006</v>
      </c>
      <c r="G57" s="246">
        <v>66.790000000000006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-7.0000000000000001E-3</v>
      </c>
      <c r="R57" s="49"/>
      <c r="T57" s="49"/>
    </row>
    <row r="58" spans="1:21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S58" s="49"/>
    </row>
    <row r="59" spans="1:21" ht="21.95" customHeight="1" x14ac:dyDescent="0.25">
      <c r="A59" s="157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2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28" priority="13">
      <formula>$H2=0</formula>
    </cfRule>
  </conditionalFormatting>
  <conditionalFormatting sqref="J2:K200">
    <cfRule type="expression" dxfId="1327" priority="14">
      <formula>$J2=0</formula>
    </cfRule>
  </conditionalFormatting>
  <conditionalFormatting sqref="L1:L1048576">
    <cfRule type="expression" dxfId="1326" priority="12">
      <formula>$L2=0</formula>
    </cfRule>
  </conditionalFormatting>
  <conditionalFormatting sqref="M1">
    <cfRule type="expression" dxfId="1325" priority="8">
      <formula>$L2=0</formula>
    </cfRule>
  </conditionalFormatting>
  <conditionalFormatting sqref="J2:K58">
    <cfRule type="expression" dxfId="1324" priority="56">
      <formula>$J2&gt;0</formula>
    </cfRule>
  </conditionalFormatting>
  <conditionalFormatting sqref="L2:L58">
    <cfRule type="expression" dxfId="1323" priority="10">
      <formula>$L2&lt;0</formula>
    </cfRule>
    <cfRule type="expression" dxfId="1322" priority="11">
      <formula>$L2&gt;0</formula>
    </cfRule>
  </conditionalFormatting>
  <conditionalFormatting sqref="J2:K458">
    <cfRule type="expression" dxfId="1321" priority="55">
      <formula>$J2&lt;0</formula>
    </cfRule>
  </conditionalFormatting>
  <conditionalFormatting sqref="P1:P1048576">
    <cfRule type="expression" dxfId="132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2" location="MYL!A1" display="MYL"/>
    <hyperlink ref="E5" location="SIG!A1" display="SIG"/>
    <hyperlink ref="E18" location="AAPL!A1" display="AAPL"/>
    <hyperlink ref="E23" location="AXP!A1" display="AXP"/>
    <hyperlink ref="E13" location="DG!A1" display="DG"/>
    <hyperlink ref="E47" location="PINC!A1" display="PINC"/>
    <hyperlink ref="E34" location="FOXA!A1" display="FOXA"/>
    <hyperlink ref="E21" location="AOBC!A1" display="AOBC"/>
    <hyperlink ref="E41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4" location="NKE!A1" display="NKE"/>
    <hyperlink ref="E9" location="MOS!A1" display="MOS"/>
    <hyperlink ref="E56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4" location="UNP!A1" display="UNP"/>
    <hyperlink ref="E43" location="NCLH!A1" display="NCLH"/>
    <hyperlink ref="E48" location="SPY!A1" display="SPY"/>
    <hyperlink ref="E49" location="SWKS!A1" display="SWKS"/>
    <hyperlink ref="E28" location="CNI!A1" display="CNI"/>
    <hyperlink ref="E12" location="WFC!A1" display="WFC"/>
    <hyperlink ref="E17" location="AA!A1" display="AA"/>
    <hyperlink ref="E10" location="CF!A1" display="CF"/>
    <hyperlink ref="E14" location="TGT!A1" display="TGT"/>
    <hyperlink ref="E46" location="NWL!A1" display="NWL"/>
    <hyperlink ref="E40" location="KORS!A1" display="KORS"/>
    <hyperlink ref="E20" location="ALL!A1" display="ALL"/>
    <hyperlink ref="E45" location="NSC!A1" display="NSC"/>
    <hyperlink ref="E22" location="AVGO!A1" display="AVGO"/>
    <hyperlink ref="E52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8" location="FTR!A1" display="FTR"/>
    <hyperlink ref="E6" location="GILD!A1" display="GILD"/>
    <hyperlink ref="E57" location="WWD!A1" display="WWD"/>
    <hyperlink ref="E7" location="GIS!A1" display="GIS"/>
    <hyperlink ref="E35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R149" sqref="R14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2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2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2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2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715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92" t="s">
        <v>405</v>
      </c>
      <c r="B167" s="693">
        <v>42767</v>
      </c>
      <c r="C167" s="694">
        <v>35</v>
      </c>
      <c r="D167" s="695">
        <v>69.58</v>
      </c>
      <c r="E167" s="695">
        <v>0</v>
      </c>
      <c r="F167" s="695">
        <f>C167*D167+E167</f>
        <v>2435.2999999999997</v>
      </c>
      <c r="G167" s="693">
        <v>42803</v>
      </c>
      <c r="H167" s="696">
        <v>35</v>
      </c>
      <c r="I167" s="695">
        <v>87.78</v>
      </c>
      <c r="J167" s="695">
        <v>7.0000000000000007E-2</v>
      </c>
      <c r="K167" s="695">
        <f>I167*H167-J167</f>
        <v>3072.23</v>
      </c>
      <c r="L167" s="693">
        <v>42829</v>
      </c>
      <c r="M167" s="694">
        <v>14.44</v>
      </c>
      <c r="N167" s="697"/>
      <c r="O167" s="698"/>
    </row>
    <row r="168" spans="1:18" ht="18" customHeight="1" x14ac:dyDescent="0.25">
      <c r="A168" s="699"/>
      <c r="B168" s="694"/>
      <c r="C168" s="699">
        <f>SUM(C167:C167)</f>
        <v>35</v>
      </c>
      <c r="D168" s="700"/>
      <c r="E168" s="700"/>
      <c r="F168" s="700">
        <f>SUM(F167:F167)</f>
        <v>2435.2999999999997</v>
      </c>
      <c r="G168" s="699"/>
      <c r="H168" s="699">
        <f>SUM(H167:H167)</f>
        <v>35</v>
      </c>
      <c r="I168" s="700"/>
      <c r="J168" s="700"/>
      <c r="K168" s="700">
        <f>SUM(K167:K167)</f>
        <v>3072.23</v>
      </c>
      <c r="L168" s="699"/>
      <c r="M168" s="700">
        <f>SUM(M167:M167)</f>
        <v>14.44</v>
      </c>
      <c r="N168" s="690">
        <f>K168-F168</f>
        <v>636.93000000000029</v>
      </c>
      <c r="O168" s="69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2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2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15491.598000001377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14191.138000001445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14191.109999999986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-1.999998541577952E-3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19" priority="7">
      <formula>#REF!&gt;0</formula>
    </cfRule>
    <cfRule type="expression" dxfId="131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8"/>
  <sheetViews>
    <sheetView topLeftCell="D1" zoomScaleNormal="100" workbookViewId="0">
      <pane ySplit="1" topLeftCell="A398" activePane="bottomLeft" state="frozen"/>
      <selection pane="bottomLeft" activeCell="J419" sqref="J419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14191.109999999986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17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17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17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ref="D418" si="681">(C418-C417)/C417</f>
        <v>1.1306176259533219E-3</v>
      </c>
      <c r="E418" s="249">
        <f t="shared" ref="E418" si="682">(C418-$C$2)/$C$2</f>
        <v>0.14135480679591333</v>
      </c>
      <c r="F418" s="250">
        <v>6129.14</v>
      </c>
      <c r="G418" s="173">
        <f t="shared" ref="G418" si="683">(F418-F417)/F417</f>
        <v>1.3985602671642884E-3</v>
      </c>
      <c r="H418" s="251">
        <f t="shared" ref="H418" si="684">(F418-F$2)/F$2</f>
        <v>0.20375120293811508</v>
      </c>
      <c r="I418" s="568">
        <v>364191.11</v>
      </c>
      <c r="J418" s="253">
        <v>350000</v>
      </c>
      <c r="K418" s="253">
        <f t="shared" ref="K418" si="685">I418-I417-J418+J417</f>
        <v>6578.5499999999884</v>
      </c>
      <c r="L418" s="173">
        <f t="shared" ref="L418" si="686">K418/I417</f>
        <v>1.839574650286329E-2</v>
      </c>
      <c r="M418" s="602">
        <f t="shared" ref="M418" si="687">I418-J418</f>
        <v>14191.109999999986</v>
      </c>
      <c r="N418" s="255">
        <f t="shared" ref="N418" si="688">M418/J418</f>
        <v>4.0546028571428534E-2</v>
      </c>
      <c r="O418" s="254" t="b">
        <f t="shared" ref="O418" si="689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90">I418-Q418</f>
        <v>102644.90999999997</v>
      </c>
      <c r="S418" s="253">
        <v>-32756</v>
      </c>
      <c r="T418" s="253">
        <f t="shared" ref="T418" si="691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92">N418/V418</f>
        <v>0.12511245818752059</v>
      </c>
    </row>
  </sheetData>
  <conditionalFormatting sqref="D3:D418">
    <cfRule type="colorScale" priority="3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8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8">
    <cfRule type="colorScale" priority="2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8">
    <cfRule type="colorScale" priority="3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9:L1048576">
    <cfRule type="colorScale" priority="5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257.92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257.92</v>
      </c>
      <c r="R4" s="516">
        <v>-1.29E-2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3" t="s">
        <v>78</v>
      </c>
      <c r="P42" s="703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283.71200000000005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281.13280000000003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278.55360000000002</v>
      </c>
      <c r="Q45" s="2"/>
      <c r="T45" s="427" t="s">
        <v>99</v>
      </c>
      <c r="U45" s="493" t="s">
        <v>621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275.97440000000006</v>
      </c>
      <c r="Q46" s="2"/>
      <c r="T46" s="427" t="s">
        <v>100</v>
      </c>
      <c r="U46" s="493" t="s">
        <v>622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273.39520000000005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270.81600000000003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268.23680000000002</v>
      </c>
      <c r="Q49" s="2"/>
      <c r="T49" s="427" t="s">
        <v>103</v>
      </c>
      <c r="U49" s="493" t="s">
        <v>570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265.6576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263.07840000000004</v>
      </c>
      <c r="Q51" s="2"/>
      <c r="T51" s="427" t="s">
        <v>104</v>
      </c>
      <c r="U51" s="493" t="s">
        <v>623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260.49920000000003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257.92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255.3408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252.76160000000002</v>
      </c>
      <c r="Q55" s="2"/>
      <c r="T55" s="427" t="s">
        <v>107</v>
      </c>
      <c r="U55" s="493" t="s">
        <v>624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250.1824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247.60320000000002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245.024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242.44480000000001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239.86560000000003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237.28640000000001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234.70720000000003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232.12800000000001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17" priority="58">
      <formula>F19&gt;0</formula>
    </cfRule>
    <cfRule type="expression" dxfId="131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15" priority="47">
      <formula>H25&gt;0</formula>
    </cfRule>
    <cfRule type="expression" dxfId="1314" priority="48">
      <formula>H25&lt;0</formula>
    </cfRule>
  </conditionalFormatting>
  <conditionalFormatting sqref="M39">
    <cfRule type="expression" dxfId="1313" priority="45">
      <formula>M39&gt;0</formula>
    </cfRule>
    <cfRule type="expression" dxfId="1312" priority="46">
      <formula>M39&lt;0</formula>
    </cfRule>
  </conditionalFormatting>
  <conditionalFormatting sqref="F61:F67">
    <cfRule type="expression" dxfId="1311" priority="43">
      <formula>F61&gt;0</formula>
    </cfRule>
    <cfRule type="expression" dxfId="1310" priority="44">
      <formula>F61&lt;0</formula>
    </cfRule>
  </conditionalFormatting>
  <conditionalFormatting sqref="H61:H67">
    <cfRule type="expression" dxfId="1309" priority="41">
      <formula>H61&gt;0</formula>
    </cfRule>
    <cfRule type="expression" dxfId="1308" priority="42">
      <formula>H61&lt;0</formula>
    </cfRule>
  </conditionalFormatting>
  <conditionalFormatting sqref="F21:F24">
    <cfRule type="expression" dxfId="1307" priority="39">
      <formula>F21&gt;0</formula>
    </cfRule>
    <cfRule type="expression" dxfId="1306" priority="40">
      <formula>F21&lt;0</formula>
    </cfRule>
  </conditionalFormatting>
  <conditionalFormatting sqref="H21:H24">
    <cfRule type="expression" dxfId="1305" priority="37">
      <formula>H21&gt;0</formula>
    </cfRule>
    <cfRule type="expression" dxfId="1304" priority="38">
      <formula>H21&lt;0</formula>
    </cfRule>
  </conditionalFormatting>
  <conditionalFormatting sqref="I25:I28">
    <cfRule type="expression" dxfId="1303" priority="31">
      <formula>I25&gt;0</formula>
    </cfRule>
    <cfRule type="expression" dxfId="1302" priority="32">
      <formula>I25&lt;0</formula>
    </cfRule>
  </conditionalFormatting>
  <conditionalFormatting sqref="I21:I24">
    <cfRule type="expression" dxfId="1301" priority="29">
      <formula>I21&gt;0</formula>
    </cfRule>
    <cfRule type="expression" dxfId="1300" priority="30">
      <formula>I21&lt;0</formula>
    </cfRule>
  </conditionalFormatting>
  <conditionalFormatting sqref="H29">
    <cfRule type="expression" dxfId="1299" priority="27">
      <formula>H29&gt;0</formula>
    </cfRule>
    <cfRule type="expression" dxfId="1298" priority="28">
      <formula>H29&lt;0</formula>
    </cfRule>
  </conditionalFormatting>
  <conditionalFormatting sqref="H30">
    <cfRule type="expression" dxfId="1297" priority="25">
      <formula>H30&gt;0</formula>
    </cfRule>
    <cfRule type="expression" dxfId="1296" priority="26">
      <formula>H30&lt;0</formula>
    </cfRule>
  </conditionalFormatting>
  <conditionalFormatting sqref="H31">
    <cfRule type="expression" dxfId="1295" priority="23">
      <formula>H31&gt;0</formula>
    </cfRule>
    <cfRule type="expression" dxfId="1294" priority="24">
      <formula>H31&lt;0</formula>
    </cfRule>
  </conditionalFormatting>
  <conditionalFormatting sqref="Q7">
    <cfRule type="expression" dxfId="1293" priority="21">
      <formula>Q7&gt;0</formula>
    </cfRule>
    <cfRule type="expression" dxfId="1292" priority="22">
      <formula>Q7&lt;0</formula>
    </cfRule>
  </conditionalFormatting>
  <conditionalFormatting sqref="Q8">
    <cfRule type="expression" dxfId="1291" priority="19">
      <formula>Q8&gt;0</formula>
    </cfRule>
    <cfRule type="expression" dxfId="1290" priority="20">
      <formula>Q8&lt;0</formula>
    </cfRule>
  </conditionalFormatting>
  <conditionalFormatting sqref="F73:F82">
    <cfRule type="expression" dxfId="1289" priority="17">
      <formula>F73&gt;0</formula>
    </cfRule>
    <cfRule type="expression" dxfId="1288" priority="18">
      <formula>F73&lt;0</formula>
    </cfRule>
  </conditionalFormatting>
  <conditionalFormatting sqref="H73:H76">
    <cfRule type="expression" dxfId="1287" priority="15">
      <formula>H73&gt;0</formula>
    </cfRule>
    <cfRule type="expression" dxfId="1286" priority="16">
      <formula>H73&lt;0</formula>
    </cfRule>
  </conditionalFormatting>
  <conditionalFormatting sqref="F69:F72">
    <cfRule type="expression" dxfId="1285" priority="13">
      <formula>F69&gt;0</formula>
    </cfRule>
    <cfRule type="expression" dxfId="1284" priority="14">
      <formula>F69&lt;0</formula>
    </cfRule>
  </conditionalFormatting>
  <conditionalFormatting sqref="H69:H72">
    <cfRule type="expression" dxfId="1283" priority="11">
      <formula>H69&gt;0</formula>
    </cfRule>
    <cfRule type="expression" dxfId="1282" priority="12">
      <formula>H69&lt;0</formula>
    </cfRule>
  </conditionalFormatting>
  <conditionalFormatting sqref="I73:I76">
    <cfRule type="expression" dxfId="1281" priority="9">
      <formula>I73&gt;0</formula>
    </cfRule>
    <cfRule type="expression" dxfId="1280" priority="10">
      <formula>I73&lt;0</formula>
    </cfRule>
  </conditionalFormatting>
  <conditionalFormatting sqref="I69:I72">
    <cfRule type="expression" dxfId="1279" priority="7">
      <formula>I69&gt;0</formula>
    </cfRule>
    <cfRule type="expression" dxfId="1278" priority="8">
      <formula>I69&lt;0</formula>
    </cfRule>
  </conditionalFormatting>
  <conditionalFormatting sqref="H77">
    <cfRule type="expression" dxfId="1277" priority="5">
      <formula>H77&gt;0</formula>
    </cfRule>
    <cfRule type="expression" dxfId="1276" priority="6">
      <formula>H77&lt;0</formula>
    </cfRule>
  </conditionalFormatting>
  <conditionalFormatting sqref="H78">
    <cfRule type="expression" dxfId="1275" priority="3">
      <formula>H78&gt;0</formula>
    </cfRule>
    <cfRule type="expression" dxfId="1274" priority="4">
      <formula>H78&lt;0</formula>
    </cfRule>
  </conditionalFormatting>
  <conditionalFormatting sqref="H79">
    <cfRule type="expression" dxfId="1273" priority="1">
      <formula>H79&gt;0</formula>
    </cfRule>
    <cfRule type="expression" dxfId="127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38.21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38.21</v>
      </c>
      <c r="R4" s="516">
        <v>5.3E-3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3" t="s">
        <v>78</v>
      </c>
      <c r="P42" s="703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42.031000000000006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41.648900000000005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41.266800000000003</v>
      </c>
      <c r="Q45" s="2"/>
      <c r="T45" s="107" t="s">
        <v>99</v>
      </c>
      <c r="U45" s="364" t="s">
        <v>625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40.884700000000002</v>
      </c>
      <c r="Q46" s="2"/>
      <c r="T46" s="107" t="s">
        <v>100</v>
      </c>
      <c r="U46" s="364" t="s">
        <v>626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40.502600000000001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40.1205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39.738400000000006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39.356300000000005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38.974200000000003</v>
      </c>
      <c r="Q51" s="2"/>
      <c r="T51" s="107" t="s">
        <v>104</v>
      </c>
      <c r="U51" s="364" t="s">
        <v>627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38.592100000000002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38.21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37.8279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37.445799999999998</v>
      </c>
      <c r="Q55" s="2"/>
      <c r="T55" s="107" t="s">
        <v>107</v>
      </c>
      <c r="U55" s="364" t="s">
        <v>628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37.063699999999997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36.681599999999996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36.299500000000002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35.917400000000001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35.535299999999999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35.153200000000005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34.771100000000004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34.389000000000003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71" priority="25">
      <formula>N19&gt;0</formula>
    </cfRule>
    <cfRule type="expression" dxfId="127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69" priority="19">
      <formula>F21&gt;0</formula>
    </cfRule>
    <cfRule type="expression" dxfId="1268" priority="20">
      <formula>F21&lt;0</formula>
    </cfRule>
  </conditionalFormatting>
  <conditionalFormatting sqref="H21:H31">
    <cfRule type="expression" dxfId="1267" priority="17">
      <formula>H21&gt;0</formula>
    </cfRule>
    <cfRule type="expression" dxfId="1266" priority="18">
      <formula>H21&lt;0</formula>
    </cfRule>
  </conditionalFormatting>
  <conditionalFormatting sqref="I21:I31">
    <cfRule type="expression" dxfId="1265" priority="15">
      <formula>I21&gt;0</formula>
    </cfRule>
    <cfRule type="expression" dxfId="1264" priority="16">
      <formula>I21&lt;0</formula>
    </cfRule>
  </conditionalFormatting>
  <conditionalFormatting sqref="Q8">
    <cfRule type="expression" dxfId="1263" priority="7">
      <formula>Q8&gt;0</formula>
    </cfRule>
    <cfRule type="expression" dxfId="1262" priority="8">
      <formula>Q8&lt;0</formula>
    </cfRule>
  </conditionalFormatting>
  <conditionalFormatting sqref="Q7">
    <cfRule type="expression" dxfId="1261" priority="9">
      <formula>Q7&gt;0</formula>
    </cfRule>
    <cfRule type="expression" dxfId="1260" priority="10">
      <formula>Q7&lt;0</formula>
    </cfRule>
  </conditionalFormatting>
  <conditionalFormatting sqref="F56:F66">
    <cfRule type="expression" dxfId="1259" priority="5">
      <formula>F56&gt;0</formula>
    </cfRule>
    <cfRule type="expression" dxfId="1258" priority="6">
      <formula>F56&lt;0</formula>
    </cfRule>
  </conditionalFormatting>
  <conditionalFormatting sqref="H56:H66">
    <cfRule type="expression" dxfId="1257" priority="3">
      <formula>H56&gt;0</formula>
    </cfRule>
    <cfRule type="expression" dxfId="1256" priority="4">
      <formula>H56&lt;0</formula>
    </cfRule>
  </conditionalFormatting>
  <conditionalFormatting sqref="I56:I66">
    <cfRule type="expression" dxfId="1255" priority="1">
      <formula>I56&gt;0</formula>
    </cfRule>
    <cfRule type="expression" dxfId="125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3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539</v>
      </c>
      <c r="M3" s="4"/>
      <c r="O3" s="11" t="s">
        <v>58</v>
      </c>
      <c r="Q3" s="228">
        <f>IF(Q2=0, Q4, (F18-K18-M18)/Q2)</f>
        <v>69.016300000000015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63.04</v>
      </c>
      <c r="R4" s="516">
        <v>-2.9399999999999999E-2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18912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20704.890000000003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-1116.9400000000023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-1792.8900000000031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-8.6592587548159045E-2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455</v>
      </c>
      <c r="D18" s="14"/>
      <c r="E18" s="14"/>
      <c r="F18" s="18">
        <f t="shared" ref="F18:M18" si="3">SUM(F2:F14)</f>
        <v>31938.15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3" t="s">
        <v>78</v>
      </c>
      <c r="P42" s="703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69.344000000000008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9">O44*$Q$4</f>
        <v>68.7136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9"/>
        <v>68.083200000000005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9"/>
        <v>67.452799999999996</v>
      </c>
      <c r="Q46" s="2"/>
      <c r="T46" s="107" t="s">
        <v>121</v>
      </c>
      <c r="U46" s="364" t="s">
        <v>513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9"/>
        <v>66.822400000000002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39"/>
        <v>66.192000000000007</v>
      </c>
      <c r="Q48" s="2"/>
      <c r="T48" s="107" t="s">
        <v>104</v>
      </c>
      <c r="U48" s="364" t="s">
        <v>629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39"/>
        <v>65.561599999999999</v>
      </c>
      <c r="Q49" s="2"/>
      <c r="T49" s="107" t="s">
        <v>105</v>
      </c>
      <c r="U49" s="364" t="s">
        <v>630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39"/>
        <v>64.931200000000004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39"/>
        <v>64.300799999999995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39"/>
        <v>63.670400000000001</v>
      </c>
      <c r="Q52" s="2"/>
      <c r="T52" s="107" t="s">
        <v>107</v>
      </c>
      <c r="U52" s="364" t="s">
        <v>631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9"/>
        <v>63.04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9"/>
        <v>62.409599999999998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9"/>
        <v>61.779199999999996</v>
      </c>
      <c r="Q55" s="2"/>
      <c r="T55" s="107" t="s">
        <v>108</v>
      </c>
      <c r="U55" s="364" t="s">
        <v>589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9"/>
        <v>61.148799999999994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0">C57*(E57-D57)</f>
        <v>15.999999999999943</v>
      </c>
      <c r="G57" s="378">
        <f t="shared" ref="G57:G65" si="41">D57*C57</f>
        <v>1924</v>
      </c>
      <c r="H57" s="379">
        <f t="shared" ref="H57:H65" si="42">(E57-D57)/D57</f>
        <v>8.316008316008287E-3</v>
      </c>
      <c r="I57" s="379"/>
      <c r="O57" s="82">
        <v>0.96</v>
      </c>
      <c r="P57" s="82">
        <f t="shared" si="39"/>
        <v>60.5184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0"/>
        <v>50.600000000000023</v>
      </c>
      <c r="G58" s="378">
        <f t="shared" si="41"/>
        <v>1924</v>
      </c>
      <c r="H58" s="379">
        <f t="shared" si="42"/>
        <v>2.6299376299376311E-2</v>
      </c>
      <c r="I58" s="379"/>
      <c r="O58" s="82">
        <v>0.95</v>
      </c>
      <c r="P58" s="82">
        <f t="shared" si="39"/>
        <v>59.887999999999998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0"/>
        <v>-176.20199999999988</v>
      </c>
      <c r="G59" s="378">
        <f t="shared" si="41"/>
        <v>4063.752</v>
      </c>
      <c r="H59" s="379">
        <f t="shared" si="42"/>
        <v>-4.3359437288495929E-2</v>
      </c>
      <c r="I59" s="380"/>
      <c r="O59" s="82">
        <v>0.94</v>
      </c>
      <c r="P59" s="82">
        <f t="shared" si="39"/>
        <v>59.257599999999996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0"/>
        <v>-51.239999999999952</v>
      </c>
      <c r="G60" s="378">
        <f t="shared" si="41"/>
        <v>2283.9899999999998</v>
      </c>
      <c r="H60" s="379">
        <f t="shared" si="42"/>
        <v>-2.2434423968581276E-2</v>
      </c>
      <c r="I60" s="379"/>
      <c r="O60" s="82">
        <v>0.93</v>
      </c>
      <c r="P60" s="82">
        <f t="shared" si="39"/>
        <v>58.627200000000002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0"/>
        <v>-146.2399999999999</v>
      </c>
      <c r="G61" s="378">
        <f t="shared" si="41"/>
        <v>2283.9899999999998</v>
      </c>
      <c r="H61" s="379">
        <f t="shared" si="42"/>
        <v>-6.402830134983073E-2</v>
      </c>
      <c r="I61" s="379"/>
      <c r="O61" s="82">
        <v>0.92</v>
      </c>
      <c r="P61" s="82">
        <f t="shared" si="39"/>
        <v>57.9968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0"/>
        <v>-159.23999999999978</v>
      </c>
      <c r="G62" s="378">
        <f t="shared" si="41"/>
        <v>4352.74</v>
      </c>
      <c r="H62" s="379">
        <f t="shared" si="42"/>
        <v>-3.6583852929419118E-2</v>
      </c>
      <c r="I62" s="379"/>
      <c r="O62" s="82">
        <v>0.91</v>
      </c>
      <c r="P62" s="82">
        <f t="shared" si="39"/>
        <v>57.366399999999999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0"/>
        <v>-37.790000000000035</v>
      </c>
      <c r="G63" s="378">
        <f t="shared" si="41"/>
        <v>2188.04</v>
      </c>
      <c r="H63" s="379">
        <f t="shared" si="42"/>
        <v>-1.7271165060967823E-2</v>
      </c>
      <c r="I63" s="379"/>
      <c r="O63" s="82">
        <v>0.9</v>
      </c>
      <c r="P63" s="82">
        <f t="shared" si="39"/>
        <v>56.735999999999997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0"/>
        <v>-137.54000000000025</v>
      </c>
      <c r="G64" s="378">
        <f t="shared" si="41"/>
        <v>2188.04</v>
      </c>
      <c r="H64" s="379">
        <f t="shared" si="42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0"/>
        <v>-167.54249999999934</v>
      </c>
      <c r="G65" s="378">
        <f t="shared" si="41"/>
        <v>6112.0424999999996</v>
      </c>
      <c r="H65" s="379">
        <f t="shared" si="42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3">C66*(E66-D66)</f>
        <v>-58.042499999999819</v>
      </c>
      <c r="G66" s="378">
        <f t="shared" ref="G66:G78" si="44">D66*C66</f>
        <v>6112.0424999999996</v>
      </c>
      <c r="H66" s="379">
        <f t="shared" ref="H66:H78" si="45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3"/>
        <v>195.77249999999998</v>
      </c>
      <c r="G67" s="378">
        <f t="shared" si="44"/>
        <v>4432.4775</v>
      </c>
      <c r="H67" s="379">
        <f t="shared" si="45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3"/>
        <v>38.472500000000025</v>
      </c>
      <c r="G68" s="378">
        <f t="shared" si="44"/>
        <v>4432.4775</v>
      </c>
      <c r="H68" s="379">
        <f t="shared" si="45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3"/>
        <v>466.37249999999932</v>
      </c>
      <c r="G69" s="378">
        <f t="shared" si="44"/>
        <v>4432.4775</v>
      </c>
      <c r="H69" s="379">
        <f t="shared" si="45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3"/>
        <v>536.22249999999985</v>
      </c>
      <c r="G70" s="378">
        <f t="shared" si="44"/>
        <v>4432.4775</v>
      </c>
      <c r="H70" s="379">
        <f t="shared" si="45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3"/>
        <v>640.51000000000045</v>
      </c>
      <c r="G71" s="378">
        <f t="shared" si="44"/>
        <v>3972.49</v>
      </c>
      <c r="H71" s="379">
        <f t="shared" si="45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3"/>
        <v>547.01000000000022</v>
      </c>
      <c r="G72" s="378">
        <f t="shared" si="44"/>
        <v>3972.49</v>
      </c>
      <c r="H72" s="379">
        <f t="shared" si="45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3"/>
        <v>505.01000000000005</v>
      </c>
      <c r="G73" s="378">
        <f t="shared" si="44"/>
        <v>3972.49</v>
      </c>
      <c r="H73" s="379">
        <f t="shared" si="45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3"/>
        <v>400.50999999999988</v>
      </c>
      <c r="G74" s="378">
        <f t="shared" si="44"/>
        <v>3972.49</v>
      </c>
      <c r="H74" s="379">
        <f t="shared" si="45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3"/>
        <v>504.01000000000022</v>
      </c>
      <c r="G75" s="378">
        <f t="shared" si="44"/>
        <v>3972.49</v>
      </c>
      <c r="H75" s="379">
        <f t="shared" si="45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3"/>
        <v>470.51000000000016</v>
      </c>
      <c r="G76" s="378">
        <f t="shared" si="44"/>
        <v>3972.49</v>
      </c>
      <c r="H76" s="379">
        <f t="shared" si="45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3"/>
        <v>500.50999999999988</v>
      </c>
      <c r="G77" s="378">
        <f t="shared" si="44"/>
        <v>3972.49</v>
      </c>
      <c r="H77" s="379">
        <f t="shared" si="45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3"/>
        <v>413.46899999999977</v>
      </c>
      <c r="G78" s="378">
        <f t="shared" si="44"/>
        <v>2218.1310000000003</v>
      </c>
      <c r="H78" s="379">
        <f t="shared" si="45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6">C82*(E82-D82)</f>
        <v>42.500000000000071</v>
      </c>
      <c r="G82" s="378">
        <f t="shared" ref="G82:G98" si="47">D82*C82</f>
        <v>1973.75</v>
      </c>
      <c r="H82" s="379">
        <f t="shared" ref="H82:H98" si="48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6"/>
        <v>30.750000000000099</v>
      </c>
      <c r="G83" s="378">
        <f t="shared" si="47"/>
        <v>1973.75</v>
      </c>
      <c r="H83" s="379">
        <f t="shared" si="48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6"/>
        <v>75.750000000000028</v>
      </c>
      <c r="G84" s="378">
        <f t="shared" si="47"/>
        <v>1973.75</v>
      </c>
      <c r="H84" s="379">
        <f t="shared" si="48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6"/>
        <v>53.749999999999787</v>
      </c>
      <c r="G85" s="378">
        <f t="shared" si="47"/>
        <v>1973.75</v>
      </c>
      <c r="H85" s="379">
        <f t="shared" si="48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6"/>
        <v>88.250000000000028</v>
      </c>
      <c r="G86" s="378">
        <f t="shared" si="47"/>
        <v>1973.75</v>
      </c>
      <c r="H86" s="379">
        <f t="shared" si="48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6"/>
        <v>70.499999999999829</v>
      </c>
      <c r="G87" s="378">
        <f t="shared" si="47"/>
        <v>1973.75</v>
      </c>
      <c r="H87" s="379">
        <f t="shared" si="48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6"/>
        <v>-51.249999999999929</v>
      </c>
      <c r="G88" s="378">
        <f t="shared" si="47"/>
        <v>1973.75</v>
      </c>
      <c r="H88" s="379">
        <f t="shared" si="48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6"/>
        <v>-29.500000000000171</v>
      </c>
      <c r="G89" s="378">
        <f t="shared" si="47"/>
        <v>1973.75</v>
      </c>
      <c r="H89" s="379">
        <f t="shared" si="48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6"/>
        <v>-85.750000000000171</v>
      </c>
      <c r="G90" s="378">
        <f t="shared" si="47"/>
        <v>1973.75</v>
      </c>
      <c r="H90" s="379">
        <f t="shared" si="48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6"/>
        <v>-42.000000000000171</v>
      </c>
      <c r="G91" s="378">
        <f t="shared" si="47"/>
        <v>1973.75</v>
      </c>
      <c r="H91" s="379">
        <f t="shared" si="48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6"/>
        <v>0.49999999999990052</v>
      </c>
      <c r="G92" s="378">
        <f t="shared" si="47"/>
        <v>1973.75</v>
      </c>
      <c r="H92" s="379">
        <f t="shared" si="48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6"/>
        <v>-4.9500000000001876</v>
      </c>
      <c r="G93" s="378">
        <f t="shared" si="47"/>
        <v>4202</v>
      </c>
      <c r="H93" s="379">
        <f t="shared" si="48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6"/>
        <v>-102.99849999999971</v>
      </c>
      <c r="G94" s="378">
        <f t="shared" si="47"/>
        <v>4202.1484999999993</v>
      </c>
      <c r="H94" s="379">
        <f t="shared" si="48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6"/>
        <v>-37.548499999999834</v>
      </c>
      <c r="G95" s="378">
        <f t="shared" si="47"/>
        <v>4202.1484999999993</v>
      </c>
      <c r="H95" s="379">
        <f t="shared" si="48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6"/>
        <v>77.951499999999854</v>
      </c>
      <c r="G96" s="378">
        <f t="shared" si="47"/>
        <v>4202.1484999999993</v>
      </c>
      <c r="H96" s="379">
        <f t="shared" si="48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6"/>
        <v>214.71000000000032</v>
      </c>
      <c r="G97" s="378">
        <f t="shared" si="47"/>
        <v>2228.19</v>
      </c>
      <c r="H97" s="379">
        <f t="shared" si="48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6"/>
        <v>173.90999999999991</v>
      </c>
      <c r="G98" s="378">
        <f t="shared" si="47"/>
        <v>2228.19</v>
      </c>
      <c r="H98" s="379">
        <f t="shared" si="48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9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0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9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0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9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0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9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0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9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0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9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0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53" priority="35">
      <formula>N19&gt;0</formula>
    </cfRule>
    <cfRule type="expression" dxfId="12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51" priority="29">
      <formula>F61&gt;0</formula>
    </cfRule>
    <cfRule type="expression" dxfId="1250" priority="30">
      <formula>F61&lt;0</formula>
    </cfRule>
  </conditionalFormatting>
  <conditionalFormatting sqref="H61:H79 H83:H100">
    <cfRule type="expression" dxfId="1249" priority="27">
      <formula>H61&gt;0</formula>
    </cfRule>
    <cfRule type="expression" dxfId="1248" priority="28">
      <formula>H61&lt;0</formula>
    </cfRule>
  </conditionalFormatting>
  <conditionalFormatting sqref="I57:I79 I82:I100">
    <cfRule type="expression" dxfId="1247" priority="25">
      <formula>I57&gt;0</formula>
    </cfRule>
    <cfRule type="expression" dxfId="1246" priority="26">
      <formula>I57&lt;0</formula>
    </cfRule>
  </conditionalFormatting>
  <conditionalFormatting sqref="Q7">
    <cfRule type="expression" dxfId="1245" priority="23">
      <formula>Q7&gt;0</formula>
    </cfRule>
    <cfRule type="expression" dxfId="1244" priority="24">
      <formula>Q7&lt;0</formula>
    </cfRule>
  </conditionalFormatting>
  <conditionalFormatting sqref="Q8">
    <cfRule type="expression" dxfId="1243" priority="21">
      <formula>Q8&gt;0</formula>
    </cfRule>
    <cfRule type="expression" dxfId="1242" priority="22">
      <formula>Q8&lt;0</formula>
    </cfRule>
  </conditionalFormatting>
  <conditionalFormatting sqref="F57:F60">
    <cfRule type="expression" dxfId="1241" priority="19">
      <formula>F57&gt;0</formula>
    </cfRule>
    <cfRule type="expression" dxfId="1240" priority="20">
      <formula>F57&lt;0</formula>
    </cfRule>
  </conditionalFormatting>
  <conditionalFormatting sqref="H57:H60">
    <cfRule type="expression" dxfId="1239" priority="17">
      <formula>H57&gt;0</formula>
    </cfRule>
    <cfRule type="expression" dxfId="1238" priority="18">
      <formula>H57&lt;0</formula>
    </cfRule>
  </conditionalFormatting>
  <conditionalFormatting sqref="F82:F96">
    <cfRule type="expression" dxfId="1237" priority="11">
      <formula>F82&gt;0</formula>
    </cfRule>
    <cfRule type="expression" dxfId="1236" priority="12">
      <formula>F82&lt;0</formula>
    </cfRule>
  </conditionalFormatting>
  <conditionalFormatting sqref="H82:H96">
    <cfRule type="expression" dxfId="1235" priority="9">
      <formula>H82&gt;0</formula>
    </cfRule>
    <cfRule type="expression" dxfId="1234" priority="10">
      <formula>H82&lt;0</formula>
    </cfRule>
  </conditionalFormatting>
  <conditionalFormatting sqref="F25:F43">
    <cfRule type="expression" dxfId="1233" priority="7">
      <formula>F25&gt;0</formula>
    </cfRule>
    <cfRule type="expression" dxfId="1232" priority="8">
      <formula>F25&lt;0</formula>
    </cfRule>
  </conditionalFormatting>
  <conditionalFormatting sqref="H25:H43">
    <cfRule type="expression" dxfId="1231" priority="5">
      <formula>H25&gt;0</formula>
    </cfRule>
    <cfRule type="expression" dxfId="1230" priority="6">
      <formula>H25&lt;0</formula>
    </cfRule>
  </conditionalFormatting>
  <conditionalFormatting sqref="J34:J52">
    <cfRule type="expression" dxfId="1229" priority="3">
      <formula>J34&gt;0</formula>
    </cfRule>
    <cfRule type="expression" dxfId="1228" priority="4">
      <formula>J34&lt;0</formula>
    </cfRule>
  </conditionalFormatting>
  <conditionalFormatting sqref="J39">
    <cfRule type="expression" dxfId="1227" priority="1">
      <formula>J39&gt;0</formula>
    </cfRule>
    <cfRule type="expression" dxfId="122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153.26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153.26</v>
      </c>
      <c r="R4" s="516">
        <v>-4.7000000000000002E-3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3" t="s">
        <v>78</v>
      </c>
      <c r="P42" s="703"/>
      <c r="T42" s="107" t="s">
        <v>99</v>
      </c>
      <c r="U42" s="364" t="s">
        <v>632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168.58600000000001</v>
      </c>
      <c r="Q43" s="2"/>
      <c r="T43" s="107" t="s">
        <v>100</v>
      </c>
      <c r="U43" s="364" t="s">
        <v>633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167.05340000000001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165.52080000000001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163.98820000000001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162.4556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160.923</v>
      </c>
      <c r="Q48" s="2"/>
      <c r="T48" s="107" t="s">
        <v>104</v>
      </c>
      <c r="U48" s="364" t="s">
        <v>634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159.3904</v>
      </c>
      <c r="Q49" s="2"/>
      <c r="T49" s="107" t="s">
        <v>105</v>
      </c>
      <c r="U49" s="364" t="s">
        <v>635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157.8578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156.3252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154.79259999999999</v>
      </c>
      <c r="Q52" s="2"/>
      <c r="T52" s="107" t="s">
        <v>107</v>
      </c>
      <c r="U52" s="364" t="s">
        <v>636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153.26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151.72739999999999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150.19479999999999</v>
      </c>
      <c r="Q55" s="2"/>
      <c r="T55" s="107" t="s">
        <v>108</v>
      </c>
      <c r="U55" s="364" t="s">
        <v>581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148.66219999999998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147.12959999999998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145.59699999999998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144.06439999999998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142.5318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140.9992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139.4666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137.934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25" priority="35">
      <formula>N19&gt;0</formula>
    </cfRule>
    <cfRule type="expression" dxfId="12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23" priority="21">
      <formula>F25&gt;0</formula>
    </cfRule>
    <cfRule type="expression" dxfId="1222" priority="22">
      <formula>F25&lt;0</formula>
    </cfRule>
  </conditionalFormatting>
  <conditionalFormatting sqref="H25:H47">
    <cfRule type="expression" dxfId="1221" priority="19">
      <formula>H25&gt;0</formula>
    </cfRule>
    <cfRule type="expression" dxfId="1220" priority="20">
      <formula>H25&lt;0</formula>
    </cfRule>
  </conditionalFormatting>
  <conditionalFormatting sqref="I25:I27">
    <cfRule type="expression" dxfId="1219" priority="15">
      <formula>I25&gt;0</formula>
    </cfRule>
    <cfRule type="expression" dxfId="1218" priority="16">
      <formula>I25&lt;0</formula>
    </cfRule>
  </conditionalFormatting>
  <conditionalFormatting sqref="Q7">
    <cfRule type="expression" dxfId="1217" priority="5">
      <formula>Q7&gt;0</formula>
    </cfRule>
    <cfRule type="expression" dxfId="1216" priority="6">
      <formula>Q7&lt;0</formula>
    </cfRule>
  </conditionalFormatting>
  <conditionalFormatting sqref="Q8">
    <cfRule type="expression" dxfId="1215" priority="3">
      <formula>Q8&gt;0</formula>
    </cfRule>
    <cfRule type="expression" dxfId="12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78.650000000000006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78.650000000000006</v>
      </c>
      <c r="R4" s="498">
        <v>2.7000000000000001E-3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86.515000000000015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85.728500000000011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84.942000000000007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84.155500000000018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83.369000000000014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82.58250000000001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81.796000000000006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81.009500000000003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80.223000000000013</v>
      </c>
      <c r="Q49" s="2"/>
      <c r="T49" s="92" t="s">
        <v>103</v>
      </c>
      <c r="U49" s="129" t="s">
        <v>559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79.436500000000009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78.650000000000006</v>
      </c>
      <c r="Q51" s="2"/>
      <c r="T51" s="92" t="s">
        <v>104</v>
      </c>
      <c r="U51" s="129" t="s">
        <v>637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77.863500000000002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77.076999999999998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76.290500000000009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75.504000000000005</v>
      </c>
      <c r="T55" s="92" t="s">
        <v>107</v>
      </c>
      <c r="U55" s="129" t="s">
        <v>638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74.717500000000001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73.930999999999997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73.144500000000008</v>
      </c>
      <c r="T58" s="92" t="s">
        <v>108</v>
      </c>
      <c r="U58" s="129" t="s">
        <v>590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72.358000000000004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71.571500000000015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70.785000000000011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13" priority="9">
      <formula>F36&gt;0</formula>
    </cfRule>
    <cfRule type="expression" dxfId="1212" priority="10">
      <formula>F36&lt;0</formula>
    </cfRule>
  </conditionalFormatting>
  <conditionalFormatting sqref="F25:F35">
    <cfRule type="expression" dxfId="1211" priority="7">
      <formula>F25&gt;0</formula>
    </cfRule>
    <cfRule type="expression" dxfId="1210" priority="8">
      <formula>F25&lt;0</formula>
    </cfRule>
  </conditionalFormatting>
  <conditionalFormatting sqref="H25:H35">
    <cfRule type="expression" dxfId="1209" priority="5">
      <formula>H25&gt;0</formula>
    </cfRule>
    <cfRule type="expression" dxfId="1208" priority="6">
      <formula>H25&lt;0</formula>
    </cfRule>
  </conditionalFormatting>
  <conditionalFormatting sqref="Q7">
    <cfRule type="expression" dxfId="1207" priority="3">
      <formula>Q7&gt;0</formula>
    </cfRule>
    <cfRule type="expression" dxfId="1206" priority="4">
      <formula>Q7&lt;0</formula>
    </cfRule>
  </conditionalFormatting>
  <conditionalFormatting sqref="Q8">
    <cfRule type="expression" dxfId="1205" priority="1">
      <formula>Q8&gt;0</formula>
    </cfRule>
    <cfRule type="expression" dxfId="12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73.91</v>
      </c>
      <c r="R4" s="521">
        <v>3.0000000000000001E-3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3695.5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342.71999999999935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184.42000000000007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5.2525148957016099E-2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761</v>
      </c>
      <c r="L24" s="227" t="s">
        <v>768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K28" s="40">
        <f t="shared" ref="K28:K30" si="14">(G28-J28)/C28</f>
        <v>71.77000000000001</v>
      </c>
      <c r="L28" s="160">
        <f t="shared" ref="L28:L30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81.301000000000002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80.561900000000009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79.822800000000001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79.083700000000007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78.3446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77.605500000000006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76.866399999999999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76.127300000000005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75.388199999999998</v>
      </c>
      <c r="Q49" s="2"/>
      <c r="T49" s="92" t="s">
        <v>121</v>
      </c>
      <c r="U49" s="129" t="s">
        <v>550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74.649100000000004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73.91</v>
      </c>
      <c r="Q51" s="2"/>
      <c r="T51" s="92" t="s">
        <v>104</v>
      </c>
      <c r="U51" s="129" t="s">
        <v>639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73.170899999999989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72.431799999999996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71.692699999999988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70.953599999999994</v>
      </c>
      <c r="T55" s="92" t="s">
        <v>107</v>
      </c>
      <c r="U55" s="129" t="s">
        <v>640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70.214499999999987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69.475399999999993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68.7363</v>
      </c>
      <c r="T58" s="92" t="s">
        <v>108</v>
      </c>
      <c r="U58" s="129" t="s">
        <v>591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67.997200000000007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67.258099999999999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66.519000000000005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3" priority="21">
      <formula>F47&gt;0</formula>
    </cfRule>
    <cfRule type="expression" dxfId="1202" priority="22">
      <formula>F47&lt;0</formula>
    </cfRule>
  </conditionalFormatting>
  <conditionalFormatting sqref="Q7">
    <cfRule type="expression" dxfId="1201" priority="19">
      <formula>Q7&gt;0</formula>
    </cfRule>
    <cfRule type="expression" dxfId="1200" priority="20">
      <formula>Q7&lt;0</formula>
    </cfRule>
  </conditionalFormatting>
  <conditionalFormatting sqref="Q8">
    <cfRule type="expression" dxfId="1199" priority="17">
      <formula>Q8&gt;0</formula>
    </cfRule>
    <cfRule type="expression" dxfId="1198" priority="18">
      <formula>Q8&lt;0</formula>
    </cfRule>
  </conditionalFormatting>
  <conditionalFormatting sqref="F25:F46">
    <cfRule type="expression" dxfId="1197" priority="15">
      <formula>F25&gt;0</formula>
    </cfRule>
    <cfRule type="expression" dxfId="1196" priority="16">
      <formula>F25&lt;0</formula>
    </cfRule>
  </conditionalFormatting>
  <conditionalFormatting sqref="H25:H46">
    <cfRule type="expression" dxfId="1195" priority="13">
      <formula>H25&gt;0</formula>
    </cfRule>
    <cfRule type="expression" dxfId="1194" priority="14">
      <formula>H25&lt;0</formula>
    </cfRule>
  </conditionalFormatting>
  <conditionalFormatting sqref="F89:F110">
    <cfRule type="expression" dxfId="1193" priority="11">
      <formula>F89&gt;0</formula>
    </cfRule>
    <cfRule type="expression" dxfId="1192" priority="12">
      <formula>F89&lt;0</formula>
    </cfRule>
  </conditionalFormatting>
  <conditionalFormatting sqref="H89:H110">
    <cfRule type="expression" dxfId="1191" priority="9">
      <formula>H89&gt;0</formula>
    </cfRule>
    <cfRule type="expression" dxfId="1190" priority="10">
      <formula>H89&lt;0</formula>
    </cfRule>
  </conditionalFormatting>
  <conditionalFormatting sqref="Q10">
    <cfRule type="expression" dxfId="1189" priority="7">
      <formula>Q10&gt;0</formula>
    </cfRule>
    <cfRule type="expression" dxfId="1188" priority="8">
      <formula>Q10&lt;0</formula>
    </cfRule>
  </conditionalFormatting>
  <conditionalFormatting sqref="J25:J38">
    <cfRule type="expression" dxfId="1187" priority="5">
      <formula>J25&gt;0</formula>
    </cfRule>
    <cfRule type="expression" dxfId="1186" priority="6">
      <formula>J25&lt;0</formula>
    </cfRule>
  </conditionalFormatting>
  <conditionalFormatting sqref="K25:K38">
    <cfRule type="expression" dxfId="1185" priority="3">
      <formula>K25&gt;0</formula>
    </cfRule>
    <cfRule type="expression" dxfId="1184" priority="4">
      <formula>K25&lt;0</formula>
    </cfRule>
  </conditionalFormatting>
  <conditionalFormatting sqref="L25:L38">
    <cfRule type="expression" dxfId="1183" priority="1">
      <formula>L25&gt;0</formula>
    </cfRule>
    <cfRule type="expression" dxfId="11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34.17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34.17</v>
      </c>
      <c r="R4" s="498">
        <v>5.3E-3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3" t="s">
        <v>78</v>
      </c>
      <c r="Q39" s="703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37.587000000000003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37.245300000000007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36.903600000000004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36.561900000000001</v>
      </c>
      <c r="R43" s="82"/>
      <c r="T43" s="86" t="s">
        <v>100</v>
      </c>
      <c r="U43" s="129" t="s">
        <v>575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36.220200000000006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35.878500000000003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35.536799999999999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35.195100000000004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34.853400000000001</v>
      </c>
      <c r="R48" s="82"/>
      <c r="T48" s="86" t="s">
        <v>104</v>
      </c>
      <c r="U48" s="129" t="s">
        <v>641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34.511700000000005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34.17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33.828299999999999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33.486600000000003</v>
      </c>
      <c r="R52" s="82"/>
      <c r="T52" s="86" t="s">
        <v>107</v>
      </c>
      <c r="U52" s="129" t="s">
        <v>642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33.1449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32.803200000000004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32.461500000000001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32.119799999999998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31.778100000000002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31.436400000000003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31.094700000000003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30.753000000000004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81" priority="31">
      <formula>F29&gt;0</formula>
    </cfRule>
    <cfRule type="expression" dxfId="1180" priority="32">
      <formula>F29&lt;0</formula>
    </cfRule>
  </conditionalFormatting>
  <conditionalFormatting sqref="F29 F31:F35">
    <cfRule type="expression" dxfId="1179" priority="33">
      <formula>F29&gt;0</formula>
    </cfRule>
    <cfRule type="expression" dxfId="1178" priority="34">
      <formula>F29&lt;0</formula>
    </cfRule>
  </conditionalFormatting>
  <conditionalFormatting sqref="H29 H31:H35">
    <cfRule type="expression" dxfId="1177" priority="29">
      <formula>H29&gt;0</formula>
    </cfRule>
    <cfRule type="expression" dxfId="1176" priority="30">
      <formula>H29&lt;0</formula>
    </cfRule>
  </conditionalFormatting>
  <conditionalFormatting sqref="F21:F28">
    <cfRule type="expression" dxfId="1175" priority="27">
      <formula>F21&gt;0</formula>
    </cfRule>
    <cfRule type="expression" dxfId="1174" priority="28">
      <formula>F21&lt;0</formula>
    </cfRule>
  </conditionalFormatting>
  <conditionalFormatting sqref="H21:H28">
    <cfRule type="expression" dxfId="1173" priority="25">
      <formula>H21&gt;0</formula>
    </cfRule>
    <cfRule type="expression" dxfId="1172" priority="26">
      <formula>H21&lt;0</formula>
    </cfRule>
  </conditionalFormatting>
  <conditionalFormatting sqref="Q8">
    <cfRule type="expression" dxfId="1171" priority="21">
      <formula>Q8&gt;0</formula>
    </cfRule>
    <cfRule type="expression" dxfId="1170" priority="22">
      <formula>Q8&lt;0</formula>
    </cfRule>
  </conditionalFormatting>
  <conditionalFormatting sqref="Q7">
    <cfRule type="expression" dxfId="1169" priority="23">
      <formula>Q7&gt;0</formula>
    </cfRule>
    <cfRule type="expression" dxfId="1168" priority="24">
      <formula>Q7&lt;0</formula>
    </cfRule>
  </conditionalFormatting>
  <conditionalFormatting sqref="F30">
    <cfRule type="expression" dxfId="1167" priority="19">
      <formula>F30&gt;0</formula>
    </cfRule>
    <cfRule type="expression" dxfId="1166" priority="20">
      <formula>F30&lt;0</formula>
    </cfRule>
  </conditionalFormatting>
  <conditionalFormatting sqref="H30">
    <cfRule type="expression" dxfId="1165" priority="17">
      <formula>H30&gt;0</formula>
    </cfRule>
    <cfRule type="expression" dxfId="1164" priority="18">
      <formula>H30&lt;0</formula>
    </cfRule>
  </conditionalFormatting>
  <conditionalFormatting sqref="F68 F70:F74">
    <cfRule type="expression" dxfId="1163" priority="13">
      <formula>F68&gt;0</formula>
    </cfRule>
    <cfRule type="expression" dxfId="1162" priority="14">
      <formula>F68&lt;0</formula>
    </cfRule>
  </conditionalFormatting>
  <conditionalFormatting sqref="F68 F70:F74">
    <cfRule type="expression" dxfId="1161" priority="15">
      <formula>F68&gt;0</formula>
    </cfRule>
    <cfRule type="expression" dxfId="1160" priority="16">
      <formula>F68&lt;0</formula>
    </cfRule>
  </conditionalFormatting>
  <conditionalFormatting sqref="H68 H70:H74">
    <cfRule type="expression" dxfId="1159" priority="11">
      <formula>H68&gt;0</formula>
    </cfRule>
    <cfRule type="expression" dxfId="1158" priority="12">
      <formula>H68&lt;0</formula>
    </cfRule>
  </conditionalFormatting>
  <conditionalFormatting sqref="F60:F67">
    <cfRule type="expression" dxfId="1157" priority="9">
      <formula>F60&gt;0</formula>
    </cfRule>
    <cfRule type="expression" dxfId="1156" priority="10">
      <formula>F60&lt;0</formula>
    </cfRule>
  </conditionalFormatting>
  <conditionalFormatting sqref="H60:H67">
    <cfRule type="expression" dxfId="1155" priority="7">
      <formula>H60&gt;0</formula>
    </cfRule>
    <cfRule type="expression" dxfId="1154" priority="8">
      <formula>H60&lt;0</formula>
    </cfRule>
  </conditionalFormatting>
  <conditionalFormatting sqref="F69">
    <cfRule type="expression" dxfId="1153" priority="5">
      <formula>F69&gt;0</formula>
    </cfRule>
    <cfRule type="expression" dxfId="1152" priority="6">
      <formula>F69&lt;0</formula>
    </cfRule>
  </conditionalFormatting>
  <conditionalFormatting sqref="H69">
    <cfRule type="expression" dxfId="1151" priority="3">
      <formula>H69&gt;0</formula>
    </cfRule>
    <cfRule type="expression" dxfId="1150" priority="4">
      <formula>H69&lt;0</formula>
    </cfRule>
  </conditionalFormatting>
  <conditionalFormatting sqref="Q10">
    <cfRule type="expression" dxfId="1149" priority="1">
      <formula>Q10&gt;0</formula>
    </cfRule>
    <cfRule type="expression" dxfId="11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27.9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27.9</v>
      </c>
      <c r="R4" s="498">
        <v>-1.17E-2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30.69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30.411000000000001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30.132000000000001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29.853000000000002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29.574000000000002</v>
      </c>
      <c r="Q45" s="2"/>
      <c r="T45" s="92" t="s">
        <v>99</v>
      </c>
      <c r="U45" s="129" t="s">
        <v>643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29.294999999999998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29.015999999999998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28.736999999999998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28.457999999999998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28.178999999999998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27.9</v>
      </c>
      <c r="Q51" s="2"/>
      <c r="T51" s="92" t="s">
        <v>104</v>
      </c>
      <c r="U51" s="129" t="s">
        <v>644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27.620999999999999</v>
      </c>
      <c r="Q52" s="2"/>
      <c r="T52" s="92" t="s">
        <v>105</v>
      </c>
      <c r="U52" s="129" t="s">
        <v>582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27.341999999999999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27.062999999999999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26.783999999999999</v>
      </c>
      <c r="T55" s="92" t="s">
        <v>107</v>
      </c>
      <c r="U55" s="129" t="s">
        <v>645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26.504999999999999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26.225999999999996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25.946999999999999</v>
      </c>
      <c r="T58" s="92" t="s">
        <v>108</v>
      </c>
      <c r="U58" s="129" t="s">
        <v>583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25.667999999999999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25.388999999999999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25.11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47" priority="11">
      <formula>F33&gt;0</formula>
    </cfRule>
    <cfRule type="expression" dxfId="1146" priority="12">
      <formula>F33&lt;0</formula>
    </cfRule>
  </conditionalFormatting>
  <conditionalFormatting sqref="Q7">
    <cfRule type="expression" dxfId="1145" priority="9">
      <formula>Q7&gt;0</formula>
    </cfRule>
    <cfRule type="expression" dxfId="1144" priority="10">
      <formula>Q7&lt;0</formula>
    </cfRule>
  </conditionalFormatting>
  <conditionalFormatting sqref="Q8">
    <cfRule type="expression" dxfId="1143" priority="7">
      <formula>Q8&gt;0</formula>
    </cfRule>
    <cfRule type="expression" dxfId="1142" priority="8">
      <formula>Q8&lt;0</formula>
    </cfRule>
  </conditionalFormatting>
  <conditionalFormatting sqref="F25:F32">
    <cfRule type="expression" dxfId="1141" priority="5">
      <formula>F25&gt;0</formula>
    </cfRule>
    <cfRule type="expression" dxfId="1140" priority="6">
      <formula>F25&lt;0</formula>
    </cfRule>
  </conditionalFormatting>
  <conditionalFormatting sqref="H25:H32">
    <cfRule type="expression" dxfId="1139" priority="3">
      <formula>H25&gt;0</formula>
    </cfRule>
    <cfRule type="expression" dxfId="1138" priority="4">
      <formula>H25&lt;0</formula>
    </cfRule>
  </conditionalFormatting>
  <conditionalFormatting sqref="Q10">
    <cfRule type="expression" dxfId="1137" priority="1">
      <formula>Q10&gt;0</formula>
    </cfRule>
    <cfRule type="expression" dxfId="11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22.5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22.5</v>
      </c>
      <c r="R4" s="498">
        <v>1.7600000000000001E-2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761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3" t="s">
        <v>78</v>
      </c>
      <c r="P40" s="703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24.750000000000004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24.525000000000002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24.075000000000003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23.85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23.625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23.400000000000002</v>
      </c>
      <c r="Q47" s="2"/>
      <c r="S47" t="s">
        <v>519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23.175000000000001</v>
      </c>
      <c r="Q48" s="2"/>
      <c r="S48" t="s">
        <v>523</v>
      </c>
      <c r="T48" s="23" t="s">
        <v>522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22.95</v>
      </c>
      <c r="Q49" s="2"/>
      <c r="S49" t="s">
        <v>524</v>
      </c>
      <c r="T49" s="23" t="s">
        <v>525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22.725000000000001</v>
      </c>
      <c r="Q50" s="2"/>
      <c r="S50" t="s">
        <v>526</v>
      </c>
      <c r="T50" s="23" t="s">
        <v>527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22.274999999999999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22.05</v>
      </c>
      <c r="Q53" s="2"/>
      <c r="S53" t="s">
        <v>530</v>
      </c>
      <c r="T53" s="23" t="s">
        <v>520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21.824999999999999</v>
      </c>
      <c r="S54" t="s">
        <v>529</v>
      </c>
      <c r="T54" s="23" t="s">
        <v>521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21.599999999999998</v>
      </c>
      <c r="S55" t="s">
        <v>528</v>
      </c>
      <c r="T55" s="23" t="s">
        <v>531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21.375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21.15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20.925000000000001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20.7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20.475000000000001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20.25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761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35" priority="57">
      <formula>F31&gt;0</formula>
    </cfRule>
    <cfRule type="expression" dxfId="1134" priority="58">
      <formula>F31&lt;0</formula>
    </cfRule>
  </conditionalFormatting>
  <conditionalFormatting sqref="Q7">
    <cfRule type="expression" dxfId="1133" priority="55">
      <formula>Q7&gt;0</formula>
    </cfRule>
    <cfRule type="expression" dxfId="1132" priority="56">
      <formula>Q7&lt;0</formula>
    </cfRule>
  </conditionalFormatting>
  <conditionalFormatting sqref="Q8">
    <cfRule type="expression" dxfId="1131" priority="53">
      <formula>Q8&gt;0</formula>
    </cfRule>
    <cfRule type="expression" dxfId="113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29" priority="45">
      <formula>M58&gt;0</formula>
    </cfRule>
    <cfRule type="expression" dxfId="1128" priority="46">
      <formula>M58&lt;0</formula>
    </cfRule>
  </conditionalFormatting>
  <conditionalFormatting sqref="Q10">
    <cfRule type="expression" dxfId="1127" priority="43">
      <formula>Q10&gt;0</formula>
    </cfRule>
    <cfRule type="expression" dxfId="1126" priority="44">
      <formula>Q10&lt;0</formula>
    </cfRule>
  </conditionalFormatting>
  <conditionalFormatting sqref="F25:F30">
    <cfRule type="expression" dxfId="1125" priority="41">
      <formula>F25&gt;0</formula>
    </cfRule>
    <cfRule type="expression" dxfId="1124" priority="42">
      <formula>F25&lt;0</formula>
    </cfRule>
  </conditionalFormatting>
  <conditionalFormatting sqref="H25:H30">
    <cfRule type="expression" dxfId="1123" priority="39">
      <formula>H25&gt;0</formula>
    </cfRule>
    <cfRule type="expression" dxfId="1122" priority="40">
      <formula>H25&lt;0</formula>
    </cfRule>
  </conditionalFormatting>
  <conditionalFormatting sqref="F83:F94">
    <cfRule type="expression" dxfId="1121" priority="37">
      <formula>F83&gt;0</formula>
    </cfRule>
    <cfRule type="expression" dxfId="1120" priority="38">
      <formula>F83&lt;0</formula>
    </cfRule>
  </conditionalFormatting>
  <conditionalFormatting sqref="H83:H94">
    <cfRule type="expression" dxfId="1119" priority="35">
      <formula>H83&gt;0</formula>
    </cfRule>
    <cfRule type="expression" dxfId="1118" priority="36">
      <formula>H83&lt;0</formula>
    </cfRule>
  </conditionalFormatting>
  <conditionalFormatting sqref="J41">
    <cfRule type="expression" dxfId="1117" priority="33">
      <formula>J41&gt;0</formula>
    </cfRule>
    <cfRule type="expression" dxfId="1116" priority="34">
      <formula>J41&lt;0</formula>
    </cfRule>
  </conditionalFormatting>
  <conditionalFormatting sqref="J39:J47 J49">
    <cfRule type="expression" dxfId="1115" priority="31">
      <formula>J39&gt;0</formula>
    </cfRule>
    <cfRule type="expression" dxfId="1114" priority="32">
      <formula>J39&lt;0</formula>
    </cfRule>
  </conditionalFormatting>
  <conditionalFormatting sqref="F48 H48">
    <cfRule type="expression" dxfId="1113" priority="29">
      <formula>F48&gt;0</formula>
    </cfRule>
    <cfRule type="expression" dxfId="1112" priority="30">
      <formula>F48&lt;0</formula>
    </cfRule>
  </conditionalFormatting>
  <conditionalFormatting sqref="J48">
    <cfRule type="expression" dxfId="1111" priority="27">
      <formula>J48&gt;0</formula>
    </cfRule>
    <cfRule type="expression" dxfId="1110" priority="28">
      <formula>J48&lt;0</formula>
    </cfRule>
  </conditionalFormatting>
  <conditionalFormatting sqref="K41:K52">
    <cfRule type="expression" dxfId="1109" priority="25">
      <formula>K41&gt;0</formula>
    </cfRule>
    <cfRule type="expression" dxfId="1108" priority="26">
      <formula>K41&lt;0</formula>
    </cfRule>
  </conditionalFormatting>
  <conditionalFormatting sqref="K39:K52">
    <cfRule type="expression" dxfId="1107" priority="23">
      <formula>K39&gt;0</formula>
    </cfRule>
    <cfRule type="expression" dxfId="1106" priority="24">
      <formula>K39&lt;0</formula>
    </cfRule>
  </conditionalFormatting>
  <conditionalFormatting sqref="F102:F118 H102:H118 H120:H128 F120:F128">
    <cfRule type="expression" dxfId="1105" priority="19">
      <formula>F102&gt;0</formula>
    </cfRule>
    <cfRule type="expression" dxfId="1104" priority="20">
      <formula>F102&lt;0</formula>
    </cfRule>
  </conditionalFormatting>
  <conditionalFormatting sqref="F96:F101">
    <cfRule type="expression" dxfId="1103" priority="17">
      <formula>F96&gt;0</formula>
    </cfRule>
    <cfRule type="expression" dxfId="1102" priority="18">
      <formula>F96&lt;0</formula>
    </cfRule>
  </conditionalFormatting>
  <conditionalFormatting sqref="H96:H101">
    <cfRule type="expression" dxfId="1101" priority="15">
      <formula>H96&gt;0</formula>
    </cfRule>
    <cfRule type="expression" dxfId="1100" priority="16">
      <formula>H96&lt;0</formula>
    </cfRule>
  </conditionalFormatting>
  <conditionalFormatting sqref="J112">
    <cfRule type="expression" dxfId="1099" priority="13">
      <formula>J112&gt;0</formula>
    </cfRule>
    <cfRule type="expression" dxfId="1098" priority="14">
      <formula>J112&lt;0</formula>
    </cfRule>
  </conditionalFormatting>
  <conditionalFormatting sqref="J110:J118 J120">
    <cfRule type="expression" dxfId="1097" priority="11">
      <formula>J110&gt;0</formula>
    </cfRule>
    <cfRule type="expression" dxfId="1096" priority="12">
      <formula>J110&lt;0</formula>
    </cfRule>
  </conditionalFormatting>
  <conditionalFormatting sqref="F119 H119">
    <cfRule type="expression" dxfId="1095" priority="9">
      <formula>F119&gt;0</formula>
    </cfRule>
    <cfRule type="expression" dxfId="1094" priority="10">
      <formula>F119&lt;0</formula>
    </cfRule>
  </conditionalFormatting>
  <conditionalFormatting sqref="J119">
    <cfRule type="expression" dxfId="1093" priority="7">
      <formula>J119&gt;0</formula>
    </cfRule>
    <cfRule type="expression" dxfId="1092" priority="8">
      <formula>J119&lt;0</formula>
    </cfRule>
  </conditionalFormatting>
  <conditionalFormatting sqref="K112:K123">
    <cfRule type="expression" dxfId="1091" priority="5">
      <formula>K112&gt;0</formula>
    </cfRule>
    <cfRule type="expression" dxfId="1090" priority="6">
      <formula>K112&lt;0</formula>
    </cfRule>
  </conditionalFormatting>
  <conditionalFormatting sqref="K110:K123">
    <cfRule type="expression" dxfId="1089" priority="3">
      <formula>K110&gt;0</formula>
    </cfRule>
    <cfRule type="expression" dxfId="1088" priority="4">
      <formula>K110&lt;0</formula>
    </cfRule>
  </conditionalFormatting>
  <conditionalFormatting sqref="J121">
    <cfRule type="expression" dxfId="1087" priority="1">
      <formula>J121&gt;0</formula>
    </cfRule>
    <cfRule type="expression" dxfId="108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58.37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58.37</v>
      </c>
      <c r="R4" s="498">
        <v>1.5E-3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64.207000000000008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63.6233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63.0396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62.4559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61.872199999999999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61.288499999999999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60.704799999999999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60.121099999999998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59.537399999999998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58.953699999999998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58.37</v>
      </c>
      <c r="Q51" s="2"/>
      <c r="T51" s="92" t="s">
        <v>104</v>
      </c>
      <c r="U51" s="129" t="s">
        <v>646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57.786299999999997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57.202599999999997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56.618899999999996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56.035199999999996</v>
      </c>
      <c r="T55" s="92" t="s">
        <v>107</v>
      </c>
      <c r="U55" s="129" t="s">
        <v>647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55.451499999999996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54.867799999999995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54.284100000000002</v>
      </c>
      <c r="T58" s="92" t="s">
        <v>108</v>
      </c>
      <c r="U58" s="129" t="s">
        <v>584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53.700400000000002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53.116700000000002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52.533000000000001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85" priority="15">
      <formula>F39&gt;0</formula>
    </cfRule>
    <cfRule type="expression" dxfId="1084" priority="16">
      <formula>F39&lt;0</formula>
    </cfRule>
  </conditionalFormatting>
  <conditionalFormatting sqref="Q7">
    <cfRule type="expression" dxfId="1083" priority="13">
      <formula>Q7&gt;0</formula>
    </cfRule>
    <cfRule type="expression" dxfId="1082" priority="14">
      <formula>Q7&lt;0</formula>
    </cfRule>
  </conditionalFormatting>
  <conditionalFormatting sqref="Q8">
    <cfRule type="expression" dxfId="1081" priority="11">
      <formula>Q8&gt;0</formula>
    </cfRule>
    <cfRule type="expression" dxfId="1080" priority="12">
      <formula>Q8&lt;0</formula>
    </cfRule>
  </conditionalFormatting>
  <conditionalFormatting sqref="F25:F38">
    <cfRule type="expression" dxfId="1079" priority="9">
      <formula>F25&gt;0</formula>
    </cfRule>
    <cfRule type="expression" dxfId="1078" priority="10">
      <formula>F25&lt;0</formula>
    </cfRule>
  </conditionalFormatting>
  <conditionalFormatting sqref="H25:H38">
    <cfRule type="expression" dxfId="1077" priority="7">
      <formula>H25&gt;0</formula>
    </cfRule>
    <cfRule type="expression" dxfId="10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75" priority="3">
      <formula>M55&gt;0</formula>
    </cfRule>
    <cfRule type="expression" dxfId="1074" priority="4">
      <formula>M55&lt;0</formula>
    </cfRule>
  </conditionalFormatting>
  <conditionalFormatting sqref="Q10">
    <cfRule type="expression" dxfId="1073" priority="1">
      <formula>Q10&gt;0</formula>
    </cfRule>
    <cfRule type="expression" dxfId="10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40.049999999999997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40.049999999999997</v>
      </c>
      <c r="R4" s="498">
        <v>0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44.055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43.654499999999999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43.253999999999998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42.853499999999997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42.452999999999996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42.052500000000002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41.652000000000001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41.2515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40.850999999999999</v>
      </c>
      <c r="Q49" s="2"/>
      <c r="T49" s="92" t="s">
        <v>103</v>
      </c>
      <c r="U49" s="129" t="s">
        <v>648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40.450499999999998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40.049999999999997</v>
      </c>
      <c r="Q51" s="2"/>
      <c r="T51" s="92" t="s">
        <v>104</v>
      </c>
      <c r="U51" s="129" t="s">
        <v>649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39.649499999999996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39.248999999999995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38.848499999999994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38.447999999999993</v>
      </c>
      <c r="T55" s="92" t="s">
        <v>107</v>
      </c>
      <c r="U55" s="129" t="s">
        <v>650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38.047499999999992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37.646999999999998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37.246499999999997</v>
      </c>
      <c r="T58" s="92" t="s">
        <v>108</v>
      </c>
      <c r="U58" s="129" t="s">
        <v>551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36.845999999999997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36.445499999999996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36.045000000000002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1" priority="27">
      <formula>F27&gt;0</formula>
    </cfRule>
    <cfRule type="expression" dxfId="107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69" priority="15">
      <formula>Q8&gt;0</formula>
    </cfRule>
    <cfRule type="expression" dxfId="1068" priority="16">
      <formula>Q8&lt;0</formula>
    </cfRule>
  </conditionalFormatting>
  <conditionalFormatting sqref="Q7">
    <cfRule type="expression" dxfId="1067" priority="17">
      <formula>Q7&gt;0</formula>
    </cfRule>
    <cfRule type="expression" dxfId="1066" priority="18">
      <formula>Q7&lt;0</formula>
    </cfRule>
  </conditionalFormatting>
  <conditionalFormatting sqref="F37:F38">
    <cfRule type="expression" dxfId="1065" priority="13">
      <formula>F37&gt;0</formula>
    </cfRule>
    <cfRule type="expression" dxfId="1064" priority="14">
      <formula>F37&lt;0</formula>
    </cfRule>
  </conditionalFormatting>
  <conditionalFormatting sqref="H37:H38">
    <cfRule type="expression" dxfId="1063" priority="11">
      <formula>H37&gt;0</formula>
    </cfRule>
    <cfRule type="expression" dxfId="1062" priority="12">
      <formula>H37&lt;0</formula>
    </cfRule>
  </conditionalFormatting>
  <conditionalFormatting sqref="F23:F26 H23:H26">
    <cfRule type="expression" dxfId="1061" priority="9">
      <formula>F23&gt;0</formula>
    </cfRule>
    <cfRule type="expression" dxfId="1060" priority="10">
      <formula>F23&lt;0</formula>
    </cfRule>
  </conditionalFormatting>
  <conditionalFormatting sqref="Q10">
    <cfRule type="expression" dxfId="1059" priority="3">
      <formula>Q10&gt;0</formula>
    </cfRule>
    <cfRule type="expression" dxfId="1058" priority="4">
      <formula>Q10&lt;0</formula>
    </cfRule>
  </conditionalFormatting>
  <conditionalFormatting sqref="F22 H22">
    <cfRule type="expression" dxfId="1057" priority="1">
      <formula>F22&gt;0</formula>
    </cfRule>
    <cfRule type="expression" dxfId="1056" priority="2">
      <formula>F22&lt;0</formula>
    </cfRule>
  </conditionalFormatting>
  <conditionalFormatting sqref="M41">
    <cfRule type="expression" dxfId="1055" priority="5">
      <formula>M41&gt;0</formula>
    </cfRule>
    <cfRule type="expression" dxfId="10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55.14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55.14</v>
      </c>
      <c r="R4" s="498">
        <v>-3.3E-3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60.654000000000003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60.102600000000002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59.551200000000001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58.999800000000008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58.448400000000007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57.897000000000006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57.345600000000005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56.794200000000004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56.242800000000003</v>
      </c>
      <c r="Q49" s="2"/>
      <c r="T49" s="92" t="s">
        <v>103</v>
      </c>
      <c r="U49" s="129" t="s">
        <v>514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55.691400000000002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55.14</v>
      </c>
      <c r="Q51" s="2"/>
      <c r="T51" s="92" t="s">
        <v>104</v>
      </c>
      <c r="U51" s="129" t="s">
        <v>651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54.5886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54.037199999999999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53.485799999999998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52.934399999999997</v>
      </c>
      <c r="T55" s="92" t="s">
        <v>107</v>
      </c>
      <c r="U55" s="129" t="s">
        <v>652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52.382999999999996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51.831599999999995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51.280200000000001</v>
      </c>
      <c r="T58" s="92" t="s">
        <v>108</v>
      </c>
      <c r="U58" s="129" t="s">
        <v>592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50.7288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50.177400000000006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49.626000000000005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3" priority="29">
      <formula>F25&gt;0</formula>
    </cfRule>
    <cfRule type="expression" dxfId="1052" priority="30">
      <formula>F25&lt;0</formula>
    </cfRule>
  </conditionalFormatting>
  <conditionalFormatting sqref="Q7">
    <cfRule type="expression" dxfId="1051" priority="27">
      <formula>Q7&gt;0</formula>
    </cfRule>
    <cfRule type="expression" dxfId="1050" priority="28">
      <formula>Q7&lt;0</formula>
    </cfRule>
  </conditionalFormatting>
  <conditionalFormatting sqref="Q8">
    <cfRule type="expression" dxfId="1049" priority="25">
      <formula>Q8&gt;0</formula>
    </cfRule>
    <cfRule type="expression" dxfId="1048" priority="26">
      <formula>Q8&lt;0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M46">
    <cfRule type="expression" dxfId="1045" priority="11">
      <formula>M46&gt;0</formula>
    </cfRule>
    <cfRule type="expression" dxfId="1044" priority="12">
      <formula>M46&lt;0</formula>
    </cfRule>
  </conditionalFormatting>
  <conditionalFormatting sqref="F80:F88 H80:H88">
    <cfRule type="expression" dxfId="1043" priority="9">
      <formula>F80&gt;0</formula>
    </cfRule>
    <cfRule type="expression" dxfId="1042" priority="10">
      <formula>F80&lt;0</formula>
    </cfRule>
  </conditionalFormatting>
  <conditionalFormatting sqref="F75:F79">
    <cfRule type="expression" dxfId="1041" priority="7">
      <formula>F75&gt;0</formula>
    </cfRule>
    <cfRule type="expression" dxfId="1040" priority="8">
      <formula>F75&lt;0</formula>
    </cfRule>
  </conditionalFormatting>
  <conditionalFormatting sqref="H75:H79">
    <cfRule type="expression" dxfId="1039" priority="5">
      <formula>H75&gt;0</formula>
    </cfRule>
    <cfRule type="expression" dxfId="1038" priority="6">
      <formula>H75&lt;0</formula>
    </cfRule>
  </conditionalFormatting>
  <conditionalFormatting sqref="F71:F74">
    <cfRule type="expression" dxfId="1037" priority="3">
      <formula>F71&gt;0</formula>
    </cfRule>
    <cfRule type="expression" dxfId="1036" priority="4">
      <formula>F71&lt;0</formula>
    </cfRule>
  </conditionalFormatting>
  <conditionalFormatting sqref="H71:H74">
    <cfRule type="expression" dxfId="1035" priority="1">
      <formula>H71&gt;0</formula>
    </cfRule>
    <cfRule type="expression" dxfId="10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49.85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49.85</v>
      </c>
      <c r="R4" s="498">
        <v>-1.09E-2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54.835000000000008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54.336500000000008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53.838000000000008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53.339500000000008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52.841000000000001</v>
      </c>
      <c r="Q45" s="2"/>
      <c r="T45" s="92" t="s">
        <v>99</v>
      </c>
      <c r="U45" s="129" t="s">
        <v>653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52.342500000000001</v>
      </c>
      <c r="Q46" s="2"/>
      <c r="T46" s="92" t="s">
        <v>100</v>
      </c>
      <c r="U46" s="129" t="s">
        <v>654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51.844000000000001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51.345500000000001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50.847000000000001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50.348500000000001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49.85</v>
      </c>
      <c r="Q51" s="2"/>
      <c r="T51" s="92" t="s">
        <v>104</v>
      </c>
      <c r="U51" s="129" t="s">
        <v>655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49.351500000000001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48.853000000000002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48.354500000000002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47.856000000000002</v>
      </c>
      <c r="T55" s="92" t="s">
        <v>107</v>
      </c>
      <c r="U55" s="129" t="s">
        <v>656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47.357500000000002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46.859000000000002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46.360500000000002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45.862000000000002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45.363500000000002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44.865000000000002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3" priority="11">
      <formula>F34&gt;0</formula>
    </cfRule>
    <cfRule type="expression" dxfId="1032" priority="12">
      <formula>F34&lt;0</formula>
    </cfRule>
  </conditionalFormatting>
  <conditionalFormatting sqref="Q7">
    <cfRule type="expression" dxfId="1031" priority="9">
      <formula>Q7&gt;0</formula>
    </cfRule>
    <cfRule type="expression" dxfId="1030" priority="10">
      <formula>Q7&lt;0</formula>
    </cfRule>
  </conditionalFormatting>
  <conditionalFormatting sqref="Q8">
    <cfRule type="expression" dxfId="1029" priority="7">
      <formula>Q8&gt;0</formula>
    </cfRule>
    <cfRule type="expression" dxfId="1028" priority="8">
      <formula>Q8&lt;0</formula>
    </cfRule>
  </conditionalFormatting>
  <conditionalFormatting sqref="F25:F33">
    <cfRule type="expression" dxfId="1027" priority="5">
      <formula>F25&gt;0</formula>
    </cfRule>
    <cfRule type="expression" dxfId="1026" priority="6">
      <formula>F25&lt;0</formula>
    </cfRule>
  </conditionalFormatting>
  <conditionalFormatting sqref="H25:H33">
    <cfRule type="expression" dxfId="1025" priority="3">
      <formula>H25&gt;0</formula>
    </cfRule>
    <cfRule type="expression" dxfId="1024" priority="4">
      <formula>H25&lt;0</formula>
    </cfRule>
  </conditionalFormatting>
  <conditionalFormatting sqref="M46">
    <cfRule type="expression" dxfId="1023" priority="1">
      <formula>M46&gt;0</formula>
    </cfRule>
    <cfRule type="expression" dxfId="102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765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27.28</v>
      </c>
      <c r="R4" s="498">
        <v>6.9999999999999999E-4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2728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260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260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0.1053484602917342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30.008000000000003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29.735200000000003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29.462400000000002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29.189600000000002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28.916800000000002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28.644000000000002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28.371200000000002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28.098400000000002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27.825600000000001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27.552800000000001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27.007200000000001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26.734400000000001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26.461600000000001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26.188800000000001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25.916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25.6432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25.370400000000004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25.097600000000003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24.824800000000003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24.552000000000003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1" priority="9">
      <formula>F57&gt;0</formula>
    </cfRule>
    <cfRule type="expression" dxfId="1020" priority="10">
      <formula>F57&lt;0</formula>
    </cfRule>
  </conditionalFormatting>
  <conditionalFormatting sqref="Q7">
    <cfRule type="expression" dxfId="1019" priority="7">
      <formula>Q7&gt;0</formula>
    </cfRule>
    <cfRule type="expression" dxfId="1018" priority="8">
      <formula>Q7&lt;0</formula>
    </cfRule>
  </conditionalFormatting>
  <conditionalFormatting sqref="Q8">
    <cfRule type="expression" dxfId="1017" priority="5">
      <formula>Q8&gt;0</formula>
    </cfRule>
    <cfRule type="expression" dxfId="1016" priority="6">
      <formula>Q8&lt;0</formula>
    </cfRule>
  </conditionalFormatting>
  <conditionalFormatting sqref="F25:F56">
    <cfRule type="expression" dxfId="1015" priority="3">
      <formula>F25&gt;0</formula>
    </cfRule>
    <cfRule type="expression" dxfId="1014" priority="4">
      <formula>F25&lt;0</formula>
    </cfRule>
  </conditionalFormatting>
  <conditionalFormatting sqref="H25:H56">
    <cfRule type="expression" dxfId="1013" priority="1">
      <formula>H25&gt;0</formula>
    </cfRule>
    <cfRule type="expression" dxfId="10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80.94</v>
      </c>
      <c r="R4" s="498">
        <v>-2E-3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89.034000000000006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88.224600000000009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87.415199999999999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86.605800000000002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85.796400000000006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84.986999999999995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84.177599999999998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83.368200000000002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82.558800000000005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81.749399999999994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80.94</v>
      </c>
      <c r="Q51" s="2"/>
      <c r="T51" s="92" t="s">
        <v>104</v>
      </c>
      <c r="U51" s="129" t="s">
        <v>657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80.130600000000001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79.32119999999999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78.511799999999994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77.702399999999997</v>
      </c>
      <c r="T55" s="92" t="s">
        <v>107</v>
      </c>
      <c r="U55" s="129" t="s">
        <v>658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76.893000000000001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76.08359999999999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75.274200000000008</v>
      </c>
      <c r="T58" s="92" t="s">
        <v>108</v>
      </c>
      <c r="U58" s="129" t="s">
        <v>571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74.464799999999997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73.6554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72.846000000000004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11" priority="15">
      <formula>F57&gt;0</formula>
    </cfRule>
    <cfRule type="expression" dxfId="1010" priority="16">
      <formula>F57&lt;0</formula>
    </cfRule>
  </conditionalFormatting>
  <conditionalFormatting sqref="Q7">
    <cfRule type="expression" dxfId="1009" priority="13">
      <formula>Q7&gt;0</formula>
    </cfRule>
    <cfRule type="expression" dxfId="1008" priority="14">
      <formula>Q7&lt;0</formula>
    </cfRule>
  </conditionalFormatting>
  <conditionalFormatting sqref="Q8">
    <cfRule type="expression" dxfId="1007" priority="11">
      <formula>Q8&gt;0</formula>
    </cfRule>
    <cfRule type="expression" dxfId="1006" priority="12">
      <formula>Q8&lt;0</formula>
    </cfRule>
  </conditionalFormatting>
  <conditionalFormatting sqref="F25:F56">
    <cfRule type="expression" dxfId="1005" priority="9">
      <formula>F25&gt;0</formula>
    </cfRule>
    <cfRule type="expression" dxfId="1004" priority="10">
      <formula>F25&lt;0</formula>
    </cfRule>
  </conditionalFormatting>
  <conditionalFormatting sqref="H25:H56">
    <cfRule type="expression" dxfId="1003" priority="7">
      <formula>H25&gt;0</formula>
    </cfRule>
    <cfRule type="expression" dxfId="1002" priority="8">
      <formula>H25&lt;0</formula>
    </cfRule>
  </conditionalFormatting>
  <conditionalFormatting sqref="M58">
    <cfRule type="expression" dxfId="1001" priority="5">
      <formula>M58&gt;0</formula>
    </cfRule>
    <cfRule type="expression" dxfId="1000" priority="6">
      <formula>M58&lt;0</formula>
    </cfRule>
  </conditionalFormatting>
  <conditionalFormatting sqref="F84:F115">
    <cfRule type="expression" dxfId="999" priority="3">
      <formula>F84&gt;0</formula>
    </cfRule>
    <cfRule type="expression" dxfId="998" priority="4">
      <formula>F84&lt;0</formula>
    </cfRule>
  </conditionalFormatting>
  <conditionalFormatting sqref="H84:H115">
    <cfRule type="expression" dxfId="997" priority="1">
      <formula>H84&gt;0</formula>
    </cfRule>
    <cfRule type="expression" dxfId="99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42" t="s">
        <v>512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538</v>
      </c>
      <c r="M4" s="3"/>
      <c r="O4" s="11" t="s">
        <v>66</v>
      </c>
      <c r="Q4" s="55">
        <v>14.7</v>
      </c>
      <c r="R4" s="498">
        <v>2.0799999999999999E-2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94080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4262.9010000016424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-10352.669999999984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212</v>
      </c>
      <c r="Q9" s="136">
        <f>IF(Q2=0, 0, Q8/Q6)</f>
        <v>-9.9132484116320932E-2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3" t="s">
        <v>78</v>
      </c>
      <c r="P41" s="703"/>
    </row>
    <row r="42" spans="7:16" ht="15.75" thickTop="1" x14ac:dyDescent="0.25">
      <c r="O42" s="82">
        <v>1.22</v>
      </c>
      <c r="P42" s="82">
        <f>O42*$Q$4</f>
        <v>17.933999999999997</v>
      </c>
    </row>
    <row r="43" spans="7:16" x14ac:dyDescent="0.25">
      <c r="O43" s="82">
        <v>1.21</v>
      </c>
      <c r="P43" s="82">
        <f>O43*$Q$4</f>
        <v>17.786999999999999</v>
      </c>
    </row>
    <row r="44" spans="7:16" x14ac:dyDescent="0.25">
      <c r="O44" s="82">
        <v>1.2</v>
      </c>
      <c r="P44" s="82">
        <f>O44*$Q$4</f>
        <v>17.639999999999997</v>
      </c>
    </row>
    <row r="45" spans="7:16" x14ac:dyDescent="0.25">
      <c r="O45" s="82">
        <v>1.19</v>
      </c>
      <c r="P45" s="82">
        <f>O45*$Q$4</f>
        <v>17.492999999999999</v>
      </c>
    </row>
    <row r="46" spans="7:16" x14ac:dyDescent="0.25">
      <c r="O46" s="82">
        <v>1.18</v>
      </c>
      <c r="P46" s="82">
        <f>O46*$Q$4</f>
        <v>17.345999999999997</v>
      </c>
    </row>
    <row r="47" spans="7:16" x14ac:dyDescent="0.25">
      <c r="O47" s="82">
        <v>1.17</v>
      </c>
      <c r="P47" s="82">
        <f t="shared" ref="P47:P53" si="2">O47*$Q$4</f>
        <v>17.198999999999998</v>
      </c>
    </row>
    <row r="48" spans="7:16" x14ac:dyDescent="0.25">
      <c r="G48" s="30"/>
      <c r="O48" s="82">
        <v>1.1599999999999999</v>
      </c>
      <c r="P48" s="82">
        <f t="shared" si="2"/>
        <v>17.052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16.904999999999998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16.757999999999999</v>
      </c>
    </row>
    <row r="51" spans="1:16" x14ac:dyDescent="0.25">
      <c r="O51" s="82">
        <v>1.1299999999999999</v>
      </c>
      <c r="P51" s="82">
        <f t="shared" si="2"/>
        <v>16.610999999999997</v>
      </c>
    </row>
    <row r="52" spans="1:16" x14ac:dyDescent="0.25">
      <c r="O52" s="82">
        <v>1.1200000000000001</v>
      </c>
      <c r="P52" s="82">
        <f t="shared" si="2"/>
        <v>16.464000000000002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535</v>
      </c>
      <c r="K53" s="227" t="s">
        <v>150</v>
      </c>
      <c r="L53" s="227" t="s">
        <v>761</v>
      </c>
      <c r="O53" s="82">
        <v>1.1100000000000001</v>
      </c>
      <c r="P53" s="82">
        <f t="shared" si="2"/>
        <v>16.317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16.170000000000002</v>
      </c>
    </row>
    <row r="55" spans="1:16" x14ac:dyDescent="0.25">
      <c r="A55" t="s">
        <v>469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16.023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15.875999999999999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7" si="16">(G57-K57)/C57</f>
        <v>14.602266666666665</v>
      </c>
      <c r="O57" s="82">
        <v>1.07</v>
      </c>
      <c r="P57" s="82">
        <f t="shared" si="9"/>
        <v>15.729000000000001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15.582000000000001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15.435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15.288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15.141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14.994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14.847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14.7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14.552999999999999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14.405999999999999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14.258999999999999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14.111999999999998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13.964999999999998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13.817999999999998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7" si="50">C71*(E71-D71)</f>
        <v>-2453.9999999999936</v>
      </c>
      <c r="G71" s="40">
        <f t="shared" ref="G71:G77" si="51">D71*C71</f>
        <v>98334</v>
      </c>
      <c r="H71" s="230">
        <f t="shared" ref="H71:H77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13.670999999999999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13.523999999999999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13.377000000000001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13.23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13.083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12.936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12.789</v>
      </c>
    </row>
    <row r="78" spans="1:16" x14ac:dyDescent="0.25">
      <c r="B78" s="155"/>
      <c r="C78" s="10"/>
      <c r="D78" s="240"/>
      <c r="E78" s="40"/>
      <c r="F78" s="40"/>
      <c r="G78" s="40"/>
      <c r="H78" s="229"/>
      <c r="I78" s="40"/>
      <c r="J78" s="40"/>
      <c r="K78" s="40"/>
      <c r="L78" s="40"/>
      <c r="O78" s="82">
        <v>0.86</v>
      </c>
      <c r="P78" s="82">
        <f>O78*$Q$4</f>
        <v>12.641999999999999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12.494999999999999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995" priority="108">
      <formula>F97&gt;0</formula>
    </cfRule>
    <cfRule type="expression" dxfId="99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993" priority="101">
      <formula>F90&gt;0</formula>
    </cfRule>
    <cfRule type="expression" dxfId="992" priority="102">
      <formula>F90&lt;0</formula>
    </cfRule>
  </conditionalFormatting>
  <conditionalFormatting sqref="H90:H96">
    <cfRule type="expression" dxfId="991" priority="97">
      <formula>H90&gt;0</formula>
    </cfRule>
    <cfRule type="expression" dxfId="990" priority="98">
      <formula>H90&lt;0</formula>
    </cfRule>
  </conditionalFormatting>
  <conditionalFormatting sqref="Q8">
    <cfRule type="expression" dxfId="989" priority="83">
      <formula>Q8&gt;0</formula>
    </cfRule>
    <cfRule type="expression" dxfId="988" priority="84">
      <formula>Q8&lt;0</formula>
    </cfRule>
  </conditionalFormatting>
  <conditionalFormatting sqref="Q7">
    <cfRule type="expression" dxfId="987" priority="85">
      <formula>Q7&gt;0</formula>
    </cfRule>
    <cfRule type="expression" dxfId="986" priority="86">
      <formula>Q7&lt;0</formula>
    </cfRule>
  </conditionalFormatting>
  <conditionalFormatting sqref="F198:F204">
    <cfRule type="expression" dxfId="985" priority="57">
      <formula>F198&gt;0</formula>
    </cfRule>
    <cfRule type="expression" dxfId="984" priority="58">
      <formula>F198&lt;0</formula>
    </cfRule>
  </conditionalFormatting>
  <conditionalFormatting sqref="F123:F141 H123:H141">
    <cfRule type="expression" dxfId="983" priority="79">
      <formula>F123&gt;0</formula>
    </cfRule>
    <cfRule type="expression" dxfId="982" priority="80">
      <formula>F123&lt;0</formula>
    </cfRule>
  </conditionalFormatting>
  <conditionalFormatting sqref="F116:F122">
    <cfRule type="expression" dxfId="981" priority="77">
      <formula>F116&gt;0</formula>
    </cfRule>
    <cfRule type="expression" dxfId="980" priority="78">
      <formula>F116&lt;0</formula>
    </cfRule>
  </conditionalFormatting>
  <conditionalFormatting sqref="H116:H122">
    <cfRule type="expression" dxfId="979" priority="75">
      <formula>H116&gt;0</formula>
    </cfRule>
    <cfRule type="expression" dxfId="978" priority="76">
      <formula>H116&lt;0</formula>
    </cfRule>
  </conditionalFormatting>
  <conditionalFormatting sqref="F149:F167 H149:H167">
    <cfRule type="expression" dxfId="977" priority="73">
      <formula>F149&gt;0</formula>
    </cfRule>
    <cfRule type="expression" dxfId="976" priority="74">
      <formula>F149&lt;0</formula>
    </cfRule>
  </conditionalFormatting>
  <conditionalFormatting sqref="F142:F148">
    <cfRule type="expression" dxfId="975" priority="71">
      <formula>F142&gt;0</formula>
    </cfRule>
    <cfRule type="expression" dxfId="974" priority="72">
      <formula>F142&lt;0</formula>
    </cfRule>
  </conditionalFormatting>
  <conditionalFormatting sqref="H142:H148">
    <cfRule type="expression" dxfId="973" priority="69">
      <formula>H142&gt;0</formula>
    </cfRule>
    <cfRule type="expression" dxfId="972" priority="70">
      <formula>H142&lt;0</formula>
    </cfRule>
  </conditionalFormatting>
  <conditionalFormatting sqref="F175:F192 H175:H192">
    <cfRule type="expression" dxfId="971" priority="67">
      <formula>F175&gt;0</formula>
    </cfRule>
    <cfRule type="expression" dxfId="970" priority="68">
      <formula>F175&lt;0</formula>
    </cfRule>
  </conditionalFormatting>
  <conditionalFormatting sqref="F168:F174">
    <cfRule type="expression" dxfId="969" priority="65">
      <formula>F168&gt;0</formula>
    </cfRule>
    <cfRule type="expression" dxfId="968" priority="66">
      <formula>F168&lt;0</formula>
    </cfRule>
  </conditionalFormatting>
  <conditionalFormatting sqref="H168:H174">
    <cfRule type="expression" dxfId="967" priority="63">
      <formula>H168&gt;0</formula>
    </cfRule>
    <cfRule type="expression" dxfId="966" priority="64">
      <formula>H168&lt;0</formula>
    </cfRule>
  </conditionalFormatting>
  <conditionalFormatting sqref="F193:F197 H193:H197">
    <cfRule type="expression" dxfId="965" priority="61">
      <formula>F193&gt;0</formula>
    </cfRule>
    <cfRule type="expression" dxfId="964" priority="62">
      <formula>F193&lt;0</formula>
    </cfRule>
  </conditionalFormatting>
  <conditionalFormatting sqref="F205:F220 H205:H220">
    <cfRule type="expression" dxfId="963" priority="59">
      <formula>F205&gt;0</formula>
    </cfRule>
    <cfRule type="expression" dxfId="962" priority="60">
      <formula>F205&lt;0</formula>
    </cfRule>
  </conditionalFormatting>
  <conditionalFormatting sqref="H198:H204">
    <cfRule type="expression" dxfId="961" priority="55">
      <formula>H198&gt;0</formula>
    </cfRule>
    <cfRule type="expression" dxfId="960" priority="56">
      <formula>H198&lt;0</formula>
    </cfRule>
  </conditionalFormatting>
  <conditionalFormatting sqref="F221 H221">
    <cfRule type="expression" dxfId="959" priority="53">
      <formula>F221&gt;0</formula>
    </cfRule>
    <cfRule type="expression" dxfId="958" priority="54">
      <formula>F221&lt;0</formula>
    </cfRule>
  </conditionalFormatting>
  <conditionalFormatting sqref="F222:F226 H222:H226">
    <cfRule type="expression" dxfId="957" priority="51">
      <formula>F222&gt;0</formula>
    </cfRule>
    <cfRule type="expression" dxfId="956" priority="52">
      <formula>F222&lt;0</formula>
    </cfRule>
  </conditionalFormatting>
  <conditionalFormatting sqref="F234:F249 H234:H249">
    <cfRule type="expression" dxfId="955" priority="49">
      <formula>F234&gt;0</formula>
    </cfRule>
    <cfRule type="expression" dxfId="954" priority="50">
      <formula>F234&lt;0</formula>
    </cfRule>
  </conditionalFormatting>
  <conditionalFormatting sqref="F227:F233">
    <cfRule type="expression" dxfId="953" priority="47">
      <formula>F227&gt;0</formula>
    </cfRule>
    <cfRule type="expression" dxfId="952" priority="48">
      <formula>F227&lt;0</formula>
    </cfRule>
  </conditionalFormatting>
  <conditionalFormatting sqref="H227:H233">
    <cfRule type="expression" dxfId="951" priority="45">
      <formula>H227&gt;0</formula>
    </cfRule>
    <cfRule type="expression" dxfId="950" priority="46">
      <formula>H227&lt;0</formula>
    </cfRule>
  </conditionalFormatting>
  <conditionalFormatting sqref="F251:F256 H251:H256">
    <cfRule type="expression" dxfId="949" priority="43">
      <formula>F251&gt;0</formula>
    </cfRule>
    <cfRule type="expression" dxfId="948" priority="44">
      <formula>F251&lt;0</formula>
    </cfRule>
  </conditionalFormatting>
  <conditionalFormatting sqref="F257 H257">
    <cfRule type="expression" dxfId="947" priority="41">
      <formula>F257&gt;0</formula>
    </cfRule>
    <cfRule type="expression" dxfId="946" priority="42">
      <formula>F257&lt;0</formula>
    </cfRule>
  </conditionalFormatting>
  <conditionalFormatting sqref="F258:F262 H258:H262">
    <cfRule type="expression" dxfId="945" priority="39">
      <formula>F258&gt;0</formula>
    </cfRule>
    <cfRule type="expression" dxfId="944" priority="40">
      <formula>F258&lt;0</formula>
    </cfRule>
  </conditionalFormatting>
  <conditionalFormatting sqref="F270:F285 H270:H285">
    <cfRule type="expression" dxfId="943" priority="37">
      <formula>F270&gt;0</formula>
    </cfRule>
    <cfRule type="expression" dxfId="942" priority="38">
      <formula>F270&lt;0</formula>
    </cfRule>
  </conditionalFormatting>
  <conditionalFormatting sqref="F263:F269">
    <cfRule type="expression" dxfId="941" priority="35">
      <formula>F263&gt;0</formula>
    </cfRule>
    <cfRule type="expression" dxfId="940" priority="36">
      <formula>F263&lt;0</formula>
    </cfRule>
  </conditionalFormatting>
  <conditionalFormatting sqref="H263:H269">
    <cfRule type="expression" dxfId="939" priority="33">
      <formula>H263&gt;0</formula>
    </cfRule>
    <cfRule type="expression" dxfId="938" priority="34">
      <formula>H263&lt;0</formula>
    </cfRule>
  </conditionalFormatting>
  <conditionalFormatting sqref="F286:F291 H286:H291">
    <cfRule type="expression" dxfId="937" priority="31">
      <formula>F286&gt;0</formula>
    </cfRule>
    <cfRule type="expression" dxfId="936" priority="32">
      <formula>F286&lt;0</formula>
    </cfRule>
  </conditionalFormatting>
  <conditionalFormatting sqref="F292 H292">
    <cfRule type="expression" dxfId="935" priority="29">
      <formula>F292&gt;0</formula>
    </cfRule>
    <cfRule type="expression" dxfId="934" priority="30">
      <formula>F292&lt;0</formula>
    </cfRule>
  </conditionalFormatting>
  <conditionalFormatting sqref="F293:F297 H293:H297">
    <cfRule type="expression" dxfId="933" priority="27">
      <formula>F293&gt;0</formula>
    </cfRule>
    <cfRule type="expression" dxfId="932" priority="28">
      <formula>F293&lt;0</formula>
    </cfRule>
  </conditionalFormatting>
  <conditionalFormatting sqref="F305:F320 H305:H320">
    <cfRule type="expression" dxfId="931" priority="25">
      <formula>F305&gt;0</formula>
    </cfRule>
    <cfRule type="expression" dxfId="930" priority="26">
      <formula>F305&lt;0</formula>
    </cfRule>
  </conditionalFormatting>
  <conditionalFormatting sqref="F298:F304">
    <cfRule type="expression" dxfId="929" priority="23">
      <formula>F298&gt;0</formula>
    </cfRule>
    <cfRule type="expression" dxfId="928" priority="24">
      <formula>F298&lt;0</formula>
    </cfRule>
  </conditionalFormatting>
  <conditionalFormatting sqref="H298:H304">
    <cfRule type="expression" dxfId="927" priority="21">
      <formula>H298&gt;0</formula>
    </cfRule>
    <cfRule type="expression" dxfId="926" priority="22">
      <formula>H298&lt;0</formula>
    </cfRule>
  </conditionalFormatting>
  <conditionalFormatting sqref="M349">
    <cfRule type="expression" dxfId="925" priority="19">
      <formula>M349&gt;0</formula>
    </cfRule>
    <cfRule type="expression" dxfId="924" priority="20">
      <formula>M349&lt;0</formula>
    </cfRule>
  </conditionalFormatting>
  <conditionalFormatting sqref="F72:F86 H72:H86">
    <cfRule type="expression" dxfId="923" priority="17">
      <formula>F72&gt;0</formula>
    </cfRule>
    <cfRule type="expression" dxfId="922" priority="18">
      <formula>F72&lt;0</formula>
    </cfRule>
  </conditionalFormatting>
  <conditionalFormatting sqref="F60:F71">
    <cfRule type="expression" dxfId="921" priority="15">
      <formula>F60&gt;0</formula>
    </cfRule>
    <cfRule type="expression" dxfId="920" priority="16">
      <formula>F60&lt;0</formula>
    </cfRule>
  </conditionalFormatting>
  <conditionalFormatting sqref="H60:H71">
    <cfRule type="expression" dxfId="919" priority="13">
      <formula>H60&gt;0</formula>
    </cfRule>
    <cfRule type="expression" dxfId="918" priority="14">
      <formula>H60&lt;0</formula>
    </cfRule>
  </conditionalFormatting>
  <conditionalFormatting sqref="F54:F59 H54:H59">
    <cfRule type="expression" dxfId="917" priority="11">
      <formula>F54&gt;0</formula>
    </cfRule>
    <cfRule type="expression" dxfId="916" priority="12">
      <formula>F54&lt;0</formula>
    </cfRule>
  </conditionalFormatting>
  <conditionalFormatting sqref="J56:K56">
    <cfRule type="expression" dxfId="915" priority="9">
      <formula>J56&gt;0</formula>
    </cfRule>
    <cfRule type="expression" dxfId="914" priority="10">
      <formula>J56&lt;0</formula>
    </cfRule>
  </conditionalFormatting>
  <conditionalFormatting sqref="J57:K63 K62:K86">
    <cfRule type="expression" dxfId="913" priority="7">
      <formula>J57&gt;0</formula>
    </cfRule>
    <cfRule type="expression" dxfId="912" priority="8">
      <formula>J57&lt;0</formula>
    </cfRule>
  </conditionalFormatting>
  <conditionalFormatting sqref="L56:L76">
    <cfRule type="expression" dxfId="911" priority="5">
      <formula>L56&gt;0</formula>
    </cfRule>
    <cfRule type="expression" dxfId="910" priority="6">
      <formula>L56&lt;0</formula>
    </cfRule>
  </conditionalFormatting>
  <conditionalFormatting sqref="L77:L86">
    <cfRule type="expression" dxfId="909" priority="3">
      <formula>L77&gt;0</formula>
    </cfRule>
    <cfRule type="expression" dxfId="908" priority="4">
      <formula>L77&lt;0</formula>
    </cfRule>
  </conditionalFormatting>
  <conditionalFormatting sqref="Q10">
    <cfRule type="expression" dxfId="907" priority="1">
      <formula>Q10&gt;0</formula>
    </cfRule>
    <cfRule type="expression" dxfId="906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536</v>
      </c>
      <c r="M4" s="3"/>
      <c r="N4" s="4"/>
      <c r="O4" s="11" t="s">
        <v>66</v>
      </c>
      <c r="Q4" s="491">
        <v>30.04</v>
      </c>
      <c r="R4" s="498">
        <v>3.4099999999999998E-2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45060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564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-980.91000000000349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-2728.8799999999974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-5.7102823920543805E-2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535</v>
      </c>
      <c r="K34" s="227" t="s">
        <v>150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O41" s="82">
        <v>1.1000000000000001</v>
      </c>
      <c r="P41" s="82">
        <f>O41*$Q$4</f>
        <v>33.044000000000004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32.743600000000001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32.443200000000004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32.142800000000001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31.842400000000001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31.542000000000002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31.241600000000002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30.941199999999998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30.640799999999999</v>
      </c>
      <c r="Q49" s="2"/>
      <c r="T49" s="92" t="s">
        <v>103</v>
      </c>
      <c r="U49" s="87" t="s">
        <v>552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30.340399999999999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30.04</v>
      </c>
      <c r="Q51" s="2"/>
      <c r="T51" s="92" t="s">
        <v>104</v>
      </c>
      <c r="U51" s="87" t="s">
        <v>659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29.739599999999999</v>
      </c>
      <c r="Q52" s="2"/>
      <c r="T52" s="92" t="s">
        <v>105</v>
      </c>
      <c r="U52" s="87" t="s">
        <v>660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29.4392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29.1388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28.838399999999996</v>
      </c>
      <c r="T55" s="92" t="s">
        <v>107</v>
      </c>
      <c r="U55" s="87" t="s">
        <v>661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28.537999999999997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28.237599999999997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27.937200000000001</v>
      </c>
      <c r="T58" s="92" t="s">
        <v>108</v>
      </c>
      <c r="U58" s="87" t="s">
        <v>593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27.636800000000001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27.336400000000001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27.036000000000001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763</v>
      </c>
      <c r="S66" s="23" t="s">
        <v>762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05" priority="49">
      <formula>F69&gt;0</formula>
    </cfRule>
    <cfRule type="expression" dxfId="904" priority="50">
      <formula>F69&lt;0</formula>
    </cfRule>
  </conditionalFormatting>
  <conditionalFormatting sqref="F74:F87 F90:F134 F137:F138">
    <cfRule type="expression" dxfId="903" priority="45">
      <formula>F74&gt;0</formula>
    </cfRule>
    <cfRule type="expression" dxfId="902" priority="46">
      <formula>F74&lt;0</formula>
    </cfRule>
  </conditionalFormatting>
  <conditionalFormatting sqref="F74:F87 F90:F134 F137:F138">
    <cfRule type="expression" dxfId="901" priority="47">
      <formula>F74&gt;0</formula>
    </cfRule>
    <cfRule type="expression" dxfId="900" priority="48">
      <formula>F74&lt;0</formula>
    </cfRule>
  </conditionalFormatting>
  <conditionalFormatting sqref="H69:H87 H90:H134 H137:H138">
    <cfRule type="expression" dxfId="899" priority="43">
      <formula>H69&gt;0</formula>
    </cfRule>
    <cfRule type="expression" dxfId="898" priority="44">
      <formula>H69&lt;0</formula>
    </cfRule>
  </conditionalFormatting>
  <conditionalFormatting sqref="F65:F68">
    <cfRule type="expression" dxfId="897" priority="37">
      <formula>F65&gt;0</formula>
    </cfRule>
    <cfRule type="expression" dxfId="896" priority="38">
      <formula>F65&lt;0</formula>
    </cfRule>
  </conditionalFormatting>
  <conditionalFormatting sqref="H65:H68">
    <cfRule type="expression" dxfId="895" priority="35">
      <formula>H65&gt;0</formula>
    </cfRule>
    <cfRule type="expression" dxfId="894" priority="36">
      <formula>H65&lt;0</formula>
    </cfRule>
  </conditionalFormatting>
  <conditionalFormatting sqref="Q8">
    <cfRule type="expression" dxfId="893" priority="31">
      <formula>Q8&gt;0</formula>
    </cfRule>
    <cfRule type="expression" dxfId="892" priority="32">
      <formula>Q8&lt;0</formula>
    </cfRule>
  </conditionalFormatting>
  <conditionalFormatting sqref="Q7">
    <cfRule type="expression" dxfId="891" priority="33">
      <formula>Q7&gt;0</formula>
    </cfRule>
    <cfRule type="expression" dxfId="890" priority="34">
      <formula>Q7&lt;0</formula>
    </cfRule>
  </conditionalFormatting>
  <conditionalFormatting sqref="F88">
    <cfRule type="expression" dxfId="889" priority="27">
      <formula>F88&gt;0</formula>
    </cfRule>
    <cfRule type="expression" dxfId="888" priority="28">
      <formula>F88&lt;0</formula>
    </cfRule>
  </conditionalFormatting>
  <conditionalFormatting sqref="F88">
    <cfRule type="expression" dxfId="887" priority="29">
      <formula>F88&gt;0</formula>
    </cfRule>
    <cfRule type="expression" dxfId="886" priority="30">
      <formula>F88&lt;0</formula>
    </cfRule>
  </conditionalFormatting>
  <conditionalFormatting sqref="H88">
    <cfRule type="expression" dxfId="885" priority="25">
      <formula>H88&gt;0</formula>
    </cfRule>
    <cfRule type="expression" dxfId="884" priority="26">
      <formula>H88&lt;0</formula>
    </cfRule>
  </conditionalFormatting>
  <conditionalFormatting sqref="F89">
    <cfRule type="expression" dxfId="883" priority="21">
      <formula>F89&gt;0</formula>
    </cfRule>
    <cfRule type="expression" dxfId="882" priority="22">
      <formula>F89&lt;0</formula>
    </cfRule>
  </conditionalFormatting>
  <conditionalFormatting sqref="F89">
    <cfRule type="expression" dxfId="881" priority="23">
      <formula>F89&gt;0</formula>
    </cfRule>
    <cfRule type="expression" dxfId="880" priority="24">
      <formula>F89&lt;0</formula>
    </cfRule>
  </conditionalFormatting>
  <conditionalFormatting sqref="H89">
    <cfRule type="expression" dxfId="879" priority="19">
      <formula>H89&gt;0</formula>
    </cfRule>
    <cfRule type="expression" dxfId="878" priority="20">
      <formula>H89&lt;0</formula>
    </cfRule>
  </conditionalFormatting>
  <conditionalFormatting sqref="F135:F136">
    <cfRule type="expression" dxfId="877" priority="15">
      <formula>F135&gt;0</formula>
    </cfRule>
    <cfRule type="expression" dxfId="876" priority="16">
      <formula>F135&lt;0</formula>
    </cfRule>
  </conditionalFormatting>
  <conditionalFormatting sqref="F135:F136">
    <cfRule type="expression" dxfId="875" priority="17">
      <formula>F135&gt;0</formula>
    </cfRule>
    <cfRule type="expression" dxfId="874" priority="18">
      <formula>F135&lt;0</formula>
    </cfRule>
  </conditionalFormatting>
  <conditionalFormatting sqref="H135:H136">
    <cfRule type="expression" dxfId="873" priority="13">
      <formula>H135&gt;0</formula>
    </cfRule>
    <cfRule type="expression" dxfId="872" priority="14">
      <formula>H135&lt;0</formula>
    </cfRule>
  </conditionalFormatting>
  <conditionalFormatting sqref="F35:F49">
    <cfRule type="expression" dxfId="871" priority="11">
      <formula>F35&gt;0</formula>
    </cfRule>
    <cfRule type="expression" dxfId="870" priority="12">
      <formula>F35&lt;0</formula>
    </cfRule>
  </conditionalFormatting>
  <conditionalFormatting sqref="H35:H49">
    <cfRule type="expression" dxfId="869" priority="9">
      <formula>H35&gt;0</formula>
    </cfRule>
    <cfRule type="expression" dxfId="868" priority="10">
      <formula>H35&lt;0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45:K45">
    <cfRule type="expression" dxfId="865" priority="5">
      <formula>J45&gt;0</formula>
    </cfRule>
    <cfRule type="expression" dxfId="864" priority="6">
      <formula>J45&lt;0</formula>
    </cfRule>
  </conditionalFormatting>
  <conditionalFormatting sqref="K46">
    <cfRule type="expression" dxfId="863" priority="3">
      <formula>K46&gt;0</formula>
    </cfRule>
    <cfRule type="expression" dxfId="862" priority="4">
      <formula>K46&lt;0</formula>
    </cfRule>
  </conditionalFormatting>
  <conditionalFormatting sqref="K47:K58">
    <cfRule type="expression" dxfId="861" priority="1">
      <formula>K47&gt;0</formula>
    </cfRule>
    <cfRule type="expression" dxfId="860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11.04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11.04</v>
      </c>
      <c r="R4" s="498">
        <v>-1.0800000000000001E-2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12.144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12.0336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11.9232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11.812799999999999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11.702399999999999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11.591999999999999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11.4816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11.3712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11.2608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11.150399999999999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11.04</v>
      </c>
      <c r="Q51" s="2"/>
      <c r="T51" s="92" t="s">
        <v>104</v>
      </c>
      <c r="U51" s="87" t="s">
        <v>662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10.929599999999999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10.819199999999999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10.708799999999998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10.598399999999998</v>
      </c>
      <c r="T55" s="92" t="s">
        <v>107</v>
      </c>
      <c r="U55" s="87" t="s">
        <v>663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10.488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10.377599999999999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10.267199999999999</v>
      </c>
      <c r="T58" s="92" t="s">
        <v>108</v>
      </c>
      <c r="U58" s="87" t="s">
        <v>585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10.1568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10.0464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9.9359999999999999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59" priority="25">
      <formula>F30&gt;0</formula>
    </cfRule>
    <cfRule type="expression" dxfId="858" priority="26">
      <formula>F30&lt;0</formula>
    </cfRule>
  </conditionalFormatting>
  <conditionalFormatting sqref="F34:F42 F46:F74">
    <cfRule type="expression" dxfId="857" priority="21">
      <formula>F34&gt;0</formula>
    </cfRule>
    <cfRule type="expression" dxfId="856" priority="22">
      <formula>F34&lt;0</formula>
    </cfRule>
  </conditionalFormatting>
  <conditionalFormatting sqref="F34:F42 F46:F74">
    <cfRule type="expression" dxfId="855" priority="23">
      <formula>F34&gt;0</formula>
    </cfRule>
    <cfRule type="expression" dxfId="854" priority="24">
      <formula>F34&lt;0</formula>
    </cfRule>
  </conditionalFormatting>
  <conditionalFormatting sqref="H30:H42 H46:H74">
    <cfRule type="expression" dxfId="853" priority="19">
      <formula>H30&gt;0</formula>
    </cfRule>
    <cfRule type="expression" dxfId="852" priority="20">
      <formula>H30&lt;0</formula>
    </cfRule>
  </conditionalFormatting>
  <conditionalFormatting sqref="F25:F29">
    <cfRule type="expression" dxfId="851" priority="13">
      <formula>F25&gt;0</formula>
    </cfRule>
    <cfRule type="expression" dxfId="850" priority="14">
      <formula>F25&lt;0</formula>
    </cfRule>
  </conditionalFormatting>
  <conditionalFormatting sqref="H25:H29">
    <cfRule type="expression" dxfId="849" priority="11">
      <formula>H25&gt;0</formula>
    </cfRule>
    <cfRule type="expression" dxfId="848" priority="12">
      <formula>H25&lt;0</formula>
    </cfRule>
  </conditionalFormatting>
  <conditionalFormatting sqref="Q7">
    <cfRule type="expression" dxfId="847" priority="9">
      <formula>Q7&gt;0</formula>
    </cfRule>
    <cfRule type="expression" dxfId="846" priority="10">
      <formula>Q7&lt;0</formula>
    </cfRule>
  </conditionalFormatting>
  <conditionalFormatting sqref="Q8">
    <cfRule type="expression" dxfId="845" priority="7">
      <formula>Q8&gt;0</formula>
    </cfRule>
    <cfRule type="expression" dxfId="844" priority="8">
      <formula>Q8&lt;0</formula>
    </cfRule>
  </conditionalFormatting>
  <conditionalFormatting sqref="F43:F45">
    <cfRule type="expression" dxfId="843" priority="3">
      <formula>F43&gt;0</formula>
    </cfRule>
    <cfRule type="expression" dxfId="842" priority="4">
      <formula>F43&lt;0</formula>
    </cfRule>
  </conditionalFormatting>
  <conditionalFormatting sqref="F43:F45">
    <cfRule type="expression" dxfId="841" priority="5">
      <formula>F43&gt;0</formula>
    </cfRule>
    <cfRule type="expression" dxfId="840" priority="6">
      <formula>F43&lt;0</formula>
    </cfRule>
  </conditionalFormatting>
  <conditionalFormatting sqref="H43:H45">
    <cfRule type="expression" dxfId="839" priority="1">
      <formula>H43&gt;0</formula>
    </cfRule>
    <cfRule type="expression" dxfId="83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122.81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122.81</v>
      </c>
      <c r="R4" s="498">
        <v>-3.2000000000000002E-3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135.09100000000001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133.86290000000002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132.63480000000001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131.4067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130.17860000000002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128.95050000000001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127.72240000000001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126.49430000000001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125.2662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124.0381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122.81</v>
      </c>
      <c r="Q51" s="2"/>
      <c r="T51" s="92" t="s">
        <v>104</v>
      </c>
      <c r="U51" s="129" t="s">
        <v>664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121.5819</v>
      </c>
      <c r="Q52" s="2"/>
      <c r="T52" s="92" t="s">
        <v>105</v>
      </c>
      <c r="U52" s="129" t="s">
        <v>665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120.35380000000001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119.12569999999999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117.8976</v>
      </c>
      <c r="T55" s="92" t="s">
        <v>107</v>
      </c>
      <c r="U55" s="129" t="s">
        <v>666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116.6695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115.4414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114.2133</v>
      </c>
      <c r="T58" s="92" t="s">
        <v>108</v>
      </c>
      <c r="U58" s="129" t="s">
        <v>594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112.98520000000001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111.75710000000001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110.52900000000001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37" priority="19">
      <formula>F25&gt;0</formula>
    </cfRule>
    <cfRule type="expression" dxfId="836" priority="20">
      <formula>F25&lt;0</formula>
    </cfRule>
  </conditionalFormatting>
  <conditionalFormatting sqref="Q7">
    <cfRule type="expression" dxfId="835" priority="17">
      <formula>Q7&gt;0</formula>
    </cfRule>
    <cfRule type="expression" dxfId="834" priority="18">
      <formula>Q7&lt;0</formula>
    </cfRule>
  </conditionalFormatting>
  <conditionalFormatting sqref="Q8">
    <cfRule type="expression" dxfId="833" priority="15">
      <formula>Q8&gt;0</formula>
    </cfRule>
    <cfRule type="expression" dxfId="832" priority="16">
      <formula>Q8&lt;0</formula>
    </cfRule>
  </conditionalFormatting>
  <conditionalFormatting sqref="M74">
    <cfRule type="expression" dxfId="831" priority="9">
      <formula>M74&gt;0</formula>
    </cfRule>
    <cfRule type="expression" dxfId="830" priority="10">
      <formula>M74&lt;0</formula>
    </cfRule>
  </conditionalFormatting>
  <conditionalFormatting sqref="F113:F149 H113:H149">
    <cfRule type="expression" dxfId="829" priority="7">
      <formula>F113&gt;0</formula>
    </cfRule>
    <cfRule type="expression" dxfId="828" priority="8">
      <formula>F113&lt;0</formula>
    </cfRule>
  </conditionalFormatting>
  <conditionalFormatting sqref="F105:F112">
    <cfRule type="expression" dxfId="827" priority="5">
      <formula>F105&gt;0</formula>
    </cfRule>
    <cfRule type="expression" dxfId="826" priority="6">
      <formula>F105&lt;0</formula>
    </cfRule>
  </conditionalFormatting>
  <conditionalFormatting sqref="H105:H112">
    <cfRule type="expression" dxfId="825" priority="3">
      <formula>H105&gt;0</formula>
    </cfRule>
    <cfRule type="expression" dxfId="824" priority="4">
      <formula>H105&lt;0</formula>
    </cfRule>
  </conditionalFormatting>
  <conditionalFormatting sqref="Q10">
    <cfRule type="expression" dxfId="823" priority="1">
      <formula>Q10&gt;0</formula>
    </cfRule>
    <cfRule type="expression" dxfId="82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24.307700000000072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11.89</v>
      </c>
      <c r="R4" s="498">
        <v>0.1807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23780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48615.40000000014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-24835.40000000014</v>
      </c>
      <c r="R7">
        <v>1400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-24835.40000000014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-0.51085458517260107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13.079000000000002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12.960100000000002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12.841200000000001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12.722300000000001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12.603400000000001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12.484500000000001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12.365600000000001</v>
      </c>
      <c r="Q49" s="2"/>
      <c r="T49" s="107" t="s">
        <v>103</v>
      </c>
      <c r="U49" s="105" t="s">
        <v>667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12.246700000000001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12.127800000000001</v>
      </c>
      <c r="Q51" s="2"/>
      <c r="T51" s="107" t="s">
        <v>104</v>
      </c>
      <c r="U51" s="105" t="s">
        <v>668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12.008900000000001</v>
      </c>
      <c r="Q52" s="2"/>
      <c r="T52" s="107" t="s">
        <v>105</v>
      </c>
      <c r="U52" s="105" t="s">
        <v>553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11.89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11.771100000000001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11.652200000000001</v>
      </c>
      <c r="T55" s="107" t="s">
        <v>107</v>
      </c>
      <c r="U55" s="105" t="s">
        <v>669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11.533300000000001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11.414400000000001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11.295500000000001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11.176600000000001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11.057700000000001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10.938800000000001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10.819900000000001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10.701000000000001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532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533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0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5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40405</v>
      </c>
      <c r="I118" s="80"/>
      <c r="J118" s="14"/>
      <c r="K118" s="18">
        <f>SUM(K2:K117)</f>
        <v>545167.29999999993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21" priority="74">
      <formula>F12&gt;0</formula>
    </cfRule>
    <cfRule type="expression" dxfId="8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19" priority="67">
      <formula>F124&gt;0</formula>
    </cfRule>
    <cfRule type="expression" dxfId="818" priority="68">
      <formula>F124&lt;0</formula>
    </cfRule>
  </conditionalFormatting>
  <conditionalFormatting sqref="H124:H130">
    <cfRule type="expression" dxfId="817" priority="55">
      <formula>H124&gt;0</formula>
    </cfRule>
    <cfRule type="expression" dxfId="816" priority="56">
      <formula>H124&lt;0</formula>
    </cfRule>
  </conditionalFormatting>
  <conditionalFormatting sqref="H131">
    <cfRule type="expression" dxfId="815" priority="53">
      <formula>H131&gt;0</formula>
    </cfRule>
    <cfRule type="expression" dxfId="814" priority="54">
      <formula>H131&lt;0</formula>
    </cfRule>
  </conditionalFormatting>
  <conditionalFormatting sqref="H132">
    <cfRule type="expression" dxfId="813" priority="51">
      <formula>H132&gt;0</formula>
    </cfRule>
    <cfRule type="expression" dxfId="812" priority="52">
      <formula>H132&lt;0</formula>
    </cfRule>
  </conditionalFormatting>
  <conditionalFormatting sqref="H133:H135">
    <cfRule type="expression" dxfId="811" priority="49">
      <formula>H133&gt;0</formula>
    </cfRule>
    <cfRule type="expression" dxfId="810" priority="50">
      <formula>H133&lt;0</formula>
    </cfRule>
  </conditionalFormatting>
  <conditionalFormatting sqref="H136">
    <cfRule type="expression" dxfId="809" priority="45">
      <formula>H136&gt;0</formula>
    </cfRule>
    <cfRule type="expression" dxfId="808" priority="46">
      <formula>H136&lt;0</formula>
    </cfRule>
  </conditionalFormatting>
  <conditionalFormatting sqref="Q7">
    <cfRule type="expression" dxfId="807" priority="39">
      <formula>Q7&gt;0</formula>
    </cfRule>
    <cfRule type="expression" dxfId="806" priority="40">
      <formula>Q7&lt;0</formula>
    </cfRule>
  </conditionalFormatting>
  <conditionalFormatting sqref="Q8">
    <cfRule type="expression" dxfId="805" priority="37">
      <formula>Q8&gt;0</formula>
    </cfRule>
    <cfRule type="expression" dxfId="804" priority="38">
      <formula>Q8&lt;0</formula>
    </cfRule>
  </conditionalFormatting>
  <conditionalFormatting sqref="F167:F178 H167:H178">
    <cfRule type="expression" dxfId="803" priority="35">
      <formula>F167&gt;0</formula>
    </cfRule>
    <cfRule type="expression" dxfId="802" priority="36">
      <formula>F167&lt;0</formula>
    </cfRule>
  </conditionalFormatting>
  <conditionalFormatting sqref="F183:F197 H183:H197">
    <cfRule type="expression" dxfId="801" priority="33">
      <formula>F183&gt;0</formula>
    </cfRule>
    <cfRule type="expression" dxfId="800" priority="34">
      <formula>F183&lt;0</formula>
    </cfRule>
  </conditionalFormatting>
  <conditionalFormatting sqref="F198:F206 H198:H206">
    <cfRule type="expression" dxfId="799" priority="31">
      <formula>F198&gt;0</formula>
    </cfRule>
    <cfRule type="expression" dxfId="798" priority="32">
      <formula>F198&lt;0</formula>
    </cfRule>
  </conditionalFormatting>
  <conditionalFormatting sqref="F141:F147 H141:H147">
    <cfRule type="expression" dxfId="797" priority="29">
      <formula>F141&gt;0</formula>
    </cfRule>
    <cfRule type="expression" dxfId="796" priority="30">
      <formula>F141&lt;0</formula>
    </cfRule>
  </conditionalFormatting>
  <conditionalFormatting sqref="H149:H152 F149:F152">
    <cfRule type="expression" dxfId="795" priority="27">
      <formula>F149&gt;0</formula>
    </cfRule>
    <cfRule type="expression" dxfId="794" priority="28">
      <formula>F149&lt;0</formula>
    </cfRule>
  </conditionalFormatting>
  <conditionalFormatting sqref="F226 H215:H218 H257:H260 F257:F260 H226 H231:H233 F231:F233 F235:F244 H235:H244">
    <cfRule type="expression" dxfId="793" priority="25">
      <formula>F215&gt;0</formula>
    </cfRule>
    <cfRule type="expression" dxfId="792" priority="26">
      <formula>F215&lt;0</formula>
    </cfRule>
  </conditionalFormatting>
  <conditionalFormatting sqref="F207:F218">
    <cfRule type="expression" dxfId="791" priority="23">
      <formula>F207&gt;0</formula>
    </cfRule>
    <cfRule type="expression" dxfId="790" priority="24">
      <formula>F207&lt;0</formula>
    </cfRule>
  </conditionalFormatting>
  <conditionalFormatting sqref="H207:H208">
    <cfRule type="expression" dxfId="789" priority="21">
      <formula>H207&gt;0</formula>
    </cfRule>
    <cfRule type="expression" dxfId="788" priority="22">
      <formula>H207&lt;0</formula>
    </cfRule>
  </conditionalFormatting>
  <conditionalFormatting sqref="H209">
    <cfRule type="expression" dxfId="787" priority="19">
      <formula>H209&gt;0</formula>
    </cfRule>
    <cfRule type="expression" dxfId="786" priority="20">
      <formula>H209&lt;0</formula>
    </cfRule>
  </conditionalFormatting>
  <conditionalFormatting sqref="H210">
    <cfRule type="expression" dxfId="785" priority="17">
      <formula>H210&gt;0</formula>
    </cfRule>
    <cfRule type="expression" dxfId="784" priority="18">
      <formula>H210&lt;0</formula>
    </cfRule>
  </conditionalFormatting>
  <conditionalFormatting sqref="H211:H213">
    <cfRule type="expression" dxfId="783" priority="15">
      <formula>H211&gt;0</formula>
    </cfRule>
    <cfRule type="expression" dxfId="782" priority="16">
      <formula>H211&lt;0</formula>
    </cfRule>
  </conditionalFormatting>
  <conditionalFormatting sqref="H214">
    <cfRule type="expression" dxfId="781" priority="13">
      <formula>H214&gt;0</formula>
    </cfRule>
    <cfRule type="expression" dxfId="780" priority="14">
      <formula>H214&lt;0</formula>
    </cfRule>
  </conditionalFormatting>
  <conditionalFormatting sqref="F245:F256 H245:H256">
    <cfRule type="expression" dxfId="779" priority="11">
      <formula>F245&gt;0</formula>
    </cfRule>
    <cfRule type="expression" dxfId="778" priority="12">
      <formula>F245&lt;0</formula>
    </cfRule>
  </conditionalFormatting>
  <conditionalFormatting sqref="F261:F275 H261:H275">
    <cfRule type="expression" dxfId="777" priority="9">
      <formula>F261&gt;0</formula>
    </cfRule>
    <cfRule type="expression" dxfId="776" priority="10">
      <formula>F261&lt;0</formula>
    </cfRule>
  </conditionalFormatting>
  <conditionalFormatting sqref="F276:F283 H276:H283">
    <cfRule type="expression" dxfId="775" priority="7">
      <formula>F276&gt;0</formula>
    </cfRule>
    <cfRule type="expression" dxfId="774" priority="8">
      <formula>F276&lt;0</formula>
    </cfRule>
  </conditionalFormatting>
  <conditionalFormatting sqref="F219:F225 H219:H225">
    <cfRule type="expression" dxfId="773" priority="5">
      <formula>F219&gt;0</formula>
    </cfRule>
    <cfRule type="expression" dxfId="772" priority="6">
      <formula>F219&lt;0</formula>
    </cfRule>
  </conditionalFormatting>
  <conditionalFormatting sqref="H227:H230 F227:F230">
    <cfRule type="expression" dxfId="771" priority="3">
      <formula>F227&gt;0</formula>
    </cfRule>
    <cfRule type="expression" dxfId="770" priority="4">
      <formula>F227&lt;0</formula>
    </cfRule>
  </conditionalFormatting>
  <conditionalFormatting sqref="H234 F234">
    <cfRule type="expression" dxfId="769" priority="1">
      <formula>F234&gt;0</formula>
    </cfRule>
    <cfRule type="expression" dxfId="7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110.61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110.61</v>
      </c>
      <c r="R4" s="498">
        <v>5.5999999999999999E-3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121.67100000000001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120.56490000000001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119.45880000000001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118.35270000000001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117.2466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116.1405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115.03440000000001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113.92830000000001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112.8222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111.7161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110.61</v>
      </c>
      <c r="Q51" s="2"/>
      <c r="T51" s="92" t="s">
        <v>104</v>
      </c>
      <c r="U51" s="129" t="s">
        <v>670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109.5039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108.3978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107.29169999999999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106.18559999999999</v>
      </c>
      <c r="T55" s="92" t="s">
        <v>107</v>
      </c>
      <c r="U55" s="129" t="s">
        <v>671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105.0795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103.9734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102.8673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101.7612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100.6551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99.549000000000007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67" priority="43">
      <formula>F33&gt;0</formula>
    </cfRule>
    <cfRule type="expression" dxfId="766" priority="44">
      <formula>F33&lt;0</formula>
    </cfRule>
  </conditionalFormatting>
  <conditionalFormatting sqref="Q7">
    <cfRule type="expression" dxfId="765" priority="41">
      <formula>Q7&gt;0</formula>
    </cfRule>
    <cfRule type="expression" dxfId="764" priority="42">
      <formula>Q7&lt;0</formula>
    </cfRule>
  </conditionalFormatting>
  <conditionalFormatting sqref="Q8">
    <cfRule type="expression" dxfId="763" priority="39">
      <formula>Q8&gt;0</formula>
    </cfRule>
    <cfRule type="expression" dxfId="762" priority="40">
      <formula>Q8&lt;0</formula>
    </cfRule>
  </conditionalFormatting>
  <conditionalFormatting sqref="F29 F32">
    <cfRule type="expression" dxfId="761" priority="37">
      <formula>F29&gt;0</formula>
    </cfRule>
    <cfRule type="expression" dxfId="760" priority="38">
      <formula>F29&lt;0</formula>
    </cfRule>
  </conditionalFormatting>
  <conditionalFormatting sqref="H29 H32">
    <cfRule type="expression" dxfId="759" priority="35">
      <formula>H29&gt;0</formula>
    </cfRule>
    <cfRule type="expression" dxfId="758" priority="36">
      <formula>H29&lt;0</formula>
    </cfRule>
  </conditionalFormatting>
  <conditionalFormatting sqref="F30:F31">
    <cfRule type="expression" dxfId="757" priority="33">
      <formula>F30&gt;0</formula>
    </cfRule>
    <cfRule type="expression" dxfId="756" priority="34">
      <formula>F30&lt;0</formula>
    </cfRule>
  </conditionalFormatting>
  <conditionalFormatting sqref="H30:H31">
    <cfRule type="expression" dxfId="755" priority="31">
      <formula>H30&gt;0</formula>
    </cfRule>
    <cfRule type="expression" dxfId="754" priority="32">
      <formula>H30&lt;0</formula>
    </cfRule>
  </conditionalFormatting>
  <conditionalFormatting sqref="F105:F140 H105:H140">
    <cfRule type="expression" dxfId="753" priority="29">
      <formula>F105&gt;0</formula>
    </cfRule>
    <cfRule type="expression" dxfId="752" priority="30">
      <formula>F105&lt;0</formula>
    </cfRule>
  </conditionalFormatting>
  <conditionalFormatting sqref="F96:F99">
    <cfRule type="expression" dxfId="751" priority="27">
      <formula>F96&gt;0</formula>
    </cfRule>
    <cfRule type="expression" dxfId="750" priority="28">
      <formula>F96&lt;0</formula>
    </cfRule>
  </conditionalFormatting>
  <conditionalFormatting sqref="H96:H99">
    <cfRule type="expression" dxfId="749" priority="25">
      <formula>H96&gt;0</formula>
    </cfRule>
    <cfRule type="expression" dxfId="748" priority="26">
      <formula>H96&lt;0</formula>
    </cfRule>
  </conditionalFormatting>
  <conditionalFormatting sqref="F25:F28">
    <cfRule type="expression" dxfId="747" priority="19">
      <formula>F25&gt;0</formula>
    </cfRule>
    <cfRule type="expression" dxfId="746" priority="20">
      <formula>F25&lt;0</formula>
    </cfRule>
  </conditionalFormatting>
  <conditionalFormatting sqref="H25:H28">
    <cfRule type="expression" dxfId="745" priority="17">
      <formula>H25&gt;0</formula>
    </cfRule>
    <cfRule type="expression" dxfId="744" priority="18">
      <formula>H25&lt;0</formula>
    </cfRule>
  </conditionalFormatting>
  <conditionalFormatting sqref="J27">
    <cfRule type="expression" dxfId="743" priority="15">
      <formula>J27&gt;0</formula>
    </cfRule>
    <cfRule type="expression" dxfId="742" priority="16">
      <formula>J27&lt;0</formula>
    </cfRule>
  </conditionalFormatting>
  <conditionalFormatting sqref="F104">
    <cfRule type="expression" dxfId="741" priority="13">
      <formula>F104&gt;0</formula>
    </cfRule>
    <cfRule type="expression" dxfId="740" priority="14">
      <formula>F104&lt;0</formula>
    </cfRule>
  </conditionalFormatting>
  <conditionalFormatting sqref="H104">
    <cfRule type="expression" dxfId="739" priority="11">
      <formula>H104&gt;0</formula>
    </cfRule>
    <cfRule type="expression" dxfId="738" priority="12">
      <formula>H104&lt;0</formula>
    </cfRule>
  </conditionalFormatting>
  <conditionalFormatting sqref="F100:F103">
    <cfRule type="expression" dxfId="737" priority="9">
      <formula>F100&gt;0</formula>
    </cfRule>
    <cfRule type="expression" dxfId="736" priority="10">
      <formula>F100&lt;0</formula>
    </cfRule>
  </conditionalFormatting>
  <conditionalFormatting sqref="H100:H103">
    <cfRule type="expression" dxfId="735" priority="7">
      <formula>H100&gt;0</formula>
    </cfRule>
    <cfRule type="expression" dxfId="734" priority="8">
      <formula>H100&lt;0</formula>
    </cfRule>
  </conditionalFormatting>
  <conditionalFormatting sqref="J102">
    <cfRule type="expression" dxfId="733" priority="5">
      <formula>J102&gt;0</formula>
    </cfRule>
    <cfRule type="expression" dxfId="732" priority="6">
      <formula>J102&lt;0</formula>
    </cfRule>
  </conditionalFormatting>
  <conditionalFormatting sqref="Q10">
    <cfRule type="expression" dxfId="731" priority="3">
      <formula>Q10&gt;0</formula>
    </cfRule>
    <cfRule type="expression" dxfId="730" priority="4">
      <formula>Q10&lt;0</formula>
    </cfRule>
  </conditionalFormatting>
  <conditionalFormatting sqref="M71">
    <cfRule type="expression" dxfId="729" priority="1">
      <formula>M71&gt;0</formula>
    </cfRule>
    <cfRule type="expression" dxfId="7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54.56</v>
      </c>
      <c r="R4" s="498">
        <v>-6.0000000000000001E-3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113</v>
      </c>
      <c r="C22" s="671" t="s">
        <v>146</v>
      </c>
      <c r="D22" s="672" t="s">
        <v>145</v>
      </c>
      <c r="E22" s="673" t="s">
        <v>147</v>
      </c>
      <c r="F22" s="674" t="s">
        <v>65</v>
      </c>
      <c r="G22" s="675" t="s">
        <v>151</v>
      </c>
      <c r="H22" s="674" t="s">
        <v>88</v>
      </c>
      <c r="I22" s="675" t="s">
        <v>154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3" t="s">
        <v>78</v>
      </c>
      <c r="P44" s="703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60.016000000000005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59.470400000000005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58.924800000000005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58.379200000000004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57.833600000000004</v>
      </c>
      <c r="T49" s="92" t="s">
        <v>121</v>
      </c>
      <c r="U49" s="129" t="s">
        <v>572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57.288000000000004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56.742400000000004</v>
      </c>
      <c r="T51" s="92" t="s">
        <v>104</v>
      </c>
      <c r="U51" s="129" t="s">
        <v>672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56.196800000000003</v>
      </c>
      <c r="T52" s="92" t="s">
        <v>105</v>
      </c>
      <c r="U52" s="129" t="s">
        <v>673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55.651200000000003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55.105600000000003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54.56</v>
      </c>
      <c r="T55" s="92" t="s">
        <v>107</v>
      </c>
      <c r="U55" s="129" t="s">
        <v>674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54.014400000000002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53.468800000000002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52.923200000000001</v>
      </c>
      <c r="T58" s="92" t="s">
        <v>108</v>
      </c>
      <c r="U58" s="129" t="s">
        <v>595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52.377600000000001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51.832000000000001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51.2864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50.740800000000007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50.195200000000007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49.649600000000007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49.104000000000006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27" priority="43">
      <formula>F27&gt;0</formula>
    </cfRule>
    <cfRule type="expression" dxfId="726" priority="44">
      <formula>F27&lt;0</formula>
    </cfRule>
  </conditionalFormatting>
  <conditionalFormatting sqref="H27:H33">
    <cfRule type="expression" dxfId="725" priority="39">
      <formula>H27&gt;0</formula>
    </cfRule>
    <cfRule type="expression" dxfId="724" priority="40">
      <formula>H27&lt;0</formula>
    </cfRule>
  </conditionalFormatting>
  <conditionalFormatting sqref="F23:F26">
    <cfRule type="expression" dxfId="723" priority="25">
      <formula>F23&gt;0</formula>
    </cfRule>
    <cfRule type="expression" dxfId="722" priority="26">
      <formula>F23&lt;0</formula>
    </cfRule>
  </conditionalFormatting>
  <conditionalFormatting sqref="H23:H26">
    <cfRule type="expression" dxfId="721" priority="23">
      <formula>H23&gt;0</formula>
    </cfRule>
    <cfRule type="expression" dxfId="720" priority="24">
      <formula>H23&lt;0</formula>
    </cfRule>
  </conditionalFormatting>
  <conditionalFormatting sqref="Q8">
    <cfRule type="expression" dxfId="719" priority="19">
      <formula>Q8&gt;0</formula>
    </cfRule>
    <cfRule type="expression" dxfId="718" priority="20">
      <formula>Q8&lt;0</formula>
    </cfRule>
  </conditionalFormatting>
  <conditionalFormatting sqref="Q7">
    <cfRule type="expression" dxfId="717" priority="21">
      <formula>Q7&gt;0</formula>
    </cfRule>
    <cfRule type="expression" dxfId="716" priority="22">
      <formula>Q7&lt;0</formula>
    </cfRule>
  </conditionalFormatting>
  <conditionalFormatting sqref="F34">
    <cfRule type="expression" dxfId="715" priority="17">
      <formula>F34&gt;0</formula>
    </cfRule>
    <cfRule type="expression" dxfId="714" priority="18">
      <formula>F34&lt;0</formula>
    </cfRule>
  </conditionalFormatting>
  <conditionalFormatting sqref="H34">
    <cfRule type="expression" dxfId="713" priority="15">
      <formula>H34&gt;0</formula>
    </cfRule>
    <cfRule type="expression" dxfId="712" priority="16">
      <formula>H34&lt;0</formula>
    </cfRule>
  </conditionalFormatting>
  <conditionalFormatting sqref="M36">
    <cfRule type="expression" dxfId="711" priority="5">
      <formula>M36&gt;0</formula>
    </cfRule>
    <cfRule type="expression" dxfId="710" priority="6">
      <formula>M36&lt;0</formula>
    </cfRule>
  </conditionalFormatting>
  <conditionalFormatting sqref="Q10">
    <cfRule type="expression" dxfId="709" priority="1">
      <formula>Q10&gt;0</formula>
    </cfRule>
    <cfRule type="expression" dxfId="70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540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23.46</v>
      </c>
      <c r="R4" s="498">
        <v>-1.2999999999999999E-3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9384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54.699999999998909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-1397.5599999999995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-0.12962502643402249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535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4" si="8">C30*(E30-D30)</f>
        <v>-130.55999999999983</v>
      </c>
      <c r="G30" s="40">
        <f t="shared" ref="G30:G34" si="9">D30*C30</f>
        <v>3047.56</v>
      </c>
      <c r="H30" s="229">
        <f t="shared" ref="H30:H34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8"/>
        <v>-1401.5600000000006</v>
      </c>
      <c r="G34" s="40">
        <f t="shared" si="9"/>
        <v>10781.56</v>
      </c>
      <c r="H34" s="229">
        <f t="shared" si="10"/>
        <v>-0.12999603025907203</v>
      </c>
      <c r="I34" s="40"/>
      <c r="J34" s="40"/>
      <c r="K34" s="40">
        <v>-1402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25.806000000000004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25.571400000000004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25.336800000000004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25.102200000000003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24.867600000000003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24.633000000000003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24.398400000000002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24.163800000000002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23.929200000000002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23.694600000000001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23.46</v>
      </c>
      <c r="Q51" s="2"/>
      <c r="T51" s="92" t="s">
        <v>104</v>
      </c>
      <c r="U51" s="129" t="s">
        <v>675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23.2254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22.9908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22.7562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22.521599999999999</v>
      </c>
      <c r="T55" s="92" t="s">
        <v>107</v>
      </c>
      <c r="U55" s="129" t="s">
        <v>676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22.286999999999999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4"/>
        <v>22.052399999999999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21.817800000000002</v>
      </c>
      <c r="T58" s="92" t="s">
        <v>108</v>
      </c>
      <c r="U58" s="129" t="s">
        <v>596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21.583200000000001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21.348600000000001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21.114000000000001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07" priority="37">
      <formula>F55&gt;0</formula>
    </cfRule>
    <cfRule type="expression" dxfId="706" priority="38">
      <formula>F55&lt;0</formula>
    </cfRule>
  </conditionalFormatting>
  <conditionalFormatting sqref="Q7">
    <cfRule type="expression" dxfId="705" priority="25">
      <formula>Q7&gt;0</formula>
    </cfRule>
    <cfRule type="expression" dxfId="704" priority="26">
      <formula>Q7&lt;0</formula>
    </cfRule>
  </conditionalFormatting>
  <conditionalFormatting sqref="Q8">
    <cfRule type="expression" dxfId="703" priority="23">
      <formula>Q8&gt;0</formula>
    </cfRule>
    <cfRule type="expression" dxfId="702" priority="24">
      <formula>Q8&lt;0</formula>
    </cfRule>
  </conditionalFormatting>
  <conditionalFormatting sqref="F42:F54">
    <cfRule type="expression" dxfId="701" priority="21">
      <formula>F42&gt;0</formula>
    </cfRule>
    <cfRule type="expression" dxfId="700" priority="22">
      <formula>F42&lt;0</formula>
    </cfRule>
  </conditionalFormatting>
  <conditionalFormatting sqref="H42:H54">
    <cfRule type="expression" dxfId="699" priority="19">
      <formula>H42&gt;0</formula>
    </cfRule>
    <cfRule type="expression" dxfId="698" priority="20">
      <formula>H42&lt;0</formula>
    </cfRule>
  </conditionalFormatting>
  <conditionalFormatting sqref="H58:H61">
    <cfRule type="expression" dxfId="697" priority="15">
      <formula>H58&gt;0</formula>
    </cfRule>
    <cfRule type="expression" dxfId="696" priority="16">
      <formula>H58&lt;0</formula>
    </cfRule>
  </conditionalFormatting>
  <conditionalFormatting sqref="F58:F61">
    <cfRule type="expression" dxfId="695" priority="17">
      <formula>F58&gt;0</formula>
    </cfRule>
    <cfRule type="expression" dxfId="694" priority="18">
      <formula>F58&lt;0</formula>
    </cfRule>
  </conditionalFormatting>
  <conditionalFormatting sqref="M84">
    <cfRule type="expression" dxfId="693" priority="13">
      <formula>M84&gt;0</formula>
    </cfRule>
    <cfRule type="expression" dxfId="692" priority="14">
      <formula>M84&lt;0</formula>
    </cfRule>
  </conditionalFormatting>
  <conditionalFormatting sqref="F23:F24 F31:F39">
    <cfRule type="expression" dxfId="691" priority="11">
      <formula>F23&gt;0</formula>
    </cfRule>
    <cfRule type="expression" dxfId="690" priority="12">
      <formula>F23&lt;0</formula>
    </cfRule>
  </conditionalFormatting>
  <conditionalFormatting sqref="H23:H24 H31:H39">
    <cfRule type="expression" dxfId="689" priority="9">
      <formula>H23&gt;0</formula>
    </cfRule>
    <cfRule type="expression" dxfId="688" priority="10">
      <formula>H23&lt;0</formula>
    </cfRule>
  </conditionalFormatting>
  <conditionalFormatting sqref="Q10">
    <cfRule type="expression" dxfId="687" priority="7">
      <formula>Q10&gt;0</formula>
    </cfRule>
    <cfRule type="expression" dxfId="686" priority="8">
      <formula>Q10&lt;0</formula>
    </cfRule>
  </conditionalFormatting>
  <conditionalFormatting sqref="F25:F30">
    <cfRule type="expression" dxfId="685" priority="5">
      <formula>F25&gt;0</formula>
    </cfRule>
    <cfRule type="expression" dxfId="684" priority="6">
      <formula>F25&lt;0</formula>
    </cfRule>
  </conditionalFormatting>
  <conditionalFormatting sqref="H25:H30">
    <cfRule type="expression" dxfId="683" priority="3">
      <formula>H25&gt;0</formula>
    </cfRule>
    <cfRule type="expression" dxfId="682" priority="4">
      <formula>H25&lt;0</formula>
    </cfRule>
  </conditionalFormatting>
  <conditionalFormatting sqref="K28:K35">
    <cfRule type="expression" dxfId="681" priority="1">
      <formula>K28&gt;0</formula>
    </cfRule>
    <cfRule type="expression" dxfId="68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55.04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55.04</v>
      </c>
      <c r="R4" s="498">
        <v>2.3999999999999998E-3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561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60.544000000000004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59.993600000000001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59.443200000000004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58.892800000000001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58.342400000000005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57.792000000000002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57.241599999999998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56.691200000000002</v>
      </c>
      <c r="Q48" s="2"/>
      <c r="T48" s="92" t="s">
        <v>331</v>
      </c>
      <c r="U48" s="87" t="s">
        <v>542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56.140799999999999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55.590400000000002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55.04</v>
      </c>
      <c r="Q51" s="2"/>
      <c r="T51" s="92" t="s">
        <v>104</v>
      </c>
      <c r="U51" s="87" t="s">
        <v>677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54.489599999999996</v>
      </c>
      <c r="Q52" s="2"/>
      <c r="T52" s="92" t="s">
        <v>105</v>
      </c>
      <c r="U52" s="87" t="s">
        <v>560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53.9392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53.388799999999996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52.8384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52.287999999999997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51.737599999999993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51.187200000000004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50.636800000000001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50.086399999999998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49.536000000000001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79" priority="9">
      <formula>F39&gt;0</formula>
    </cfRule>
    <cfRule type="expression" dxfId="678" priority="10">
      <formula>F39&lt;0</formula>
    </cfRule>
  </conditionalFormatting>
  <conditionalFormatting sqref="F25:F38">
    <cfRule type="expression" dxfId="677" priority="7">
      <formula>F25&gt;0</formula>
    </cfRule>
    <cfRule type="expression" dxfId="676" priority="8">
      <formula>F25&lt;0</formula>
    </cfRule>
  </conditionalFormatting>
  <conditionalFormatting sqref="H25:H38">
    <cfRule type="expression" dxfId="675" priority="5">
      <formula>H25&gt;0</formula>
    </cfRule>
    <cfRule type="expression" dxfId="674" priority="6">
      <formula>H25&lt;0</formula>
    </cfRule>
  </conditionalFormatting>
  <conditionalFormatting sqref="Q7">
    <cfRule type="expression" dxfId="673" priority="3">
      <formula>Q7&gt;0</formula>
    </cfRule>
    <cfRule type="expression" dxfId="672" priority="4">
      <formula>Q7&lt;0</formula>
    </cfRule>
  </conditionalFormatting>
  <conditionalFormatting sqref="Q8">
    <cfRule type="expression" dxfId="671" priority="1">
      <formula>Q8&gt;0</formula>
    </cfRule>
    <cfRule type="expression" dxfId="6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265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29.32</v>
      </c>
      <c r="R4" s="498">
        <v>1.77E-2</v>
      </c>
      <c r="T4" s="1">
        <v>42627</v>
      </c>
      <c r="U4" s="34" t="s">
        <v>265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11728</v>
      </c>
      <c r="T5" t="s">
        <v>339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492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180</v>
      </c>
      <c r="Q7" s="2">
        <f>Q10+Q8</f>
        <v>19329.036999999847</v>
      </c>
      <c r="R7" s="30">
        <v>42866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3833.1699999999946</v>
      </c>
      <c r="T8" t="s">
        <v>565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0.48552913742284398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535</v>
      </c>
      <c r="K29" s="227" t="s">
        <v>494</v>
      </c>
      <c r="L29" s="227" t="s">
        <v>761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458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478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112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97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3" t="s">
        <v>78</v>
      </c>
      <c r="P44" s="703"/>
      <c r="T44" s="92" t="s">
        <v>98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32.252000000000002</v>
      </c>
      <c r="T45" s="92" t="s">
        <v>99</v>
      </c>
      <c r="U45" s="129" t="s">
        <v>678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31.958800000000004</v>
      </c>
      <c r="T46" s="92" t="s">
        <v>100</v>
      </c>
      <c r="U46" s="129" t="s">
        <v>679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31.665600000000001</v>
      </c>
      <c r="T47" s="92" t="s">
        <v>101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31.372400000000003</v>
      </c>
      <c r="T48" s="92" t="s">
        <v>102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31.0792</v>
      </c>
      <c r="T49" s="92" t="s">
        <v>121</v>
      </c>
      <c r="U49" s="129" t="s">
        <v>576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30.786000000000001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30.492800000000003</v>
      </c>
      <c r="T51" s="92" t="s">
        <v>104</v>
      </c>
      <c r="U51" s="129" t="s">
        <v>680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30.1996</v>
      </c>
      <c r="T52" s="92" t="s">
        <v>105</v>
      </c>
      <c r="U52" s="129" t="s">
        <v>566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29.906400000000001</v>
      </c>
      <c r="T53" s="92" t="s">
        <v>106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29.613199999999999</v>
      </c>
      <c r="T54" s="92" t="s">
        <v>109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29.32</v>
      </c>
      <c r="T55" s="92" t="s">
        <v>107</v>
      </c>
      <c r="U55" s="129" t="s">
        <v>681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29.026800000000001</v>
      </c>
      <c r="T56" s="92" t="s">
        <v>110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28.733599999999999</v>
      </c>
      <c r="T57" s="92" t="s">
        <v>111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338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28.4404</v>
      </c>
      <c r="T58" s="92" t="s">
        <v>108</v>
      </c>
      <c r="U58" s="129" t="s">
        <v>122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28.147199999999998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27.853999999999999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27.5608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27.267600000000002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26.974400000000003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26.6812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26.388000000000002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120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10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10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10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1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1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1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1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1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1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6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6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6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6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9" t="s">
        <v>324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9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9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9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69" priority="91">
      <formula>F70&gt;0</formula>
    </cfRule>
    <cfRule type="expression" dxfId="668" priority="92">
      <formula>F70&lt;0</formula>
    </cfRule>
  </conditionalFormatting>
  <conditionalFormatting sqref="H70:H81">
    <cfRule type="expression" dxfId="667" priority="83">
      <formula>H70&gt;0</formula>
    </cfRule>
    <cfRule type="expression" dxfId="666" priority="84">
      <formula>H70&lt;0</formula>
    </cfRule>
  </conditionalFormatting>
  <conditionalFormatting sqref="H82">
    <cfRule type="expression" dxfId="665" priority="73">
      <formula>H82&gt;0</formula>
    </cfRule>
    <cfRule type="expression" dxfId="664" priority="74">
      <formula>H82&lt;0</formula>
    </cfRule>
  </conditionalFormatting>
  <conditionalFormatting sqref="H83">
    <cfRule type="expression" dxfId="663" priority="69">
      <formula>H83&gt;0</formula>
    </cfRule>
    <cfRule type="expression" dxfId="662" priority="70">
      <formula>H83&lt;0</formula>
    </cfRule>
  </conditionalFormatting>
  <conditionalFormatting sqref="H84:H89">
    <cfRule type="expression" dxfId="661" priority="65">
      <formula>H84&gt;0</formula>
    </cfRule>
    <cfRule type="expression" dxfId="660" priority="66">
      <formula>H84&lt;0</formula>
    </cfRule>
  </conditionalFormatting>
  <conditionalFormatting sqref="Q8">
    <cfRule type="expression" dxfId="659" priority="49">
      <formula>Q8&gt;0</formula>
    </cfRule>
    <cfRule type="expression" dxfId="658" priority="50">
      <formula>Q8&lt;0</formula>
    </cfRule>
  </conditionalFormatting>
  <conditionalFormatting sqref="Q7">
    <cfRule type="expression" dxfId="657" priority="51">
      <formula>Q7&gt;0</formula>
    </cfRule>
    <cfRule type="expression" dxfId="656" priority="52">
      <formula>Q7&lt;0</formula>
    </cfRule>
  </conditionalFormatting>
  <conditionalFormatting sqref="F201 H201">
    <cfRule type="expression" dxfId="655" priority="47">
      <formula>F201&gt;0</formula>
    </cfRule>
    <cfRule type="expression" dxfId="654" priority="48">
      <formula>F201&lt;0</formula>
    </cfRule>
  </conditionalFormatting>
  <conditionalFormatting sqref="F30:F67">
    <cfRule type="expression" dxfId="653" priority="45">
      <formula>F30&gt;0</formula>
    </cfRule>
    <cfRule type="expression" dxfId="652" priority="46">
      <formula>F30&lt;0</formula>
    </cfRule>
  </conditionalFormatting>
  <conditionalFormatting sqref="H30:H67">
    <cfRule type="expression" dxfId="651" priority="43">
      <formula>H30&gt;0</formula>
    </cfRule>
    <cfRule type="expression" dxfId="650" priority="44">
      <formula>H30&lt;0</formula>
    </cfRule>
  </conditionalFormatting>
  <conditionalFormatting sqref="Q10">
    <cfRule type="expression" dxfId="649" priority="41">
      <formula>Q10&gt;0</formula>
    </cfRule>
    <cfRule type="expression" dxfId="648" priority="42">
      <formula>Q10&lt;0</formula>
    </cfRule>
  </conditionalFormatting>
  <conditionalFormatting sqref="J37">
    <cfRule type="expression" dxfId="647" priority="39">
      <formula>J37&gt;0</formula>
    </cfRule>
    <cfRule type="expression" dxfId="646" priority="40">
      <formula>J37&lt;0</formula>
    </cfRule>
  </conditionalFormatting>
  <conditionalFormatting sqref="J43:J44">
    <cfRule type="expression" dxfId="645" priority="37">
      <formula>J43&gt;0</formula>
    </cfRule>
    <cfRule type="expression" dxfId="644" priority="38">
      <formula>J43&lt;0</formula>
    </cfRule>
  </conditionalFormatting>
  <conditionalFormatting sqref="Q9">
    <cfRule type="expression" dxfId="643" priority="35">
      <formula>Q9&gt;0</formula>
    </cfRule>
    <cfRule type="expression" dxfId="642" priority="36">
      <formula>Q9&lt;0</formula>
    </cfRule>
  </conditionalFormatting>
  <conditionalFormatting sqref="J45">
    <cfRule type="expression" dxfId="641" priority="33">
      <formula>J45&gt;0</formula>
    </cfRule>
    <cfRule type="expression" dxfId="640" priority="34">
      <formula>J45&lt;0</formula>
    </cfRule>
  </conditionalFormatting>
  <conditionalFormatting sqref="J46:J48 J50:J53">
    <cfRule type="expression" dxfId="639" priority="31">
      <formula>J46&gt;0</formula>
    </cfRule>
    <cfRule type="expression" dxfId="638" priority="32">
      <formula>J46&lt;0</formula>
    </cfRule>
  </conditionalFormatting>
  <conditionalFormatting sqref="K37">
    <cfRule type="expression" dxfId="637" priority="29">
      <formula>K37&gt;0</formula>
    </cfRule>
    <cfRule type="expression" dxfId="636" priority="30">
      <formula>K37&lt;0</formula>
    </cfRule>
  </conditionalFormatting>
  <conditionalFormatting sqref="K43:K44">
    <cfRule type="expression" dxfId="635" priority="27">
      <formula>K43&gt;0</formula>
    </cfRule>
    <cfRule type="expression" dxfId="634" priority="28">
      <formula>K43&lt;0</formula>
    </cfRule>
  </conditionalFormatting>
  <conditionalFormatting sqref="K45">
    <cfRule type="expression" dxfId="633" priority="25">
      <formula>K45&gt;0</formula>
    </cfRule>
    <cfRule type="expression" dxfId="632" priority="26">
      <formula>K45&lt;0</formula>
    </cfRule>
  </conditionalFormatting>
  <conditionalFormatting sqref="K46:K53">
    <cfRule type="expression" dxfId="631" priority="23">
      <formula>K46&gt;0</formula>
    </cfRule>
    <cfRule type="expression" dxfId="630" priority="24">
      <formula>K46&lt;0</formula>
    </cfRule>
  </conditionalFormatting>
  <conditionalFormatting sqref="L37">
    <cfRule type="expression" dxfId="629" priority="21">
      <formula>L37&gt;0</formula>
    </cfRule>
    <cfRule type="expression" dxfId="628" priority="22">
      <formula>L37&lt;0</formula>
    </cfRule>
  </conditionalFormatting>
  <conditionalFormatting sqref="L43:L44">
    <cfRule type="expression" dxfId="627" priority="19">
      <formula>L43&gt;0</formula>
    </cfRule>
    <cfRule type="expression" dxfId="626" priority="20">
      <formula>L43&lt;0</formula>
    </cfRule>
  </conditionalFormatting>
  <conditionalFormatting sqref="L45">
    <cfRule type="expression" dxfId="625" priority="17">
      <formula>L45&gt;0</formula>
    </cfRule>
    <cfRule type="expression" dxfId="624" priority="18">
      <formula>L45&lt;0</formula>
    </cfRule>
  </conditionalFormatting>
  <conditionalFormatting sqref="L46:L53">
    <cfRule type="expression" dxfId="623" priority="15">
      <formula>L46&gt;0</formula>
    </cfRule>
    <cfRule type="expression" dxfId="622" priority="16">
      <formula>L46&lt;0</formula>
    </cfRule>
  </conditionalFormatting>
  <conditionalFormatting sqref="K54">
    <cfRule type="expression" dxfId="621" priority="13">
      <formula>K54&gt;0</formula>
    </cfRule>
    <cfRule type="expression" dxfId="620" priority="14">
      <formula>K54&lt;0</formula>
    </cfRule>
  </conditionalFormatting>
  <conditionalFormatting sqref="L54:L60">
    <cfRule type="expression" dxfId="619" priority="11">
      <formula>L54&gt;0</formula>
    </cfRule>
    <cfRule type="expression" dxfId="618" priority="12">
      <formula>L54&lt;0</formula>
    </cfRule>
  </conditionalFormatting>
  <conditionalFormatting sqref="K55">
    <cfRule type="expression" dxfId="617" priority="9">
      <formula>K55&gt;0</formula>
    </cfRule>
    <cfRule type="expression" dxfId="616" priority="10">
      <formula>K55&lt;0</formula>
    </cfRule>
  </conditionalFormatting>
  <conditionalFormatting sqref="K56">
    <cfRule type="expression" dxfId="615" priority="3">
      <formula>K56&gt;0</formula>
    </cfRule>
    <cfRule type="expression" dxfId="614" priority="4">
      <formula>K56&lt;0</formula>
    </cfRule>
  </conditionalFormatting>
  <conditionalFormatting sqref="K57:K67">
    <cfRule type="expression" dxfId="613" priority="1">
      <formula>K57&gt;0</formula>
    </cfRule>
    <cfRule type="expression" dxfId="61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53.07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53.07</v>
      </c>
      <c r="R4" s="516">
        <v>1.01E-2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58.377000000000002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57.846300000000006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57.315600000000003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56.7849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56.254200000000004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55.723500000000001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55.192800000000005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54.662100000000002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54.131399999999999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53.600700000000003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53.07</v>
      </c>
      <c r="Q51" s="2"/>
      <c r="T51" s="86" t="s">
        <v>104</v>
      </c>
      <c r="U51" s="87" t="s">
        <v>682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52.539299999999997</v>
      </c>
      <c r="Q52" s="2"/>
      <c r="T52" s="86" t="s">
        <v>105</v>
      </c>
      <c r="U52" s="87" t="s">
        <v>543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52.008600000000001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51.477899999999998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50.947199999999995</v>
      </c>
      <c r="T55" s="86" t="s">
        <v>107</v>
      </c>
      <c r="U55" s="87" t="s">
        <v>683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50.416499999999999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49.885799999999996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49.3551</v>
      </c>
      <c r="T58" s="86" t="s">
        <v>108</v>
      </c>
      <c r="U58" s="87" t="s">
        <v>597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48.824400000000004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48.293700000000001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47.762999999999998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1" priority="11">
      <formula>F27&gt;0</formula>
    </cfRule>
    <cfRule type="expression" dxfId="610" priority="12">
      <formula>F27&lt;0</formula>
    </cfRule>
  </conditionalFormatting>
  <conditionalFormatting sqref="H27:H29">
    <cfRule type="expression" dxfId="609" priority="9">
      <formula>H27&gt;0</formula>
    </cfRule>
    <cfRule type="expression" dxfId="608" priority="10">
      <formula>H27&lt;0</formula>
    </cfRule>
  </conditionalFormatting>
  <conditionalFormatting sqref="F23:F26">
    <cfRule type="expression" dxfId="607" priority="7">
      <formula>F23&gt;0</formula>
    </cfRule>
    <cfRule type="expression" dxfId="606" priority="8">
      <formula>F23&lt;0</formula>
    </cfRule>
  </conditionalFormatting>
  <conditionalFormatting sqref="H23:H26">
    <cfRule type="expression" dxfId="605" priority="5">
      <formula>H23&gt;0</formula>
    </cfRule>
    <cfRule type="expression" dxfId="604" priority="6">
      <formula>H23&lt;0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36.01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36.01</v>
      </c>
      <c r="R4" s="516">
        <v>-9.9000000000000008E-3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39.611000000000004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39.250900000000001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38.890799999999999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38.530700000000003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38.1706</v>
      </c>
      <c r="Q45" s="2"/>
      <c r="T45" s="86" t="s">
        <v>99</v>
      </c>
      <c r="U45" s="87" t="s">
        <v>684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37.810499999999998</v>
      </c>
      <c r="Q46" s="2"/>
      <c r="T46" s="86" t="s">
        <v>100</v>
      </c>
      <c r="U46" s="87" t="s">
        <v>685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37.450400000000002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37.090299999999999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36.730199999999996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36.370100000000001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36.01</v>
      </c>
      <c r="Q51" s="2"/>
      <c r="T51" s="86" t="s">
        <v>104</v>
      </c>
      <c r="U51" s="87" t="s">
        <v>686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35.649899999999995</v>
      </c>
      <c r="Q52" s="2"/>
      <c r="T52" s="86" t="s">
        <v>105</v>
      </c>
      <c r="U52" s="87" t="s">
        <v>554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35.2898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34.929699999999997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34.569599999999994</v>
      </c>
      <c r="T55" s="86" t="s">
        <v>107</v>
      </c>
      <c r="U55" s="87" t="s">
        <v>687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34.209499999999998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33.849399999999996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33.4893</v>
      </c>
      <c r="T58" s="86" t="s">
        <v>108</v>
      </c>
      <c r="U58" s="87" t="s">
        <v>598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33.129199999999997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32.769100000000002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32.408999999999999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99" priority="7">
      <formula>F21&gt;0</formula>
    </cfRule>
    <cfRule type="expression" dxfId="598" priority="8">
      <formula>F21&lt;0</formula>
    </cfRule>
  </conditionalFormatting>
  <conditionalFormatting sqref="F22">
    <cfRule type="expression" dxfId="597" priority="5">
      <formula>F22&gt;0</formula>
    </cfRule>
    <cfRule type="expression" dxfId="596" priority="6">
      <formula>F22&lt;0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49.23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49.23</v>
      </c>
      <c r="R4" s="498">
        <v>2.93E-2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3" t="s">
        <v>78</v>
      </c>
      <c r="P44" s="703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54.152999999999999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53.660699999999999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53.168399999999998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52.676099999999998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52.183799999999998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51.691499999999998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51.199199999999998</v>
      </c>
      <c r="Q51" s="2"/>
      <c r="R51" s="34"/>
      <c r="T51" s="107" t="s">
        <v>104</v>
      </c>
      <c r="U51" s="105" t="s">
        <v>688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50.706899999999997</v>
      </c>
      <c r="Q52" s="2"/>
      <c r="R52" s="34"/>
      <c r="T52" s="107" t="s">
        <v>105</v>
      </c>
      <c r="U52" s="105" t="s">
        <v>573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50.214599999999997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49.722299999999997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49.23</v>
      </c>
      <c r="Q55" s="2"/>
      <c r="R55" s="34"/>
      <c r="T55" s="107" t="s">
        <v>107</v>
      </c>
      <c r="U55" s="105" t="s">
        <v>689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48.737699999999997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48.245399999999997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47.753099999999996</v>
      </c>
      <c r="Q58" s="2"/>
      <c r="R58" s="34"/>
      <c r="T58" s="107" t="s">
        <v>108</v>
      </c>
      <c r="U58" s="105" t="s">
        <v>599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47.260799999999996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46.768499999999996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46.276199999999996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45.783900000000003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45.291600000000003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44.799299999999995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44.306999999999995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1" priority="17">
      <formula>F38&gt;0</formula>
    </cfRule>
    <cfRule type="expression" dxfId="590" priority="18">
      <formula>F38&lt;0</formula>
    </cfRule>
  </conditionalFormatting>
  <conditionalFormatting sqref="H38:H72">
    <cfRule type="expression" dxfId="589" priority="9">
      <formula>H38&gt;0</formula>
    </cfRule>
    <cfRule type="expression" dxfId="588" priority="10">
      <formula>H38&lt;0</formula>
    </cfRule>
  </conditionalFormatting>
  <conditionalFormatting sqref="F21:F37">
    <cfRule type="expression" dxfId="587" priority="7">
      <formula>F21&gt;0</formula>
    </cfRule>
    <cfRule type="expression" dxfId="586" priority="8">
      <formula>F21&lt;0</formula>
    </cfRule>
  </conditionalFormatting>
  <conditionalFormatting sqref="H21:H37">
    <cfRule type="expression" dxfId="585" priority="5">
      <formula>H21&gt;0</formula>
    </cfRule>
    <cfRule type="expression" dxfId="584" priority="6">
      <formula>H21&lt;0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109.32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109.32</v>
      </c>
      <c r="R4" s="516">
        <v>-5.7999999999999996E-3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3" t="s">
        <v>78</v>
      </c>
      <c r="P46" s="703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120.252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119.1588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118.0656</v>
      </c>
      <c r="Q49" s="34"/>
      <c r="R49"/>
      <c r="T49" s="86" t="s">
        <v>103</v>
      </c>
      <c r="U49" s="93" t="s">
        <v>690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116.97239999999999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115.8792</v>
      </c>
      <c r="Q51" s="82"/>
      <c r="R51"/>
      <c r="T51" s="86" t="s">
        <v>104</v>
      </c>
      <c r="U51" s="129" t="s">
        <v>691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114.786</v>
      </c>
      <c r="Q52" s="82"/>
      <c r="R52"/>
      <c r="T52" s="86" t="s">
        <v>105</v>
      </c>
      <c r="U52" s="129" t="s">
        <v>546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113.69279999999999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112.5996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111.5064</v>
      </c>
      <c r="Q55" s="82"/>
      <c r="R55"/>
      <c r="T55" s="86" t="s">
        <v>107</v>
      </c>
      <c r="U55" s="129" t="s">
        <v>692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110.41319999999999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109.32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108.2268</v>
      </c>
      <c r="Q58" s="82"/>
      <c r="R58"/>
      <c r="T58" s="86" t="s">
        <v>108</v>
      </c>
      <c r="U58" s="129" t="s">
        <v>600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107.13359999999999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106.04039999999999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104.9472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103.85399999999998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102.76079999999999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101.66759999999999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100.5744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99.481200000000001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98.387999999999991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79" priority="11">
      <formula>F24&gt;0</formula>
    </cfRule>
    <cfRule type="expression" dxfId="578" priority="12">
      <formula>F24&lt;0</formula>
    </cfRule>
  </conditionalFormatting>
  <conditionalFormatting sqref="H27:H30">
    <cfRule type="expression" dxfId="577" priority="9">
      <formula>H27&gt;0</formula>
    </cfRule>
    <cfRule type="expression" dxfId="576" priority="10">
      <formula>H27&lt;0</formula>
    </cfRule>
  </conditionalFormatting>
  <conditionalFormatting sqref="F25">
    <cfRule type="expression" dxfId="575" priority="7">
      <formula>F25&gt;0</formula>
    </cfRule>
    <cfRule type="expression" dxfId="574" priority="8">
      <formula>F25&lt;0</formula>
    </cfRule>
  </conditionalFormatting>
  <conditionalFormatting sqref="H24:H26">
    <cfRule type="expression" dxfId="573" priority="5">
      <formula>H24&gt;0</formula>
    </cfRule>
    <cfRule type="expression" dxfId="572" priority="6">
      <formula>H24&lt;0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54.07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54.07</v>
      </c>
      <c r="R4" s="517">
        <v>-3.0700000000000002E-2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3" t="s">
        <v>78</v>
      </c>
      <c r="Q39" s="703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59.477000000000004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58.936300000000003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58.395600000000002</v>
      </c>
      <c r="R42" s="34"/>
      <c r="T42" s="86" t="s">
        <v>99</v>
      </c>
      <c r="U42" s="129" t="s">
        <v>693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57.854900000000001</v>
      </c>
      <c r="R43" s="82"/>
      <c r="T43" s="86" t="s">
        <v>100</v>
      </c>
      <c r="U43" s="129" t="s">
        <v>694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57.314200000000007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56.773500000000006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56.232800000000005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55.692100000000003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55.151400000000002</v>
      </c>
      <c r="R48" s="82"/>
      <c r="T48" s="86" t="s">
        <v>104</v>
      </c>
      <c r="U48" s="129" t="s">
        <v>695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54.610700000000001</v>
      </c>
      <c r="R49" s="82"/>
      <c r="T49" s="86" t="s">
        <v>105</v>
      </c>
      <c r="U49" s="129" t="s">
        <v>601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54.07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53.529299999999999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52.988599999999998</v>
      </c>
      <c r="R52" s="82"/>
      <c r="T52" s="86" t="s">
        <v>107</v>
      </c>
      <c r="U52" s="129" t="s">
        <v>696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52.447899999999997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51.907199999999996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51.366499999999995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50.825799999999994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50.2851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49.744400000000006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49.203700000000005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48.663000000000004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7" priority="17">
      <formula>F28&gt;0</formula>
    </cfRule>
    <cfRule type="expression" dxfId="566" priority="18">
      <formula>F28&lt;0</formula>
    </cfRule>
  </conditionalFormatting>
  <conditionalFormatting sqref="F28 F33:F35">
    <cfRule type="expression" dxfId="565" priority="19">
      <formula>F28&gt;0</formula>
    </cfRule>
    <cfRule type="expression" dxfId="564" priority="20">
      <formula>F28&lt;0</formula>
    </cfRule>
  </conditionalFormatting>
  <conditionalFormatting sqref="H28 H33:H35">
    <cfRule type="expression" dxfId="563" priority="15">
      <formula>H28&gt;0</formula>
    </cfRule>
    <cfRule type="expression" dxfId="562" priority="16">
      <formula>H28&lt;0</formula>
    </cfRule>
  </conditionalFormatting>
  <conditionalFormatting sqref="F21:F27">
    <cfRule type="expression" dxfId="561" priority="13">
      <formula>F21&gt;0</formula>
    </cfRule>
    <cfRule type="expression" dxfId="560" priority="14">
      <formula>F21&lt;0</formula>
    </cfRule>
  </conditionalFormatting>
  <conditionalFormatting sqref="H21:H27">
    <cfRule type="expression" dxfId="559" priority="11">
      <formula>H21&gt;0</formula>
    </cfRule>
    <cfRule type="expression" dxfId="558" priority="12">
      <formula>H21&lt;0</formula>
    </cfRule>
  </conditionalFormatting>
  <conditionalFormatting sqref="Q8">
    <cfRule type="expression" dxfId="557" priority="7">
      <formula>Q8&gt;0</formula>
    </cfRule>
    <cfRule type="expression" dxfId="556" priority="8">
      <formula>Q8&lt;0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F29:F32">
    <cfRule type="expression" dxfId="553" priority="5">
      <formula>F29&gt;0</formula>
    </cfRule>
    <cfRule type="expression" dxfId="552" priority="6">
      <formula>F29&lt;0</formula>
    </cfRule>
  </conditionalFormatting>
  <conditionalFormatting sqref="H29:H32">
    <cfRule type="expression" dxfId="551" priority="3">
      <formula>H29&gt;0</formula>
    </cfRule>
    <cfRule type="expression" dxfId="550" priority="4">
      <formula>H29&lt;0</formula>
    </cfRule>
  </conditionalFormatting>
  <conditionalFormatting sqref="M37">
    <cfRule type="expression" dxfId="549" priority="1">
      <formula>M37&gt;0</formula>
    </cfRule>
    <cfRule type="expression" dxfId="54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239.87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239.87</v>
      </c>
      <c r="R4" s="498">
        <v>1.8E-3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555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3" t="s">
        <v>78</v>
      </c>
      <c r="Q39" s="703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263.85700000000003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261.45830000000001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259.05960000000005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256.66090000000003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254.26220000000001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251.86350000000002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249.46480000000003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247.06610000000001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244.66740000000001</v>
      </c>
      <c r="R48" s="82"/>
      <c r="T48" s="86" t="s">
        <v>104</v>
      </c>
      <c r="U48" s="129" t="s">
        <v>697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242.2687</v>
      </c>
      <c r="R49" s="82"/>
      <c r="T49" s="86" t="s">
        <v>105</v>
      </c>
      <c r="U49" s="129" t="s">
        <v>515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239.87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237.47130000000001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235.07259999999999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232.6739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230.27519999999998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227.87649999999999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225.4778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223.07910000000001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220.68040000000002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218.2817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215.88300000000001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7" priority="19">
      <formula>F25&gt;0</formula>
    </cfRule>
    <cfRule type="expression" dxfId="54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5" priority="11">
      <formula>F28&gt;0</formula>
    </cfRule>
    <cfRule type="expression" dxfId="544" priority="12">
      <formula>F28&lt;0</formula>
    </cfRule>
  </conditionalFormatting>
  <conditionalFormatting sqref="F28:F35">
    <cfRule type="expression" dxfId="543" priority="13">
      <formula>F28&gt;0</formula>
    </cfRule>
    <cfRule type="expression" dxfId="542" priority="14">
      <formula>F28&lt;0</formula>
    </cfRule>
  </conditionalFormatting>
  <conditionalFormatting sqref="H25:H35">
    <cfRule type="expression" dxfId="541" priority="9">
      <formula>H25&gt;0</formula>
    </cfRule>
    <cfRule type="expression" dxfId="540" priority="10">
      <formula>H25&lt;0</formula>
    </cfRule>
  </conditionalFormatting>
  <conditionalFormatting sqref="F21:F24">
    <cfRule type="expression" dxfId="539" priority="7">
      <formula>F21&gt;0</formula>
    </cfRule>
    <cfRule type="expression" dxfId="538" priority="8">
      <formula>F21&lt;0</formula>
    </cfRule>
  </conditionalFormatting>
  <conditionalFormatting sqref="H21:H24">
    <cfRule type="expression" dxfId="537" priority="5">
      <formula>H21&gt;0</formula>
    </cfRule>
    <cfRule type="expression" dxfId="536" priority="6">
      <formula>H21&lt;0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102.5</v>
      </c>
      <c r="R4" s="498">
        <v>5.5999999999999999E-3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112.75000000000001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111.72500000000001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110.7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109.67500000000001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108.65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107.625</v>
      </c>
      <c r="R42" s="82"/>
      <c r="T42" s="86" t="s">
        <v>99</v>
      </c>
      <c r="U42" s="129" t="s">
        <v>698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106.60000000000001</v>
      </c>
      <c r="R43" s="82"/>
      <c r="T43" s="86" t="s">
        <v>100</v>
      </c>
      <c r="U43" s="129" t="s">
        <v>699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105.575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104.55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103.52500000000001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101.47499999999999</v>
      </c>
      <c r="R48" s="82"/>
      <c r="T48" s="86" t="s">
        <v>104</v>
      </c>
      <c r="U48" s="129" t="s">
        <v>700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100.45</v>
      </c>
      <c r="R49" s="82"/>
      <c r="T49" s="86" t="s">
        <v>105</v>
      </c>
      <c r="U49" s="129" t="s">
        <v>701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99.424999999999997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98.399999999999991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97.375</v>
      </c>
      <c r="R52" s="82"/>
      <c r="T52" s="86" t="s">
        <v>107</v>
      </c>
      <c r="U52" s="129" t="s">
        <v>702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96.35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95.325000000000003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94.3</v>
      </c>
      <c r="R55" s="82"/>
      <c r="T55" s="86" t="s">
        <v>108</v>
      </c>
      <c r="U55" s="129" t="s">
        <v>586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93.275000000000006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92.25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1" priority="29">
      <formula>F40&gt;0</formula>
    </cfRule>
    <cfRule type="expression" dxfId="530" priority="30">
      <formula>F40&lt;0</formula>
    </cfRule>
  </conditionalFormatting>
  <conditionalFormatting sqref="F40:F45">
    <cfRule type="expression" dxfId="529" priority="31">
      <formula>F40&gt;0</formula>
    </cfRule>
    <cfRule type="expression" dxfId="528" priority="32">
      <formula>F40&lt;0</formula>
    </cfRule>
  </conditionalFormatting>
  <conditionalFormatting sqref="H40:H45">
    <cfRule type="expression" dxfId="527" priority="27">
      <formula>H40&gt;0</formula>
    </cfRule>
    <cfRule type="expression" dxfId="526" priority="28">
      <formula>H40&lt;0</formula>
    </cfRule>
  </conditionalFormatting>
  <conditionalFormatting sqref="F23:F39">
    <cfRule type="expression" dxfId="525" priority="13">
      <formula>F23&gt;0</formula>
    </cfRule>
    <cfRule type="expression" dxfId="524" priority="14">
      <formula>F23&lt;0</formula>
    </cfRule>
  </conditionalFormatting>
  <conditionalFormatting sqref="H23:H39">
    <cfRule type="expression" dxfId="523" priority="11">
      <formula>H23&gt;0</formula>
    </cfRule>
    <cfRule type="expression" dxfId="522" priority="12">
      <formula>H23&lt;0</formula>
    </cfRule>
  </conditionalFormatting>
  <conditionalFormatting sqref="Q7">
    <cfRule type="expression" dxfId="521" priority="9">
      <formula>Q7&gt;0</formula>
    </cfRule>
    <cfRule type="expression" dxfId="520" priority="10">
      <formula>Q7&lt;0</formula>
    </cfRule>
  </conditionalFormatting>
  <conditionalFormatting sqref="Q8">
    <cfRule type="expression" dxfId="519" priority="7">
      <formula>Q8&gt;0</formula>
    </cfRule>
    <cfRule type="expression" dxfId="518" priority="8">
      <formula>Q8&lt;0</formula>
    </cfRule>
  </conditionalFormatting>
  <conditionalFormatting sqref="Q10">
    <cfRule type="expression" dxfId="517" priority="1">
      <formula>Q10&gt;0</formula>
    </cfRule>
    <cfRule type="expression" dxfId="5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74.69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74.69</v>
      </c>
      <c r="R4" s="498">
        <v>6.4999999999999997E-3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516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82.159000000000006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81.412100000000009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80.665199999999999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79.918300000000002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79.171400000000006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78.424499999999995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77.677599999999998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76.930700000000002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76.183800000000005</v>
      </c>
      <c r="Q51" s="2"/>
      <c r="T51" s="107" t="s">
        <v>104</v>
      </c>
      <c r="U51" s="105" t="s">
        <v>703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75.436899999999994</v>
      </c>
      <c r="Q52" s="2"/>
      <c r="T52" s="107" t="s">
        <v>105</v>
      </c>
      <c r="U52" s="105" t="s">
        <v>704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74.69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73.943100000000001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73.19619999999999</v>
      </c>
      <c r="T55" s="107" t="s">
        <v>107</v>
      </c>
      <c r="U55" s="105" t="s">
        <v>705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72.449299999999994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71.702399999999997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70.955500000000001</v>
      </c>
      <c r="T58" s="107" t="s">
        <v>108</v>
      </c>
      <c r="U58" s="105" t="s">
        <v>567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70.20859999999999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69.461700000000008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68.714799999999997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67.9679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67.221000000000004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5" priority="39">
      <formula>Q12&gt;0</formula>
    </cfRule>
    <cfRule type="expression" dxfId="5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3" priority="33">
      <formula>F25&gt;0</formula>
    </cfRule>
    <cfRule type="expression" dxfId="512" priority="34">
      <formula>F25&lt;0</formula>
    </cfRule>
  </conditionalFormatting>
  <conditionalFormatting sqref="F30">
    <cfRule type="expression" dxfId="511" priority="31">
      <formula>F30&gt;0</formula>
    </cfRule>
    <cfRule type="expression" dxfId="510" priority="32">
      <formula>F30&lt;0</formula>
    </cfRule>
  </conditionalFormatting>
  <conditionalFormatting sqref="F31">
    <cfRule type="expression" dxfId="509" priority="29">
      <formula>F31&gt;0</formula>
    </cfRule>
    <cfRule type="expression" dxfId="508" priority="30">
      <formula>F31&lt;0</formula>
    </cfRule>
  </conditionalFormatting>
  <conditionalFormatting sqref="F32:F34">
    <cfRule type="expression" dxfId="507" priority="27">
      <formula>F32&gt;0</formula>
    </cfRule>
    <cfRule type="expression" dxfId="506" priority="28">
      <formula>F32&lt;0</formula>
    </cfRule>
  </conditionalFormatting>
  <conditionalFormatting sqref="H25:H29">
    <cfRule type="expression" dxfId="505" priority="25">
      <formula>H25&gt;0</formula>
    </cfRule>
    <cfRule type="expression" dxfId="504" priority="26">
      <formula>H25&lt;0</formula>
    </cfRule>
  </conditionalFormatting>
  <conditionalFormatting sqref="H30">
    <cfRule type="expression" dxfId="503" priority="23">
      <formula>H30&gt;0</formula>
    </cfRule>
    <cfRule type="expression" dxfId="502" priority="24">
      <formula>H30&lt;0</formula>
    </cfRule>
  </conditionalFormatting>
  <conditionalFormatting sqref="H31">
    <cfRule type="expression" dxfId="501" priority="21">
      <formula>H31&gt;0</formula>
    </cfRule>
    <cfRule type="expression" dxfId="500" priority="22">
      <formula>H31&lt;0</formula>
    </cfRule>
  </conditionalFormatting>
  <conditionalFormatting sqref="H32:H34">
    <cfRule type="expression" dxfId="499" priority="19">
      <formula>H32&gt;0</formula>
    </cfRule>
    <cfRule type="expression" dxfId="498" priority="20">
      <formula>H32&lt;0</formula>
    </cfRule>
  </conditionalFormatting>
  <conditionalFormatting sqref="F35">
    <cfRule type="expression" dxfId="497" priority="17">
      <formula>F35&gt;0</formula>
    </cfRule>
    <cfRule type="expression" dxfId="496" priority="18">
      <formula>F35&lt;0</formula>
    </cfRule>
  </conditionalFormatting>
  <conditionalFormatting sqref="H35">
    <cfRule type="expression" dxfId="495" priority="15">
      <formula>H35&gt;0</formula>
    </cfRule>
    <cfRule type="expression" dxfId="494" priority="16">
      <formula>H35&lt;0</formula>
    </cfRule>
  </conditionalFormatting>
  <conditionalFormatting sqref="F36">
    <cfRule type="expression" dxfId="493" priority="13">
      <formula>F36&gt;0</formula>
    </cfRule>
    <cfRule type="expression" dxfId="492" priority="14">
      <formula>F36&lt;0</formula>
    </cfRule>
  </conditionalFormatting>
  <conditionalFormatting sqref="H36">
    <cfRule type="expression" dxfId="491" priority="11">
      <formula>H36&gt;0</formula>
    </cfRule>
    <cfRule type="expression" dxfId="490" priority="12">
      <formula>H36&lt;0</formula>
    </cfRule>
  </conditionalFormatting>
  <conditionalFormatting sqref="H23:H24">
    <cfRule type="expression" dxfId="489" priority="5">
      <formula>H23&gt;0</formula>
    </cfRule>
    <cfRule type="expression" dxfId="488" priority="6">
      <formula>H23&lt;0</formula>
    </cfRule>
  </conditionalFormatting>
  <conditionalFormatting sqref="F23:F24">
    <cfRule type="expression" dxfId="487" priority="7">
      <formula>F23&gt;0</formula>
    </cfRule>
    <cfRule type="expression" dxfId="486" priority="8">
      <formula>F23&lt;0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541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54.72</v>
      </c>
      <c r="R4" s="498">
        <v>6.9999999999999999E-4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6566.4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1022.0800000000008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-182.80000000000018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-2.7084691518994872E-2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761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60.192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59.644800000000004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59.0976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58.550400000000003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58.0032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57.456000000000003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56.908799999999999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56.361600000000003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55.814399999999999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55.267200000000003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54.72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54.172799999999995</v>
      </c>
      <c r="R51" s="82"/>
      <c r="T51" s="86" t="s">
        <v>104</v>
      </c>
      <c r="U51" s="87" t="s">
        <v>706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53.625599999999999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53.078399999999995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52.531199999999998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51.983999999999995</v>
      </c>
      <c r="R55" s="82"/>
      <c r="T55" s="86" t="s">
        <v>107</v>
      </c>
      <c r="U55" s="87" t="s">
        <v>707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51.436799999999998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50.889600000000002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50.342399999999998</v>
      </c>
      <c r="R58" s="82"/>
      <c r="T58" s="86" t="s">
        <v>108</v>
      </c>
      <c r="U58" s="87" t="s">
        <v>602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49.795200000000001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49.247999999999998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1" priority="79">
      <formula>F61&gt;0</formula>
    </cfRule>
    <cfRule type="expression" dxfId="480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79" priority="71">
      <formula>F64&gt;0</formula>
    </cfRule>
    <cfRule type="expression" dxfId="478" priority="72">
      <formula>F64&lt;0</formula>
    </cfRule>
  </conditionalFormatting>
  <conditionalFormatting sqref="F64:F92 F99:F101 F108:F119">
    <cfRule type="expression" dxfId="477" priority="73">
      <formula>F64&gt;0</formula>
    </cfRule>
    <cfRule type="expression" dxfId="476" priority="74">
      <formula>F64&lt;0</formula>
    </cfRule>
  </conditionalFormatting>
  <conditionalFormatting sqref="H61:H92 H99:H101 H108:H119">
    <cfRule type="expression" dxfId="475" priority="69">
      <formula>H61&gt;0</formula>
    </cfRule>
    <cfRule type="expression" dxfId="474" priority="70">
      <formula>H61&lt;0</formula>
    </cfRule>
  </conditionalFormatting>
  <conditionalFormatting sqref="F57:F60">
    <cfRule type="expression" dxfId="473" priority="55">
      <formula>F57&gt;0</formula>
    </cfRule>
    <cfRule type="expression" dxfId="472" priority="56">
      <formula>F57&lt;0</formula>
    </cfRule>
  </conditionalFormatting>
  <conditionalFormatting sqref="H57:H60">
    <cfRule type="expression" dxfId="471" priority="53">
      <formula>H57&gt;0</formula>
    </cfRule>
    <cfRule type="expression" dxfId="470" priority="54">
      <formula>H57&lt;0</formula>
    </cfRule>
  </conditionalFormatting>
  <conditionalFormatting sqref="Q8">
    <cfRule type="expression" dxfId="469" priority="49">
      <formula>Q8&gt;0</formula>
    </cfRule>
    <cfRule type="expression" dxfId="468" priority="50">
      <formula>Q8&lt;0</formula>
    </cfRule>
  </conditionalFormatting>
  <conditionalFormatting sqref="Q7">
    <cfRule type="expression" dxfId="467" priority="51">
      <formula>Q7&gt;0</formula>
    </cfRule>
    <cfRule type="expression" dxfId="466" priority="52">
      <formula>Q7&lt;0</formula>
    </cfRule>
  </conditionalFormatting>
  <conditionalFormatting sqref="F93:F98">
    <cfRule type="expression" dxfId="465" priority="45">
      <formula>F93&gt;0</formula>
    </cfRule>
    <cfRule type="expression" dxfId="464" priority="46">
      <formula>F93&lt;0</formula>
    </cfRule>
  </conditionalFormatting>
  <conditionalFormatting sqref="F93:F98">
    <cfRule type="expression" dxfId="463" priority="47">
      <formula>F93&gt;0</formula>
    </cfRule>
    <cfRule type="expression" dxfId="462" priority="48">
      <formula>F93&lt;0</formula>
    </cfRule>
  </conditionalFormatting>
  <conditionalFormatting sqref="H93:H98">
    <cfRule type="expression" dxfId="461" priority="43">
      <formula>H93&gt;0</formula>
    </cfRule>
    <cfRule type="expression" dxfId="460" priority="44">
      <formula>H93&lt;0</formula>
    </cfRule>
  </conditionalFormatting>
  <conditionalFormatting sqref="M122">
    <cfRule type="expression" dxfId="459" priority="39">
      <formula>M122&gt;0</formula>
    </cfRule>
    <cfRule type="expression" dxfId="458" priority="40">
      <formula>M122&lt;0</formula>
    </cfRule>
  </conditionalFormatting>
  <conditionalFormatting sqref="M122">
    <cfRule type="expression" dxfId="457" priority="41">
      <formula>M122&gt;0</formula>
    </cfRule>
    <cfRule type="expression" dxfId="456" priority="42">
      <formula>M122&lt;0</formula>
    </cfRule>
  </conditionalFormatting>
  <conditionalFormatting sqref="F103:F107">
    <cfRule type="expression" dxfId="455" priority="37">
      <formula>F103&gt;0</formula>
    </cfRule>
    <cfRule type="expression" dxfId="454" priority="38">
      <formula>F103&lt;0</formula>
    </cfRule>
  </conditionalFormatting>
  <conditionalFormatting sqref="H103:H107">
    <cfRule type="expression" dxfId="453" priority="35">
      <formula>H103&gt;0</formula>
    </cfRule>
    <cfRule type="expression" dxfId="452" priority="36">
      <formula>H103&lt;0</formula>
    </cfRule>
  </conditionalFormatting>
  <conditionalFormatting sqref="F24:F51">
    <cfRule type="expression" dxfId="451" priority="27">
      <formula>F24&gt;0</formula>
    </cfRule>
    <cfRule type="expression" dxfId="450" priority="28">
      <formula>F24&lt;0</formula>
    </cfRule>
  </conditionalFormatting>
  <conditionalFormatting sqref="F24:F51">
    <cfRule type="expression" dxfId="449" priority="29">
      <formula>F24&gt;0</formula>
    </cfRule>
    <cfRule type="expression" dxfId="448" priority="30">
      <formula>F24&lt;0</formula>
    </cfRule>
  </conditionalFormatting>
  <conditionalFormatting sqref="H24:H51">
    <cfRule type="expression" dxfId="447" priority="25">
      <formula>H24&gt;0</formula>
    </cfRule>
    <cfRule type="expression" dxfId="446" priority="26">
      <formula>H24&lt;0</formula>
    </cfRule>
  </conditionalFormatting>
  <conditionalFormatting sqref="J34">
    <cfRule type="expression" dxfId="445" priority="23">
      <formula>J34&gt;0</formula>
    </cfRule>
    <cfRule type="expression" dxfId="444" priority="24">
      <formula>J34&lt;0</formula>
    </cfRule>
  </conditionalFormatting>
  <conditionalFormatting sqref="J35">
    <cfRule type="expression" dxfId="443" priority="21">
      <formula>J35&gt;0</formula>
    </cfRule>
    <cfRule type="expression" dxfId="442" priority="22">
      <formula>J35&lt;0</formula>
    </cfRule>
  </conditionalFormatting>
  <conditionalFormatting sqref="J36:J47">
    <cfRule type="expression" dxfId="441" priority="19">
      <formula>J36&gt;0</formula>
    </cfRule>
    <cfRule type="expression" dxfId="440" priority="20">
      <formula>J36&lt;0</formula>
    </cfRule>
  </conditionalFormatting>
  <conditionalFormatting sqref="K34">
    <cfRule type="expression" dxfId="439" priority="5">
      <formula>K34&gt;0</formula>
    </cfRule>
    <cfRule type="expression" dxfId="438" priority="6">
      <formula>K34&lt;0</formula>
    </cfRule>
  </conditionalFormatting>
  <conditionalFormatting sqref="K35">
    <cfRule type="expression" dxfId="437" priority="3">
      <formula>K35&gt;0</formula>
    </cfRule>
    <cfRule type="expression" dxfId="436" priority="4">
      <formula>K35&lt;0</formula>
    </cfRule>
  </conditionalFormatting>
  <conditionalFormatting sqref="K36:K47">
    <cfRule type="expression" dxfId="435" priority="1">
      <formula>K36&gt;0</formula>
    </cfRule>
    <cfRule type="expression" dxfId="434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31.08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31.08</v>
      </c>
      <c r="R4" s="498">
        <v>8.3999999999999995E-3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3" t="s">
        <v>78</v>
      </c>
      <c r="Q39" s="703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34.188000000000002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33.877200000000002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33.566400000000002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33.255600000000001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32.944800000000001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32.634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32.3232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32.0124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31.701599999999999</v>
      </c>
      <c r="R48" s="82"/>
      <c r="T48" s="86" t="s">
        <v>104</v>
      </c>
      <c r="U48" s="87" t="s">
        <v>708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31.390799999999999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31.08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30.769199999999998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30.458399999999997</v>
      </c>
      <c r="R52" s="82"/>
      <c r="T52" s="86" t="s">
        <v>107</v>
      </c>
      <c r="U52" s="87" t="s">
        <v>709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30.147599999999997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29.836799999999997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29.525999999999996</v>
      </c>
      <c r="R55" s="82"/>
      <c r="T55" s="86" t="s">
        <v>108</v>
      </c>
      <c r="U55" s="87" t="s">
        <v>556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29.215199999999996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28.904399999999999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28.593599999999999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28.282799999999998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27.971999999999998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3" priority="66">
      <formula>F22&gt;0</formula>
    </cfRule>
    <cfRule type="expression" dxfId="4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1" priority="53">
      <formula>F41&gt;0</formula>
    </cfRule>
    <cfRule type="expression" dxfId="430" priority="54">
      <formula>F41&lt;0</formula>
    </cfRule>
  </conditionalFormatting>
  <conditionalFormatting sqref="F41">
    <cfRule type="expression" dxfId="429" priority="57">
      <formula>F41&gt;0</formula>
    </cfRule>
    <cfRule type="expression" dxfId="428" priority="58">
      <formula>F41&lt;0</formula>
    </cfRule>
  </conditionalFormatting>
  <conditionalFormatting sqref="H41">
    <cfRule type="expression" dxfId="427" priority="35">
      <formula>H41&gt;0</formula>
    </cfRule>
    <cfRule type="expression" dxfId="426" priority="36">
      <formula>H41&lt;0</formula>
    </cfRule>
  </conditionalFormatting>
  <conditionalFormatting sqref="F89:F95">
    <cfRule type="expression" dxfId="425" priority="29">
      <formula>F89&gt;0</formula>
    </cfRule>
    <cfRule type="expression" dxfId="424" priority="30">
      <formula>F89&lt;0</formula>
    </cfRule>
  </conditionalFormatting>
  <conditionalFormatting sqref="F96:F110">
    <cfRule type="expression" dxfId="423" priority="25">
      <formula>F96&gt;0</formula>
    </cfRule>
    <cfRule type="expression" dxfId="422" priority="26">
      <formula>F96&lt;0</formula>
    </cfRule>
  </conditionalFormatting>
  <conditionalFormatting sqref="F96:F110">
    <cfRule type="expression" dxfId="421" priority="27">
      <formula>F96&gt;0</formula>
    </cfRule>
    <cfRule type="expression" dxfId="420" priority="28">
      <formula>F96&lt;0</formula>
    </cfRule>
  </conditionalFormatting>
  <conditionalFormatting sqref="H89:H100">
    <cfRule type="expression" dxfId="419" priority="23">
      <formula>H89&gt;0</formula>
    </cfRule>
    <cfRule type="expression" dxfId="418" priority="24">
      <formula>H89&lt;0</formula>
    </cfRule>
  </conditionalFormatting>
  <conditionalFormatting sqref="H101">
    <cfRule type="expression" dxfId="417" priority="21">
      <formula>H101&gt;0</formula>
    </cfRule>
    <cfRule type="expression" dxfId="416" priority="22">
      <formula>H101&lt;0</formula>
    </cfRule>
  </conditionalFormatting>
  <conditionalFormatting sqref="F111:F116">
    <cfRule type="expression" dxfId="415" priority="19">
      <formula>F111&gt;0</formula>
    </cfRule>
    <cfRule type="expression" dxfId="414" priority="20">
      <formula>F111&lt;0</formula>
    </cfRule>
  </conditionalFormatting>
  <conditionalFormatting sqref="H103:H116">
    <cfRule type="expression" dxfId="413" priority="17">
      <formula>H103&gt;0</formula>
    </cfRule>
    <cfRule type="expression" dxfId="412" priority="18">
      <formula>H103&lt;0</formula>
    </cfRule>
  </conditionalFormatting>
  <conditionalFormatting sqref="H102">
    <cfRule type="expression" dxfId="411" priority="15">
      <formula>H102&gt;0</formula>
    </cfRule>
    <cfRule type="expression" dxfId="410" priority="16">
      <formula>H102&lt;0</formula>
    </cfRule>
  </conditionalFormatting>
  <conditionalFormatting sqref="M42">
    <cfRule type="expression" dxfId="409" priority="13">
      <formula>M42&gt;0</formula>
    </cfRule>
    <cfRule type="expression" dxfId="408" priority="14">
      <formula>M42&lt;0</formula>
    </cfRule>
  </conditionalFormatting>
  <conditionalFormatting sqref="Q7">
    <cfRule type="expression" dxfId="407" priority="9">
      <formula>Q7&gt;0</formula>
    </cfRule>
    <cfRule type="expression" dxfId="406" priority="10">
      <formula>Q7&lt;0</formula>
    </cfRule>
  </conditionalFormatting>
  <conditionalFormatting sqref="Q8">
    <cfRule type="expression" dxfId="405" priority="7">
      <formula>Q8&gt;0</formula>
    </cfRule>
    <cfRule type="expression" dxfId="404" priority="8">
      <formula>Q8&lt;0</formula>
    </cfRule>
  </conditionalFormatting>
  <conditionalFormatting sqref="F117:F130 H117:H130">
    <cfRule type="expression" dxfId="403" priority="1">
      <formula>F117&gt;0</formula>
    </cfRule>
    <cfRule type="expression" dxfId="4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536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27.62</v>
      </c>
      <c r="R4" s="519">
        <v>7.3000000000000001E-3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6905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2297.9399999999932</v>
      </c>
      <c r="R7">
        <v>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-1012.5300000000007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-0.12788458016578411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549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766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767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30.382000000000005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30.105800000000002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29.829600000000003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29.553400000000003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29.277200000000004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29.001000000000001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28.724800000000002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28.448600000000003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28.172400000000003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27.8962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27.62</v>
      </c>
      <c r="Q64" s="2"/>
      <c r="T64" s="92" t="s">
        <v>104</v>
      </c>
      <c r="U64" s="129" t="s">
        <v>710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27.343800000000002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27.067599999999999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26.791399999999999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26.5152</v>
      </c>
      <c r="T68" s="92" t="s">
        <v>107</v>
      </c>
      <c r="U68" s="129" t="s">
        <v>711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26.239000000000001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25.962799999999998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25.686600000000002</v>
      </c>
      <c r="T71" s="92" t="s">
        <v>108</v>
      </c>
      <c r="U71" s="129" t="s">
        <v>603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25.410400000000003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25.134200000000003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24.858000000000001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549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1" priority="62">
      <formula>Q7&gt;0</formula>
    </cfRule>
    <cfRule type="expression" dxfId="400" priority="63">
      <formula>Q7&lt;0</formula>
    </cfRule>
  </conditionalFormatting>
  <conditionalFormatting sqref="Q8">
    <cfRule type="expression" dxfId="399" priority="60">
      <formula>Q8&gt;0</formula>
    </cfRule>
    <cfRule type="expression" dxfId="398" priority="61">
      <formula>Q8&lt;0</formula>
    </cfRule>
  </conditionalFormatting>
  <conditionalFormatting sqref="F24">
    <cfRule type="expression" dxfId="397" priority="42">
      <formula>F24&gt;0</formula>
    </cfRule>
    <cfRule type="expression" dxfId="396" priority="43">
      <formula>F24&lt;0</formula>
    </cfRule>
  </conditionalFormatting>
  <conditionalFormatting sqref="F25:F36">
    <cfRule type="expression" dxfId="395" priority="40">
      <formula>F25&gt;0</formula>
    </cfRule>
    <cfRule type="expression" dxfId="394" priority="41">
      <formula>F25&lt;0</formula>
    </cfRule>
  </conditionalFormatting>
  <conditionalFormatting sqref="H24:H36">
    <cfRule type="expression" dxfId="393" priority="38">
      <formula>H24&gt;0</formula>
    </cfRule>
    <cfRule type="expression" dxfId="392" priority="39">
      <formula>H24&lt;0</formula>
    </cfRule>
  </conditionalFormatting>
  <conditionalFormatting sqref="J32:J53">
    <cfRule type="expression" dxfId="391" priority="35">
      <formula>J32&gt;0</formula>
    </cfRule>
    <cfRule type="expression" dxfId="390" priority="36">
      <formula>J32&lt;0</formula>
    </cfRule>
  </conditionalFormatting>
  <conditionalFormatting sqref="M56">
    <cfRule type="expression" dxfId="389" priority="33">
      <formula>M56&gt;0</formula>
    </cfRule>
    <cfRule type="expression" dxfId="388" priority="34">
      <formula>M56&lt;0</formula>
    </cfRule>
  </conditionalFormatting>
  <conditionalFormatting sqref="F101:F137 H101:H137 H140:H145 F140:F145 F147:F156 H147:H156">
    <cfRule type="expression" dxfId="387" priority="31">
      <formula>F101&gt;0</formula>
    </cfRule>
    <cfRule type="expression" dxfId="386" priority="32">
      <formula>F101&lt;0</formula>
    </cfRule>
  </conditionalFormatting>
  <conditionalFormatting sqref="F93:F100">
    <cfRule type="expression" dxfId="385" priority="29">
      <formula>F93&gt;0</formula>
    </cfRule>
    <cfRule type="expression" dxfId="384" priority="30">
      <formula>F93&lt;0</formula>
    </cfRule>
  </conditionalFormatting>
  <conditionalFormatting sqref="H93:H100">
    <cfRule type="expression" dxfId="383" priority="27">
      <formula>H93&gt;0</formula>
    </cfRule>
    <cfRule type="expression" dxfId="382" priority="28">
      <formula>H93&lt;0</formula>
    </cfRule>
  </conditionalFormatting>
  <conditionalFormatting sqref="F138:F139 H138:H139">
    <cfRule type="expression" dxfId="381" priority="25">
      <formula>F138&gt;0</formula>
    </cfRule>
    <cfRule type="expression" dxfId="380" priority="26">
      <formula>F138&lt;0</formula>
    </cfRule>
  </conditionalFormatting>
  <conditionalFormatting sqref="H146 F146">
    <cfRule type="expression" dxfId="379" priority="23">
      <formula>F146&gt;0</formula>
    </cfRule>
    <cfRule type="expression" dxfId="378" priority="24">
      <formula>F146&lt;0</formula>
    </cfRule>
  </conditionalFormatting>
  <conditionalFormatting sqref="F157:F164">
    <cfRule type="expression" dxfId="377" priority="9">
      <formula>F157&gt;0</formula>
    </cfRule>
    <cfRule type="expression" dxfId="376" priority="10">
      <formula>F157&lt;0</formula>
    </cfRule>
  </conditionalFormatting>
  <conditionalFormatting sqref="H157:H164">
    <cfRule type="expression" dxfId="375" priority="7">
      <formula>H157&gt;0</formula>
    </cfRule>
    <cfRule type="expression" dxfId="374" priority="8">
      <formula>H157&lt;0</formula>
    </cfRule>
  </conditionalFormatting>
  <conditionalFormatting sqref="Q10">
    <cfRule type="expression" dxfId="373" priority="5">
      <formula>Q10&gt;0</formula>
    </cfRule>
    <cfRule type="expression" dxfId="372" priority="6">
      <formula>Q10&lt;0</formula>
    </cfRule>
  </conditionalFormatting>
  <conditionalFormatting sqref="F37:F41">
    <cfRule type="expression" dxfId="371" priority="3">
      <formula>F37&gt;0</formula>
    </cfRule>
    <cfRule type="expression" dxfId="370" priority="4">
      <formula>F37&lt;0</formula>
    </cfRule>
  </conditionalFormatting>
  <conditionalFormatting sqref="H37:H41">
    <cfRule type="expression" dxfId="369" priority="1">
      <formula>H37&gt;0</formula>
    </cfRule>
    <cfRule type="expression" dxfId="368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50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537</v>
      </c>
      <c r="M3" s="3"/>
      <c r="O3" s="11" t="s">
        <v>58</v>
      </c>
      <c r="Q3" s="228">
        <f>IF(Q2=0, Q4, (F18-K18-M18)/Q2)</f>
        <v>57.442000000000007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58.41</v>
      </c>
      <c r="R4" s="519">
        <v>5.7000000000000002E-3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2920.5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2872.1000000000004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48.399999999999636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48.399999999999636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1.6851780926847821E-2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64.251000000000005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24">O42*$Q$4</f>
        <v>63.666899999999998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24"/>
        <v>63.082799999999999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24"/>
        <v>62.498699999999999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24"/>
        <v>61.9146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24"/>
        <v>61.330500000000001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24"/>
        <v>60.746400000000001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24"/>
        <v>60.162299999999995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24"/>
        <v>59.578199999999995</v>
      </c>
      <c r="Q49" s="2"/>
      <c r="T49" s="92" t="s">
        <v>103</v>
      </c>
      <c r="U49" s="129" t="s">
        <v>517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24"/>
        <v>58.994099999999996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24"/>
        <v>58.41</v>
      </c>
      <c r="Q51" s="2"/>
      <c r="T51" s="92" t="s">
        <v>104</v>
      </c>
      <c r="U51" s="129" t="s">
        <v>712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24"/>
        <v>57.825899999999997</v>
      </c>
      <c r="Q52" s="2"/>
      <c r="T52" s="92" t="s">
        <v>105</v>
      </c>
      <c r="U52" s="129" t="s">
        <v>713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24"/>
        <v>57.241799999999998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24"/>
        <v>56.657699999999998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24"/>
        <v>56.073599999999992</v>
      </c>
      <c r="T55" s="92" t="s">
        <v>107</v>
      </c>
      <c r="U55" s="129" t="s">
        <v>714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24"/>
        <v>55.489499999999992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24"/>
        <v>54.905399999999993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24"/>
        <v>54.321300000000001</v>
      </c>
      <c r="T58" s="92" t="s">
        <v>108</v>
      </c>
      <c r="U58" s="129" t="s">
        <v>604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24"/>
        <v>53.737200000000001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24"/>
        <v>53.153100000000002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24"/>
        <v>52.568999999999996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25">
      <formula>Q7&gt;0</formula>
    </cfRule>
    <cfRule type="expression" dxfId="366" priority="26">
      <formula>Q7&lt;0</formula>
    </cfRule>
  </conditionalFormatting>
  <conditionalFormatting sqref="Q8">
    <cfRule type="expression" dxfId="365" priority="23">
      <formula>Q8&gt;0</formula>
    </cfRule>
    <cfRule type="expression" dxfId="364" priority="24">
      <formula>Q8&lt;0</formula>
    </cfRule>
  </conditionalFormatting>
  <conditionalFormatting sqref="F24:F35">
    <cfRule type="expression" dxfId="363" priority="7">
      <formula>F24&gt;0</formula>
    </cfRule>
    <cfRule type="expression" dxfId="362" priority="8">
      <formula>F24&lt;0</formula>
    </cfRule>
  </conditionalFormatting>
  <conditionalFormatting sqref="H24:H37 H39 H41 H43 H45 H47">
    <cfRule type="expression" dxfId="361" priority="5">
      <formula>H24&gt;0</formula>
    </cfRule>
    <cfRule type="expression" dxfId="360" priority="6">
      <formula>H24&lt;0</formula>
    </cfRule>
  </conditionalFormatting>
  <conditionalFormatting sqref="J29">
    <cfRule type="expression" dxfId="359" priority="3">
      <formula>J29&gt;0</formula>
    </cfRule>
    <cfRule type="expression" dxfId="358" priority="4">
      <formula>J29&lt;0</formula>
    </cfRule>
  </conditionalFormatting>
  <conditionalFormatting sqref="J30:J35">
    <cfRule type="expression" dxfId="357" priority="1">
      <formula>J30&gt;0</formula>
    </cfRule>
    <cfRule type="expression" dxfId="35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53.08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53.08</v>
      </c>
      <c r="R4" s="498">
        <v>3.8E-3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58.388000000000005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57.857199999999999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57.3264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56.7956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56.264800000000001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55.734000000000002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55.203200000000002</v>
      </c>
      <c r="Q49" s="82"/>
      <c r="R49" s="34"/>
      <c r="T49" s="92" t="s">
        <v>103</v>
      </c>
      <c r="U49" s="87" t="s">
        <v>605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54.672399999999996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54.141599999999997</v>
      </c>
      <c r="Q51" s="82"/>
      <c r="R51" s="34"/>
      <c r="T51" s="92" t="s">
        <v>104</v>
      </c>
      <c r="U51" s="87" t="s">
        <v>715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53.610799999999998</v>
      </c>
      <c r="Q52" s="82"/>
      <c r="R52" s="34"/>
      <c r="T52" s="92" t="s">
        <v>105</v>
      </c>
      <c r="U52" s="87" t="s">
        <v>577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53.08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52.549199999999999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52.0184</v>
      </c>
      <c r="Q55" s="82"/>
      <c r="T55" s="92" t="s">
        <v>107</v>
      </c>
      <c r="U55" s="87" t="s">
        <v>716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51.4876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50.956799999999994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50.425999999999995</v>
      </c>
      <c r="Q58" s="82"/>
      <c r="T58" s="92" t="s">
        <v>108</v>
      </c>
      <c r="U58" s="87" t="s">
        <v>606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49.895199999999996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49.364400000000003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48.833599999999997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48.302799999999998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47.771999999999998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38.229999999999997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38.229999999999997</v>
      </c>
      <c r="R4" s="498">
        <v>-1.09E-2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42.052999999999997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41.670699999999997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41.288400000000003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40.906100000000002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40.523800000000001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40.141500000000001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39.7592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39.376899999999999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38.994599999999998</v>
      </c>
      <c r="Q51" s="82"/>
      <c r="R51" s="34"/>
      <c r="T51" s="92" t="s">
        <v>104</v>
      </c>
      <c r="U51" s="87" t="s">
        <v>717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38.612299999999998</v>
      </c>
      <c r="Q52" s="82"/>
      <c r="R52" s="34"/>
      <c r="T52" s="92" t="s">
        <v>105</v>
      </c>
      <c r="U52" s="87" t="s">
        <v>544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38.229999999999997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37.847699999999996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37.465399999999995</v>
      </c>
      <c r="Q55" s="82"/>
      <c r="R55" s="34"/>
      <c r="T55" s="92" t="s">
        <v>107</v>
      </c>
      <c r="U55" s="87" t="s">
        <v>718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37.083099999999995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36.700799999999994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36.318499999999993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35.936199999999992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35.553899999999999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35.171599999999998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34.789299999999997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34.406999999999996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84.29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84.29</v>
      </c>
      <c r="R4" s="498">
        <v>1.4E-3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92.719000000000008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91.876100000000008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91.033200000000008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90.190300000000008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89.347400000000007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88.504500000000007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87.661600000000007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86.818700000000007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85.975800000000007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85.132900000000006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84.29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83.447100000000006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82.604200000000006</v>
      </c>
      <c r="Q48" s="2"/>
      <c r="T48" s="112" t="s">
        <v>104</v>
      </c>
      <c r="U48" s="105" t="s">
        <v>719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81.761300000000006</v>
      </c>
      <c r="T49" s="112" t="s">
        <v>105</v>
      </c>
      <c r="U49" s="105" t="s">
        <v>557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80.918400000000005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80.075500000000005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79.232600000000005</v>
      </c>
      <c r="T52" s="112" t="s">
        <v>107</v>
      </c>
      <c r="U52" s="105" t="s">
        <v>720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78.389700000000005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77.546800000000005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76.703900000000004</v>
      </c>
      <c r="T55" s="112" t="s">
        <v>108</v>
      </c>
      <c r="U55" s="105" t="s">
        <v>607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75.861000000000004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116.91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116.91</v>
      </c>
      <c r="R4" s="498">
        <v>2.0999999999999999E-3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128.601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127.4319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126.2628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125.0937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123.9246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122.7555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121.5864</v>
      </c>
      <c r="Q49" s="2"/>
      <c r="R49" s="34"/>
      <c r="T49" s="10" t="s">
        <v>103</v>
      </c>
      <c r="U49" s="87" t="s">
        <v>690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120.4173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119.2482</v>
      </c>
      <c r="Q51" s="2"/>
      <c r="R51" s="34"/>
      <c r="T51" s="10" t="s">
        <v>104</v>
      </c>
      <c r="U51" s="87" t="s">
        <v>691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118.0791</v>
      </c>
      <c r="Q52" s="2"/>
      <c r="R52" s="34"/>
      <c r="T52" s="10" t="s">
        <v>105</v>
      </c>
      <c r="U52" s="87" t="s">
        <v>546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116.91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115.7409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114.5718</v>
      </c>
      <c r="Q55" s="2"/>
      <c r="R55" s="34"/>
      <c r="T55" s="10" t="s">
        <v>107</v>
      </c>
      <c r="U55" s="87" t="s">
        <v>692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113.4027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112.2336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111.0645</v>
      </c>
      <c r="T58" s="10" t="s">
        <v>108</v>
      </c>
      <c r="U58" s="87" t="s">
        <v>600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109.8954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108.72630000000001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107.55719999999999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106.38809999999999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105.21899999999999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231.33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231.33</v>
      </c>
      <c r="R4" s="498">
        <v>1.26E-2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254.46300000000002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252.14970000000002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249.83640000000003</v>
      </c>
      <c r="Q44" s="2"/>
      <c r="T44" s="134" t="s">
        <v>99</v>
      </c>
      <c r="U44" s="87" t="s">
        <v>721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247.52310000000003</v>
      </c>
      <c r="Q45" s="2"/>
      <c r="T45" s="134" t="s">
        <v>100</v>
      </c>
      <c r="U45" s="87" t="s">
        <v>722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245.20980000000003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242.89650000000003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240.58320000000003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238.26990000000001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235.95660000000001</v>
      </c>
      <c r="Q50" s="2"/>
      <c r="T50" s="134" t="s">
        <v>104</v>
      </c>
      <c r="U50" s="87" t="s">
        <v>723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233.64330000000001</v>
      </c>
      <c r="Q51" s="2"/>
      <c r="T51" s="134" t="s">
        <v>105</v>
      </c>
      <c r="U51" s="87" t="s">
        <v>534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231.33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229.01670000000001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226.70340000000002</v>
      </c>
      <c r="Q54" s="2"/>
      <c r="T54" s="134" t="s">
        <v>107</v>
      </c>
      <c r="U54" s="87" t="s">
        <v>724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224.39010000000002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222.07679999999999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219.76349999999999</v>
      </c>
      <c r="T57" s="134" t="s">
        <v>108</v>
      </c>
      <c r="U57" s="87" t="s">
        <v>608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217.4502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215.13690000000003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212.82360000000003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210.51030000000003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208.197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78.55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78.55</v>
      </c>
      <c r="R4" s="498">
        <v>0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86.405000000000001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85.619500000000002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84.834000000000003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84.048500000000004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83.263000000000005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82.477500000000006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81.691999999999993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80.906499999999994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80.120999999999995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79.335499999999996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78.55</v>
      </c>
      <c r="Q51" s="2"/>
      <c r="T51" s="92" t="s">
        <v>104</v>
      </c>
      <c r="U51" s="87" t="s">
        <v>759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77.764499999999998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76.978999999999999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76.1935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75.408000000000001</v>
      </c>
      <c r="T55" s="92" t="s">
        <v>107</v>
      </c>
      <c r="U55" s="87" t="s">
        <v>760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74.622499999999988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73.836999999999989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73.051500000000004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72.266000000000005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71.480500000000006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70.694999999999993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</v>
      </c>
      <c r="R4" s="518">
        <v>-5.4000000000000003E-3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79.2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78.48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77.760000000000005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77.040000000000006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76.320000000000007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75.600000000000009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74.88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74.16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73.44</v>
      </c>
      <c r="Q49" s="2"/>
      <c r="T49" s="92" t="s">
        <v>103</v>
      </c>
      <c r="U49" s="87" t="s">
        <v>725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72.72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</v>
      </c>
      <c r="Q51" s="2"/>
      <c r="T51" s="92" t="s">
        <v>104</v>
      </c>
      <c r="U51" s="87" t="s">
        <v>726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71.28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70.56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69.84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69.12</v>
      </c>
      <c r="T55" s="92" t="s">
        <v>107</v>
      </c>
      <c r="U55" s="87" t="s">
        <v>727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68.399999999999991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67.679999999999993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66.960000000000008</v>
      </c>
      <c r="T58" s="92" t="s">
        <v>108</v>
      </c>
      <c r="U58" s="87" t="s">
        <v>609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66.240000000000009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65.52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64.8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49.97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49.97</v>
      </c>
      <c r="R4" s="520">
        <v>8.3000000000000001E-3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3" t="s">
        <v>78</v>
      </c>
      <c r="P42" s="703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54.967000000000006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54.467300000000002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53.967600000000004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53.4679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52.968200000000003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52.468499999999999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51.968800000000002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51.469099999999997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50.9694</v>
      </c>
      <c r="Q51" s="2"/>
      <c r="T51" s="92" t="s">
        <v>104</v>
      </c>
      <c r="U51" s="87" t="s">
        <v>728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50.469699999999996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49.97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49.470300000000002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48.970599999999997</v>
      </c>
      <c r="T55" s="92" t="s">
        <v>107</v>
      </c>
      <c r="U55" s="87" t="s">
        <v>647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48.4709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47.971199999999996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47.471499999999999</v>
      </c>
      <c r="T58" s="92" t="s">
        <v>108</v>
      </c>
      <c r="U58" s="87" t="s">
        <v>610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46.971799999999995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46.472100000000005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45.9724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45.472700000000003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44.972999999999999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31.36</v>
      </c>
      <c r="R4" s="498">
        <v>6.7000000000000002E-3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2508.8000000000002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-24.089999999999236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-24.089999999999236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-9.5108749294281394E-3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34.496000000000002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34.182400000000001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33.8688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33.555199999999999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33.241599999999998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32.927999999999997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32.614400000000003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32.300800000000002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31.987200000000001</v>
      </c>
      <c r="Q51" s="82"/>
      <c r="R51" s="34"/>
      <c r="T51" s="92" t="s">
        <v>104</v>
      </c>
      <c r="U51" s="87" t="s">
        <v>729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31.6736</v>
      </c>
      <c r="Q52" s="82"/>
      <c r="R52" s="34"/>
      <c r="T52" s="92" t="s">
        <v>105</v>
      </c>
      <c r="U52" s="87" t="s">
        <v>547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31.36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31.046399999999998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30.732799999999997</v>
      </c>
      <c r="Q55" s="82"/>
      <c r="T55" s="92" t="s">
        <v>107</v>
      </c>
      <c r="U55" s="87" t="s">
        <v>730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30.4192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30.105599999999999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29.791999999999998</v>
      </c>
      <c r="Q58" s="82"/>
      <c r="T58" s="92" t="s">
        <v>108</v>
      </c>
      <c r="U58" s="87" t="s">
        <v>611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29.478399999999997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29.1648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28.851200000000002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28.537600000000001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28.224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109.66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109.66</v>
      </c>
      <c r="R4" s="498">
        <v>-2.1499999999999998E-2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120.626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119.52940000000001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118.4328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117.33620000000001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116.2396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115.143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114.04640000000001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112.9498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111.8532</v>
      </c>
      <c r="Q49" s="2"/>
      <c r="T49" s="92" t="s">
        <v>103</v>
      </c>
      <c r="U49" s="87" t="s">
        <v>562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110.75659999999999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109.66</v>
      </c>
      <c r="Q51" s="2"/>
      <c r="T51" s="92" t="s">
        <v>104</v>
      </c>
      <c r="U51" s="87" t="s">
        <v>731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108.5634</v>
      </c>
      <c r="Q52" s="2"/>
      <c r="T52" s="92" t="s">
        <v>105</v>
      </c>
      <c r="U52" s="87" t="s">
        <v>732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107.46679999999999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106.3702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105.27359999999999</v>
      </c>
      <c r="T55" s="92" t="s">
        <v>107</v>
      </c>
      <c r="U55" s="87" t="s">
        <v>733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104.17699999999999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103.0804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101.9838</v>
      </c>
      <c r="T58" s="92" t="s">
        <v>108</v>
      </c>
      <c r="U58" s="87" t="s">
        <v>587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100.88720000000001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99.790599999999998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98.694000000000003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764</v>
      </c>
      <c r="O4" s="11" t="s">
        <v>66</v>
      </c>
      <c r="Q4" s="199">
        <v>1.32</v>
      </c>
      <c r="R4" s="498">
        <v>-7.6899999999999996E-2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-5109.4199999999983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-5544.3499999999985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-0.51221089488052396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535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1.4520000000000002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1.4388000000000001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1.4256000000000002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1.4124000000000001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1.3992000000000002</v>
      </c>
      <c r="Q45" s="2"/>
      <c r="T45" s="92" t="s">
        <v>99</v>
      </c>
      <c r="U45" s="87" t="s">
        <v>734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1.3860000000000001</v>
      </c>
      <c r="Q46" s="2"/>
      <c r="T46" s="92" t="s">
        <v>100</v>
      </c>
      <c r="U46" s="87" t="s">
        <v>735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1.3728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1.3596000000000001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1.3464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1.3332000000000002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1.32</v>
      </c>
      <c r="Q51" s="2"/>
      <c r="T51" s="92" t="s">
        <v>104</v>
      </c>
      <c r="U51" s="87" t="s">
        <v>736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1.3068</v>
      </c>
      <c r="Q52" s="2"/>
      <c r="T52" s="92" t="s">
        <v>105</v>
      </c>
      <c r="U52" s="87" t="s">
        <v>568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1.2936000000000001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1.2804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1.2672000000000001</v>
      </c>
      <c r="T55" s="92" t="s">
        <v>107</v>
      </c>
      <c r="U55" s="87" t="s">
        <v>737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1.254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1.2407999999999999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1.2276</v>
      </c>
      <c r="T58" s="92" t="s">
        <v>108</v>
      </c>
      <c r="U58" s="87" t="s">
        <v>612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1.2144000000000001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1.2012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1.1880000000000002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66.92</v>
      </c>
      <c r="R4" s="498">
        <v>-1.0200000000000001E-2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16730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-2810.9900000000052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-2810.9900000000052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-0.14385095125681985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545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87" t="s">
        <v>535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3" t="s">
        <v>78</v>
      </c>
      <c r="P42" s="703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73.612000000000009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72.942800000000005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72.273600000000002</v>
      </c>
      <c r="Q45" s="2"/>
      <c r="T45" s="92" t="s">
        <v>99</v>
      </c>
      <c r="U45" s="87" t="s">
        <v>738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71.604400000000012</v>
      </c>
      <c r="Q46" s="2"/>
      <c r="T46" s="92" t="s">
        <v>100</v>
      </c>
      <c r="U46" s="87" t="s">
        <v>739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70.935200000000009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70.266000000000005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69.596800000000002</v>
      </c>
      <c r="Q49" s="2"/>
      <c r="T49" s="92" t="s">
        <v>103</v>
      </c>
      <c r="U49" s="87" t="s">
        <v>613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68.927599999999998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68.258400000000009</v>
      </c>
      <c r="Q51" s="2"/>
      <c r="T51" s="92" t="s">
        <v>104</v>
      </c>
      <c r="U51" s="87" t="s">
        <v>740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67.589200000000005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66.92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66.250799999999998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65.581599999999995</v>
      </c>
      <c r="Q55" s="2"/>
      <c r="T55" s="92" t="s">
        <v>107</v>
      </c>
      <c r="U55" s="87" t="s">
        <v>741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64.912400000000005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64.243200000000002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63.573999999999998</v>
      </c>
      <c r="T58" s="92" t="s">
        <v>108</v>
      </c>
      <c r="U58" s="87" t="s">
        <v>614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62.904799999999994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62.235600000000005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61.566400000000002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60.897200000000005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60.228000000000002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66.790000000000006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66.790000000000006</v>
      </c>
      <c r="R4" s="498">
        <v>-7.0000000000000001E-3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3" t="s">
        <v>78</v>
      </c>
      <c r="P42" s="703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73.469000000000008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72.801100000000005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72.133200000000016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71.465300000000013</v>
      </c>
      <c r="Q46" s="82"/>
      <c r="T46" s="92" t="s">
        <v>100</v>
      </c>
      <c r="U46" s="87" t="s">
        <v>742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70.79740000000001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70.129500000000007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69.461600000000004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68.793700000000001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68.125800000000012</v>
      </c>
      <c r="Q51" s="82"/>
      <c r="T51" s="92" t="s">
        <v>104</v>
      </c>
      <c r="U51" s="87" t="s">
        <v>743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67.457900000000009</v>
      </c>
      <c r="Q52" s="82"/>
      <c r="T52" s="92" t="s">
        <v>105</v>
      </c>
      <c r="U52" s="87" t="s">
        <v>744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66.790000000000006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66.122100000000003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65.4542</v>
      </c>
      <c r="Q55" s="82"/>
      <c r="T55" s="92" t="s">
        <v>107</v>
      </c>
      <c r="U55" s="87" t="s">
        <v>745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64.786300000000011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64.118400000000008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63.450500000000005</v>
      </c>
      <c r="Q58" s="82"/>
      <c r="T58" s="92" t="s">
        <v>108</v>
      </c>
      <c r="U58" s="87" t="s">
        <v>578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62.782600000000002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62.114700000000006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61.44680000000001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60.778900000000007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60.111000000000004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56.34</v>
      </c>
      <c r="R4" s="498">
        <v>-5.0000000000000001E-4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11268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-461.34000000000106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-511.29000000000087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-4.3405841948029197E-2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61.974000000000011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61.410600000000009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60.847200000000008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60.283800000000006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59.720400000000005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59.157000000000004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58.593600000000002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58.030200000000008</v>
      </c>
      <c r="Q49" s="2"/>
      <c r="T49" s="92" t="s">
        <v>121</v>
      </c>
      <c r="U49" s="129" t="s">
        <v>574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57.466800000000006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56.903400000000005</v>
      </c>
      <c r="Q51" s="2"/>
      <c r="T51" s="92" t="s">
        <v>104</v>
      </c>
      <c r="U51" s="129" t="s">
        <v>746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56.34</v>
      </c>
      <c r="Q52" s="2"/>
      <c r="T52" s="92" t="s">
        <v>105</v>
      </c>
      <c r="U52" s="129" t="s">
        <v>747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55.776600000000002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55.213200000000001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54.649799999999999</v>
      </c>
      <c r="T55" s="92" t="s">
        <v>107</v>
      </c>
      <c r="U55" s="129" t="s">
        <v>748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54.086400000000005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53.523000000000003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52.959600000000002</v>
      </c>
      <c r="T58" s="92" t="s">
        <v>108</v>
      </c>
      <c r="U58" s="129" t="s">
        <v>615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52.396200000000007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51.832800000000006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51.269400000000005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50.706000000000003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34.229999999999997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34.229999999999997</v>
      </c>
      <c r="R4" s="498">
        <v>-8.9999999999999998E-4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4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4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37.652999999999999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37.310699999999997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36.968400000000003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36.626100000000001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36.283799999999999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35.941499999999998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35.599199999999996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35.256899999999995</v>
      </c>
      <c r="Q49" s="2"/>
      <c r="T49" s="10" t="s">
        <v>103</v>
      </c>
      <c r="U49" s="10" t="s">
        <v>579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34.9146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34.572299999999998</v>
      </c>
      <c r="Q51" s="2"/>
      <c r="T51" s="10" t="s">
        <v>104</v>
      </c>
      <c r="U51" s="10" t="s">
        <v>749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34.229999999999997</v>
      </c>
      <c r="Q52" s="2"/>
      <c r="T52" s="10" t="s">
        <v>105</v>
      </c>
      <c r="U52" s="10" t="s">
        <v>518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33.887699999999995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33.545399999999994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33.203099999999999</v>
      </c>
      <c r="T55" s="10" t="s">
        <v>107</v>
      </c>
      <c r="U55" s="10" t="s">
        <v>750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32.860799999999998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32.518499999999996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32.176199999999994</v>
      </c>
      <c r="T58" s="10" t="s">
        <v>108</v>
      </c>
      <c r="U58" s="10" t="s">
        <v>616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31.8339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31.491599999999998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31.149299999999997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30.806999999999999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170.97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170.97</v>
      </c>
      <c r="R4" s="498">
        <v>-6.7000000000000002E-3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3" t="s">
        <v>78</v>
      </c>
      <c r="P45" s="703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188.06700000000001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186.35730000000001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184.64760000000001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182.93790000000001</v>
      </c>
      <c r="Q49" s="2"/>
      <c r="T49" s="92" t="s">
        <v>103</v>
      </c>
      <c r="U49" s="431" t="s">
        <v>617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181.22820000000002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179.51850000000002</v>
      </c>
      <c r="Q51" s="2"/>
      <c r="T51" s="92" t="s">
        <v>104</v>
      </c>
      <c r="U51" s="431" t="s">
        <v>751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177.80879999999999</v>
      </c>
      <c r="Q52" s="2"/>
      <c r="T52" s="92" t="s">
        <v>105</v>
      </c>
      <c r="U52" s="431" t="s">
        <v>580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176.09909999999999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174.38939999999999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172.6797</v>
      </c>
      <c r="Q55" s="2"/>
      <c r="T55" s="92" t="s">
        <v>107</v>
      </c>
      <c r="U55" s="431" t="s">
        <v>752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170.97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169.2603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167.5506</v>
      </c>
      <c r="Q58" s="2"/>
      <c r="T58" s="92" t="s">
        <v>108</v>
      </c>
      <c r="U58" s="431" t="s">
        <v>569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165.8409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164.13120000000001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162.42149999999998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160.71179999999998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159.00210000000001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157.29240000000001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155.58270000000002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153.87299999999999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48.05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48.05</v>
      </c>
      <c r="R4" s="498">
        <v>7.3000000000000001E-3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52.855000000000004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52.374499999999998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51.893999999999998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51.413499999999999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50.933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50.452500000000001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49.972000000000001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49.491499999999995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49.010999999999996</v>
      </c>
      <c r="Q51" s="2"/>
      <c r="T51" s="92" t="s">
        <v>104</v>
      </c>
      <c r="U51" s="431" t="s">
        <v>753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48.530499999999996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48.05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47.569499999999998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47.088999999999999</v>
      </c>
      <c r="Q55" s="2"/>
      <c r="T55" s="92" t="s">
        <v>107</v>
      </c>
      <c r="U55" s="431" t="s">
        <v>754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46.608499999999999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46.127999999999993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45.647499999999994</v>
      </c>
      <c r="Q58" s="2"/>
      <c r="T58" s="92" t="s">
        <v>108</v>
      </c>
      <c r="U58" s="431" t="s">
        <v>618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45.166999999999994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44.686500000000002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44.205999999999996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43.725499999999997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43.244999999999997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121.02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121.02</v>
      </c>
      <c r="R4" s="498">
        <v>-3.5999999999999999E-3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133.12200000000001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131.9118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130.70160000000001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129.4914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128.28120000000001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127.071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125.8608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124.6506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123.4404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122.2302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121.02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119.8098</v>
      </c>
      <c r="T51" s="92" t="s">
        <v>104</v>
      </c>
      <c r="U51" s="87" t="s">
        <v>755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118.5996</v>
      </c>
      <c r="T52" s="92" t="s">
        <v>105</v>
      </c>
      <c r="U52" s="87" t="s">
        <v>548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117.38939999999999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116.17919999999999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114.96899999999999</v>
      </c>
      <c r="T55" s="92" t="s">
        <v>107</v>
      </c>
      <c r="U55" s="87" t="s">
        <v>756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113.75879999999999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112.54860000000001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111.33840000000001</v>
      </c>
      <c r="T58" s="92" t="s">
        <v>108</v>
      </c>
      <c r="U58" s="87" t="s">
        <v>619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110.12820000000001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108.91799999999999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173.39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173.39</v>
      </c>
      <c r="R4" s="498">
        <v>8.9999999999999998E-4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190.72900000000001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188.99510000000001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187.2612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185.5273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183.79339999999999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182.05949999999999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180.32559999999998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178.5917</v>
      </c>
      <c r="Q49" s="82"/>
      <c r="T49" s="92" t="s">
        <v>103</v>
      </c>
      <c r="U49" s="87" t="s">
        <v>563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176.8578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175.12389999999999</v>
      </c>
      <c r="Q51" s="82"/>
      <c r="T51" s="92" t="s">
        <v>104</v>
      </c>
      <c r="U51" s="87" t="s">
        <v>757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173.39</v>
      </c>
      <c r="Q52" s="82"/>
      <c r="T52" s="92" t="s">
        <v>105</v>
      </c>
      <c r="U52" s="87" t="s">
        <v>558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171.65609999999998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169.92219999999998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168.18829999999997</v>
      </c>
      <c r="Q55" s="82"/>
      <c r="T55" s="92" t="s">
        <v>107</v>
      </c>
      <c r="U55" s="87" t="s">
        <v>758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166.45439999999999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164.72049999999999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162.98659999999998</v>
      </c>
      <c r="Q58" s="82"/>
      <c r="T58" s="92" t="s">
        <v>108</v>
      </c>
      <c r="U58" s="87" t="s">
        <v>620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161.2527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159.5188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157.78489999999999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156.05099999999999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109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2017-05-11T01:12:05Z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