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7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state="hidden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89" l="1"/>
  <c r="G26" i="89"/>
  <c r="H26" i="89"/>
  <c r="F27" i="75"/>
  <c r="G27" i="75"/>
  <c r="H27" i="75"/>
  <c r="F26" i="87"/>
  <c r="G26" i="87"/>
  <c r="H26" i="87"/>
  <c r="F33" i="78"/>
  <c r="G33" i="78"/>
  <c r="H33" i="78"/>
  <c r="F29" i="81"/>
  <c r="J29" i="81" s="1"/>
  <c r="G29" i="81"/>
  <c r="H29" i="81"/>
  <c r="F27" i="86"/>
  <c r="G27" i="86"/>
  <c r="H27" i="86"/>
  <c r="F26" i="88"/>
  <c r="G26" i="88"/>
  <c r="H26" i="88"/>
  <c r="F43" i="74"/>
  <c r="G43" i="74"/>
  <c r="H43" i="74"/>
  <c r="F39" i="57"/>
  <c r="G39" i="57"/>
  <c r="H39" i="57"/>
  <c r="F46" i="77"/>
  <c r="G46" i="77"/>
  <c r="H46" i="77"/>
  <c r="F137" i="25"/>
  <c r="G137" i="25"/>
  <c r="H137" i="25"/>
  <c r="A558" i="38"/>
  <c r="D558" i="38"/>
  <c r="V558" i="38" s="1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K18" i="77"/>
  <c r="H18" i="77"/>
  <c r="F40" i="84"/>
  <c r="H40" i="84"/>
  <c r="G40" i="84"/>
  <c r="K6" i="84"/>
  <c r="Q11" i="90"/>
  <c r="R11" i="90"/>
  <c r="M84" i="90"/>
  <c r="M66" i="90" s="1"/>
  <c r="Q10" i="90" s="1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M85" i="90"/>
  <c r="H19" i="90"/>
  <c r="K85" i="90"/>
  <c r="F19" i="90"/>
  <c r="C19" i="90"/>
  <c r="F85" i="90"/>
  <c r="C85" i="90"/>
  <c r="M19" i="90"/>
  <c r="H85" i="90"/>
  <c r="K19" i="90"/>
  <c r="O558" i="38" l="1"/>
  <c r="P558" i="38"/>
  <c r="Q558" i="38" s="1"/>
  <c r="W558" i="38"/>
  <c r="X558" i="38" s="1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O557" i="38" s="1"/>
  <c r="S557" i="38"/>
  <c r="V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K19" i="77"/>
  <c r="F19" i="77"/>
  <c r="Q3" i="90" l="1"/>
  <c r="Q6" i="90" s="1"/>
  <c r="Q9" i="90" s="1"/>
  <c r="Q7" i="90"/>
  <c r="P557" i="38"/>
  <c r="Q557" i="38" s="1"/>
  <c r="W557" i="38"/>
  <c r="X557" i="38" s="1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O556" i="38" s="1"/>
  <c r="S556" i="38"/>
  <c r="F28" i="81"/>
  <c r="G28" i="81"/>
  <c r="H28" i="81"/>
  <c r="K2" i="81"/>
  <c r="F39" i="70"/>
  <c r="H39" i="70"/>
  <c r="G39" i="70"/>
  <c r="F12" i="70"/>
  <c r="U556" i="38" l="1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85" i="89"/>
  <c r="M85" i="89"/>
  <c r="K85" i="89"/>
  <c r="C19" i="89"/>
  <c r="M19" i="89"/>
  <c r="F85" i="89"/>
  <c r="K19" i="89"/>
  <c r="C85" i="89"/>
  <c r="H19" i="89"/>
  <c r="F19" i="89"/>
  <c r="H29" i="51"/>
  <c r="Q2" i="89" l="1"/>
  <c r="Q5" i="89" s="1"/>
  <c r="M66" i="89"/>
  <c r="Q10" i="89" s="1"/>
  <c r="P555" i="38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K19" i="87"/>
  <c r="C85" i="87"/>
  <c r="C19" i="88"/>
  <c r="H85" i="88"/>
  <c r="M85" i="87"/>
  <c r="K85" i="87"/>
  <c r="M19" i="88"/>
  <c r="C19" i="87"/>
  <c r="F85" i="87"/>
  <c r="H19" i="88"/>
  <c r="F85" i="88"/>
  <c r="M85" i="88"/>
  <c r="F19" i="87"/>
  <c r="C85" i="88"/>
  <c r="F19" i="88"/>
  <c r="H19" i="87"/>
  <c r="K19" i="88"/>
  <c r="K85" i="88"/>
  <c r="H85" i="87"/>
  <c r="M19" i="87"/>
  <c r="Q8" i="89" l="1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AA22" i="3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85" i="86"/>
  <c r="H85" i="86"/>
  <c r="M85" i="86"/>
  <c r="F19" i="86"/>
  <c r="H19" i="86"/>
  <c r="C85" i="86"/>
  <c r="C19" i="86"/>
  <c r="M19" i="86"/>
  <c r="K19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C85" i="85"/>
  <c r="M19" i="85"/>
  <c r="K19" i="85"/>
  <c r="F19" i="85"/>
  <c r="F85" i="85"/>
  <c r="H85" i="85"/>
  <c r="M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19" i="83"/>
  <c r="F19" i="83"/>
  <c r="H19" i="84"/>
  <c r="M19" i="83"/>
  <c r="F19" i="84"/>
  <c r="F85" i="84"/>
  <c r="M85" i="84"/>
  <c r="H85" i="84"/>
  <c r="C85" i="84"/>
  <c r="K19" i="83"/>
  <c r="H85" i="83"/>
  <c r="K85" i="83"/>
  <c r="K85" i="84"/>
  <c r="C85" i="83"/>
  <c r="M85" i="83"/>
  <c r="M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85" i="82"/>
  <c r="C85" i="82"/>
  <c r="F19" i="82"/>
  <c r="H85" i="82"/>
  <c r="M19" i="82"/>
  <c r="C18" i="74"/>
  <c r="M18" i="74"/>
  <c r="C19" i="82"/>
  <c r="F85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96" i="31"/>
  <c r="M78" i="75"/>
  <c r="C96" i="31"/>
  <c r="F96" i="31"/>
  <c r="H78" i="75"/>
  <c r="F78" i="75"/>
  <c r="K78" i="75"/>
  <c r="C78" i="75"/>
  <c r="M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85" i="64"/>
  <c r="M19" i="64"/>
  <c r="H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H85" i="81"/>
  <c r="C85" i="81"/>
  <c r="K85" i="81"/>
  <c r="C19" i="81"/>
  <c r="M85" i="81"/>
  <c r="F19" i="81"/>
  <c r="K19" i="81"/>
  <c r="F85" i="81"/>
  <c r="M19" i="81"/>
  <c r="M66" i="81" l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K85" i="80"/>
  <c r="C85" i="80"/>
  <c r="H19" i="80"/>
  <c r="F85" i="80"/>
  <c r="F19" i="80"/>
  <c r="M19" i="80"/>
  <c r="M85" i="80"/>
  <c r="H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C65" i="79"/>
  <c r="M65" i="79"/>
  <c r="C19" i="79"/>
  <c r="K65" i="79"/>
  <c r="H19" i="79"/>
  <c r="M19" i="79"/>
  <c r="K19" i="79"/>
  <c r="F19" i="79"/>
  <c r="F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M85" i="78"/>
  <c r="H19" i="78"/>
  <c r="C19" i="78"/>
  <c r="F19" i="78"/>
  <c r="K85" i="78"/>
  <c r="C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85" i="77"/>
  <c r="C19" i="77"/>
  <c r="M85" i="77"/>
  <c r="H85" i="77"/>
  <c r="H19" i="77"/>
  <c r="F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M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H93" i="68"/>
  <c r="F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K685" i="25"/>
  <c r="H685" i="25"/>
  <c r="F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71" i="74"/>
  <c r="K71" i="74"/>
  <c r="H71" i="74"/>
  <c r="F71" i="74"/>
  <c r="C71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43" i="51"/>
  <c r="H98" i="51"/>
  <c r="G98" i="51"/>
  <c r="F98" i="51"/>
  <c r="P42" i="51"/>
  <c r="H97" i="51"/>
  <c r="G97" i="51"/>
  <c r="F97" i="51"/>
  <c r="P41" i="51"/>
  <c r="H96" i="51"/>
  <c r="G96" i="51"/>
  <c r="F96" i="51"/>
  <c r="P40" i="51"/>
  <c r="H95" i="51"/>
  <c r="G95" i="51"/>
  <c r="F95" i="51"/>
  <c r="P39" i="51"/>
  <c r="H94" i="51"/>
  <c r="G94" i="51"/>
  <c r="F94" i="51"/>
  <c r="P38" i="51"/>
  <c r="H93" i="51"/>
  <c r="G93" i="51"/>
  <c r="F93" i="51"/>
  <c r="P37" i="51"/>
  <c r="H92" i="51"/>
  <c r="G92" i="51"/>
  <c r="F92" i="51"/>
  <c r="P36" i="51"/>
  <c r="H91" i="51"/>
  <c r="G91" i="51"/>
  <c r="F91" i="51"/>
  <c r="P35" i="51"/>
  <c r="H90" i="51"/>
  <c r="G90" i="51"/>
  <c r="F90" i="51"/>
  <c r="P34" i="51"/>
  <c r="H89" i="51"/>
  <c r="G89" i="51"/>
  <c r="F89" i="51"/>
  <c r="P33" i="51"/>
  <c r="H88" i="51"/>
  <c r="G88" i="51"/>
  <c r="F88" i="51"/>
  <c r="P32" i="51"/>
  <c r="H87" i="51"/>
  <c r="G87" i="51"/>
  <c r="F87" i="51"/>
  <c r="P31" i="51"/>
  <c r="H86" i="51"/>
  <c r="G86" i="51"/>
  <c r="F86" i="51"/>
  <c r="P30" i="51"/>
  <c r="H85" i="51"/>
  <c r="G85" i="51"/>
  <c r="F85" i="51"/>
  <c r="P29" i="51"/>
  <c r="H84" i="51"/>
  <c r="G84" i="51"/>
  <c r="F8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6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2"/>
  <c r="F94" i="52"/>
  <c r="F23" i="57"/>
  <c r="C81" i="61"/>
  <c r="H19" i="45"/>
  <c r="M92" i="45"/>
  <c r="M451" i="17"/>
  <c r="K19" i="58"/>
  <c r="H86" i="53"/>
  <c r="M75" i="41"/>
  <c r="C19" i="73"/>
  <c r="H63" i="66"/>
  <c r="K451" i="17"/>
  <c r="F19" i="50"/>
  <c r="H19" i="72"/>
  <c r="C19" i="68"/>
  <c r="C19" i="69"/>
  <c r="F19" i="34"/>
  <c r="M55" i="50"/>
  <c r="H67" i="60"/>
  <c r="K156" i="49"/>
  <c r="M86" i="53"/>
  <c r="M94" i="52"/>
  <c r="C23" i="17"/>
  <c r="M72" i="59"/>
  <c r="K19" i="50"/>
  <c r="C19" i="55"/>
  <c r="F19" i="75"/>
  <c r="M19" i="70"/>
  <c r="H19" i="52"/>
  <c r="C19" i="59"/>
  <c r="H19" i="53"/>
  <c r="K90" i="72"/>
  <c r="H30" i="40"/>
  <c r="K94" i="52"/>
  <c r="F61" i="25"/>
  <c r="K19" i="52"/>
  <c r="M19" i="54"/>
  <c r="K19" i="41"/>
  <c r="M65" i="63"/>
  <c r="K19" i="73"/>
  <c r="C30" i="40"/>
  <c r="F19" i="73"/>
  <c r="C51" i="54"/>
  <c r="F19" i="69"/>
  <c r="F25" i="31"/>
  <c r="M19" i="34"/>
  <c r="F72" i="59"/>
  <c r="H92" i="45"/>
  <c r="K19" i="3"/>
  <c r="H129" i="58"/>
  <c r="H19" i="3"/>
  <c r="H55" i="50"/>
  <c r="M119" i="7"/>
  <c r="F19" i="43"/>
  <c r="K19" i="63"/>
  <c r="F77" i="70"/>
  <c r="K65" i="63"/>
  <c r="K213" i="57"/>
  <c r="F19" i="59"/>
  <c r="M19" i="55"/>
  <c r="K19" i="60"/>
  <c r="F18" i="74"/>
  <c r="F90" i="72"/>
  <c r="K19" i="68"/>
  <c r="C19" i="60"/>
  <c r="H72" i="59"/>
  <c r="F19" i="71"/>
  <c r="C30" i="49"/>
  <c r="M30" i="40"/>
  <c r="M100" i="34"/>
  <c r="H94" i="52"/>
  <c r="H77" i="70"/>
  <c r="F23" i="17"/>
  <c r="K81" i="61"/>
  <c r="C92" i="45"/>
  <c r="C75" i="41"/>
  <c r="F51" i="54"/>
  <c r="C61" i="25"/>
  <c r="F213" i="57"/>
  <c r="M23" i="17"/>
  <c r="H19" i="50"/>
  <c r="F19" i="41"/>
  <c r="C23" i="57"/>
  <c r="C55" i="50"/>
  <c r="K119" i="7"/>
  <c r="M23" i="57"/>
  <c r="M19" i="62"/>
  <c r="M19" i="73"/>
  <c r="M19" i="52"/>
  <c r="M19" i="71"/>
  <c r="C129" i="58"/>
  <c r="H19" i="61"/>
  <c r="H19" i="73"/>
  <c r="F19" i="53"/>
  <c r="M67" i="60"/>
  <c r="M19" i="45"/>
  <c r="H19" i="58"/>
  <c r="C19" i="71"/>
  <c r="H19" i="63"/>
  <c r="K19" i="53"/>
  <c r="K63" i="66"/>
  <c r="M19" i="68"/>
  <c r="H19" i="34"/>
  <c r="K23" i="17"/>
  <c r="K19" i="59"/>
  <c r="M30" i="49"/>
  <c r="F63" i="66"/>
  <c r="C19" i="64"/>
  <c r="H19" i="71"/>
  <c r="M19" i="75"/>
  <c r="H51" i="54"/>
  <c r="C85" i="64"/>
  <c r="C19" i="53"/>
  <c r="C19" i="54"/>
  <c r="C90" i="72"/>
  <c r="M19" i="60"/>
  <c r="H19" i="68"/>
  <c r="K30" i="49"/>
  <c r="F65" i="63"/>
  <c r="M90" i="72"/>
  <c r="K19" i="45"/>
  <c r="C86" i="53"/>
  <c r="F19" i="3"/>
  <c r="F19" i="45"/>
  <c r="K77" i="70"/>
  <c r="F100" i="34"/>
  <c r="K19" i="66"/>
  <c r="K19" i="72"/>
  <c r="K30" i="40"/>
  <c r="H81" i="61"/>
  <c r="F19" i="52"/>
  <c r="M25" i="31"/>
  <c r="C19" i="62"/>
  <c r="H90" i="72"/>
  <c r="K55" i="50"/>
  <c r="K19" i="62"/>
  <c r="M19" i="59"/>
  <c r="H156" i="49"/>
  <c r="M19" i="41"/>
  <c r="C19" i="41"/>
  <c r="H451" i="17"/>
  <c r="C19" i="34"/>
  <c r="F19" i="70"/>
  <c r="C19" i="66"/>
  <c r="M63" i="66"/>
  <c r="K65" i="71"/>
  <c r="M213" i="57"/>
  <c r="C119" i="7"/>
  <c r="H19" i="59"/>
  <c r="K23" i="57"/>
  <c r="K19" i="55"/>
  <c r="F86" i="53"/>
  <c r="F85" i="64"/>
  <c r="F19" i="63"/>
  <c r="F19" i="55"/>
  <c r="C19" i="52"/>
  <c r="C19" i="72"/>
  <c r="C25" i="31"/>
  <c r="F92" i="45"/>
  <c r="F19" i="68"/>
  <c r="F19" i="72"/>
  <c r="M129" i="58"/>
  <c r="K72" i="59"/>
  <c r="C19" i="70"/>
  <c r="K92" i="45"/>
  <c r="M19" i="58"/>
  <c r="C19" i="3"/>
  <c r="K100" i="34"/>
  <c r="M77" i="70"/>
  <c r="H213" i="57"/>
  <c r="M65" i="71"/>
  <c r="F19" i="61"/>
  <c r="F129" i="58"/>
  <c r="F119" i="7"/>
  <c r="H65" i="71"/>
  <c r="K51" i="54"/>
  <c r="C65" i="63"/>
  <c r="F67" i="60"/>
  <c r="M81" i="61"/>
  <c r="F65" i="71"/>
  <c r="F30" i="40"/>
  <c r="C19" i="45"/>
  <c r="C19" i="61"/>
  <c r="M19" i="61"/>
  <c r="F30" i="49"/>
  <c r="C19" i="75"/>
  <c r="C451" i="17"/>
  <c r="F19" i="64"/>
  <c r="K19" i="69"/>
  <c r="F156" i="49"/>
  <c r="H30" i="49"/>
  <c r="M19" i="53"/>
  <c r="F19" i="54"/>
  <c r="C65" i="71"/>
  <c r="K19" i="54"/>
  <c r="H19" i="69"/>
  <c r="C156" i="49"/>
  <c r="K19" i="75"/>
  <c r="K75" i="41"/>
  <c r="C100" i="34"/>
  <c r="K67" i="60"/>
  <c r="F75" i="41"/>
  <c r="M19" i="63"/>
  <c r="C67" i="60"/>
  <c r="K18" i="74"/>
  <c r="F81" i="61"/>
  <c r="M19" i="3"/>
  <c r="H61" i="25"/>
  <c r="F55" i="50"/>
  <c r="H19" i="55"/>
  <c r="F451" i="17"/>
  <c r="C94" i="52"/>
  <c r="K19" i="34"/>
  <c r="H119" i="7"/>
  <c r="H75" i="41"/>
  <c r="H100" i="34"/>
  <c r="K129" i="58"/>
  <c r="M19" i="69"/>
  <c r="H19" i="75"/>
  <c r="H19" i="66"/>
  <c r="M19" i="50"/>
  <c r="M19" i="66"/>
  <c r="M19" i="72"/>
  <c r="H19" i="60"/>
  <c r="M156" i="49"/>
  <c r="K19" i="61"/>
  <c r="K86" i="53"/>
  <c r="H19" i="41"/>
  <c r="M29" i="51"/>
  <c r="C19" i="58"/>
  <c r="C213" i="57"/>
  <c r="H23" i="17"/>
  <c r="H65" i="63"/>
  <c r="M51" i="54"/>
  <c r="C19" i="50"/>
  <c r="F19" i="62"/>
  <c r="K19" i="71"/>
  <c r="F19" i="66"/>
  <c r="C72" i="59"/>
  <c r="H19" i="54"/>
  <c r="F19" i="58"/>
  <c r="C63" i="66"/>
  <c r="F19" i="60"/>
  <c r="C77" i="70"/>
  <c r="C19" i="63"/>
  <c r="K19" i="70"/>
  <c r="H19" i="70"/>
  <c r="F29" i="51"/>
  <c r="K25" i="31"/>
  <c r="H25" i="31"/>
  <c r="K29" i="51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6" i="38" s="1"/>
  <c r="X556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<sst xmlns="http://schemas.openxmlformats.org/spreadsheetml/2006/main" count="6540" uniqueCount="923">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</sst>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10"/>
      <tableStyleElement type="headerRow" dxfId="200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120"/>
        <c:axId val="194120904"/>
      </c:scatterChart>
      <c:valAx>
        <c:axId val="19412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0904"/>
        <c:crosses val="autoZero"/>
        <c:crossBetween val="midCat"/>
      </c:valAx>
      <c:valAx>
        <c:axId val="19412090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1688"/>
        <c:axId val="194122080"/>
      </c:scatterChart>
      <c:valAx>
        <c:axId val="194121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2080"/>
        <c:crosses val="autoZero"/>
        <c:crossBetween val="midCat"/>
      </c:valAx>
      <c:valAx>
        <c:axId val="19412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16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2864"/>
        <c:axId val="194123256"/>
      </c:scatterChart>
      <c:valAx>
        <c:axId val="19412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3256"/>
        <c:crosses val="autoZero"/>
        <c:crossBetween val="midCat"/>
      </c:valAx>
      <c:valAx>
        <c:axId val="1941232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4040"/>
        <c:axId val="194124432"/>
      </c:scatterChart>
      <c:valAx>
        <c:axId val="194124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4432"/>
        <c:crosses val="autoZero"/>
        <c:crossBetween val="midCat"/>
      </c:valAx>
      <c:valAx>
        <c:axId val="1941244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24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76904"/>
        <c:axId val="482977296"/>
      </c:scatterChart>
      <c:valAx>
        <c:axId val="482976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7296"/>
        <c:crosses val="autoZero"/>
        <c:crossBetween val="midCat"/>
      </c:valAx>
      <c:valAx>
        <c:axId val="48297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78472"/>
        <c:axId val="482978864"/>
      </c:scatterChart>
      <c:valAx>
        <c:axId val="48297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864"/>
        <c:crosses val="autoZero"/>
        <c:crossBetween val="midCat"/>
      </c:valAx>
      <c:valAx>
        <c:axId val="48297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78080"/>
        <c:axId val="482979648"/>
      </c:scatterChart>
      <c:valAx>
        <c:axId val="48297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9648"/>
        <c:crosses val="autoZero"/>
        <c:crossBetween val="midCat"/>
      </c:valAx>
      <c:valAx>
        <c:axId val="482979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0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6512"/>
        <c:axId val="482976120"/>
      </c:lineChart>
      <c:dateAx>
        <c:axId val="48297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6120"/>
        <c:crosses val="autoZero"/>
        <c:auto val="1"/>
        <c:lblOffset val="100"/>
        <c:baseTimeUnit val="days"/>
      </c:dateAx>
      <c:valAx>
        <c:axId val="4829761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71480"/>
        <c:axId val="483871872"/>
      </c:lineChart>
      <c:dateAx>
        <c:axId val="48387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1872"/>
        <c:crosses val="autoZero"/>
        <c:auto val="1"/>
        <c:lblOffset val="100"/>
        <c:baseTimeUnit val="days"/>
      </c:dateAx>
      <c:valAx>
        <c:axId val="483871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73832"/>
        <c:axId val="483874224"/>
      </c:lineChart>
      <c:dateAx>
        <c:axId val="48387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4224"/>
        <c:crosses val="autoZero"/>
        <c:auto val="1"/>
        <c:lblOffset val="100"/>
        <c:baseTimeUnit val="days"/>
      </c:dateAx>
      <c:valAx>
        <c:axId val="4838742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76968"/>
        <c:axId val="483877360"/>
      </c:lineChart>
      <c:dateAx>
        <c:axId val="48387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7360"/>
        <c:crosses val="autoZero"/>
        <c:auto val="1"/>
        <c:lblOffset val="100"/>
        <c:baseTimeUnit val="days"/>
      </c:dateAx>
      <c:valAx>
        <c:axId val="4838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03248"/>
        <c:axId val="484103640"/>
      </c:lineChart>
      <c:dateAx>
        <c:axId val="48410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3640"/>
        <c:crosses val="autoZero"/>
        <c:auto val="1"/>
        <c:lblOffset val="100"/>
        <c:baseTimeUnit val="days"/>
      </c:dateAx>
      <c:valAx>
        <c:axId val="484103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05600"/>
        <c:axId val="484105992"/>
      </c:lineChart>
      <c:dateAx>
        <c:axId val="48410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5992"/>
        <c:crosses val="autoZero"/>
        <c:auto val="1"/>
        <c:lblOffset val="100"/>
        <c:baseTimeUnit val="days"/>
      </c:dateAx>
      <c:valAx>
        <c:axId val="4841059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07952"/>
        <c:axId val="484108344"/>
      </c:lineChart>
      <c:dateAx>
        <c:axId val="484107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44"/>
        <c:crosses val="autoZero"/>
        <c:auto val="1"/>
        <c:lblOffset val="100"/>
        <c:baseTimeUnit val="days"/>
      </c:dateAx>
      <c:valAx>
        <c:axId val="4841083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10304"/>
        <c:axId val="484110696"/>
      </c:lineChart>
      <c:dateAx>
        <c:axId val="48411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10696"/>
        <c:crosses val="autoZero"/>
        <c:auto val="1"/>
        <c:lblOffset val="100"/>
        <c:baseTimeUnit val="days"/>
      </c:dateAx>
      <c:valAx>
        <c:axId val="4841106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1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3288"/>
        <c:axId val="487393680"/>
      </c:lineChart>
      <c:catAx>
        <c:axId val="48739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3680"/>
        <c:crosses val="autoZero"/>
        <c:auto val="1"/>
        <c:lblAlgn val="ctr"/>
        <c:lblOffset val="100"/>
        <c:noMultiLvlLbl val="0"/>
      </c:catAx>
      <c:valAx>
        <c:axId val="487393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6032"/>
        <c:axId val="487396424"/>
      </c:lineChart>
      <c:dateAx>
        <c:axId val="48739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6424"/>
        <c:crosses val="autoZero"/>
        <c:auto val="1"/>
        <c:lblOffset val="100"/>
        <c:baseTimeUnit val="days"/>
      </c:dateAx>
      <c:valAx>
        <c:axId val="487396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22456"/>
        <c:axId val="488122848"/>
      </c:lineChart>
      <c:dateAx>
        <c:axId val="48812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22848"/>
        <c:crosses val="autoZero"/>
        <c:auto val="1"/>
        <c:lblOffset val="100"/>
        <c:baseTimeUnit val="days"/>
      </c:dateAx>
      <c:valAx>
        <c:axId val="488122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2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25592"/>
        <c:axId val="488125984"/>
      </c:lineChart>
      <c:dateAx>
        <c:axId val="48812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25984"/>
        <c:crosses val="autoZero"/>
        <c:auto val="1"/>
        <c:lblOffset val="100"/>
        <c:baseTimeUnit val="days"/>
      </c:dateAx>
      <c:valAx>
        <c:axId val="4881259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2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56576"/>
        <c:axId val="497956968"/>
      </c:lineChart>
      <c:catAx>
        <c:axId val="49795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56968"/>
        <c:crosses val="autoZero"/>
        <c:auto val="1"/>
        <c:lblAlgn val="ctr"/>
        <c:lblOffset val="100"/>
        <c:noMultiLvlLbl val="0"/>
      </c:catAx>
      <c:valAx>
        <c:axId val="497956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5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60496"/>
        <c:axId val="497960888"/>
      </c:lineChart>
      <c:catAx>
        <c:axId val="49796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60888"/>
        <c:crosses val="autoZero"/>
        <c:auto val="1"/>
        <c:lblAlgn val="ctr"/>
        <c:lblOffset val="100"/>
        <c:noMultiLvlLbl val="0"/>
      </c:catAx>
      <c:valAx>
        <c:axId val="497960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6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62848"/>
        <c:axId val="497988168"/>
      </c:lineChart>
      <c:dateAx>
        <c:axId val="49796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88168"/>
        <c:crosses val="autoZero"/>
        <c:auto val="1"/>
        <c:lblOffset val="100"/>
        <c:baseTimeUnit val="days"/>
      </c:dateAx>
      <c:valAx>
        <c:axId val="497988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6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0128"/>
        <c:axId val="497990520"/>
      </c:lineChart>
      <c:catAx>
        <c:axId val="49799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0520"/>
        <c:crosses val="autoZero"/>
        <c:auto val="1"/>
        <c:lblAlgn val="ctr"/>
        <c:lblOffset val="100"/>
        <c:noMultiLvlLbl val="0"/>
      </c:catAx>
      <c:valAx>
        <c:axId val="497990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2480"/>
        <c:axId val="497992872"/>
      </c:lineChart>
      <c:dateAx>
        <c:axId val="49799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2872"/>
        <c:crosses val="autoZero"/>
        <c:auto val="1"/>
        <c:lblOffset val="100"/>
        <c:baseTimeUnit val="days"/>
      </c:dateAx>
      <c:valAx>
        <c:axId val="4979928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4832"/>
        <c:axId val="497995224"/>
      </c:lineChart>
      <c:dateAx>
        <c:axId val="49799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5224"/>
        <c:crosses val="autoZero"/>
        <c:auto val="1"/>
        <c:lblOffset val="100"/>
        <c:baseTimeUnit val="days"/>
      </c:dateAx>
      <c:valAx>
        <c:axId val="4979952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22208"/>
        <c:axId val="551122600"/>
      </c:lineChart>
      <c:dateAx>
        <c:axId val="55112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2600"/>
        <c:crosses val="autoZero"/>
        <c:auto val="1"/>
        <c:lblOffset val="100"/>
        <c:baseTimeUnit val="days"/>
      </c:dateAx>
      <c:valAx>
        <c:axId val="551122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24560"/>
        <c:axId val="551124952"/>
      </c:lineChart>
      <c:dateAx>
        <c:axId val="551124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4952"/>
        <c:crosses val="autoZero"/>
        <c:auto val="1"/>
        <c:lblOffset val="100"/>
        <c:baseTimeUnit val="days"/>
      </c:dateAx>
      <c:valAx>
        <c:axId val="551124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28088"/>
        <c:axId val="551128480"/>
      </c:lineChart>
      <c:dateAx>
        <c:axId val="5511280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8480"/>
        <c:crosses val="autoZero"/>
        <c:auto val="0"/>
        <c:lblOffset val="100"/>
        <c:baseTimeUnit val="days"/>
      </c:dateAx>
      <c:valAx>
        <c:axId val="5511284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2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73400"/>
        <c:axId val="572873792"/>
      </c:lineChart>
      <c:dateAx>
        <c:axId val="572873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73792"/>
        <c:crosses val="autoZero"/>
        <c:auto val="1"/>
        <c:lblOffset val="100"/>
        <c:baseTimeUnit val="days"/>
      </c:dateAx>
      <c:valAx>
        <c:axId val="572873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75752"/>
        <c:axId val="572876144"/>
      </c:lineChart>
      <c:catAx>
        <c:axId val="572875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76144"/>
        <c:crosses val="autoZero"/>
        <c:auto val="1"/>
        <c:lblAlgn val="ctr"/>
        <c:lblOffset val="100"/>
        <c:noMultiLvlLbl val="0"/>
      </c:catAx>
      <c:valAx>
        <c:axId val="572876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7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78104"/>
        <c:axId val="572895232"/>
      </c:lineChart>
      <c:catAx>
        <c:axId val="572878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95232"/>
        <c:crosses val="autoZero"/>
        <c:auto val="1"/>
        <c:lblAlgn val="ctr"/>
        <c:lblOffset val="100"/>
        <c:noMultiLvlLbl val="0"/>
      </c:catAx>
      <c:valAx>
        <c:axId val="5728952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7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7192"/>
        <c:axId val="572897584"/>
      </c:lineChart>
      <c:catAx>
        <c:axId val="572897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97584"/>
        <c:crosses val="autoZero"/>
        <c:auto val="1"/>
        <c:lblAlgn val="ctr"/>
        <c:lblOffset val="100"/>
        <c:noMultiLvlLbl val="0"/>
      </c:catAx>
      <c:valAx>
        <c:axId val="572897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9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907048"/>
        <c:axId val="573907440"/>
      </c:lineChart>
      <c:dateAx>
        <c:axId val="57390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07440"/>
        <c:crosses val="autoZero"/>
        <c:auto val="1"/>
        <c:lblOffset val="100"/>
        <c:baseTimeUnit val="days"/>
      </c:dateAx>
      <c:valAx>
        <c:axId val="573907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0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910184"/>
        <c:axId val="573910576"/>
      </c:lineChart>
      <c:dateAx>
        <c:axId val="57391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10576"/>
        <c:crosses val="autoZero"/>
        <c:auto val="1"/>
        <c:lblOffset val="100"/>
        <c:baseTimeUnit val="days"/>
      </c:dateAx>
      <c:valAx>
        <c:axId val="5739105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1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913712"/>
        <c:axId val="573914104"/>
      </c:lineChart>
      <c:catAx>
        <c:axId val="573913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14104"/>
        <c:crosses val="autoZero"/>
        <c:auto val="1"/>
        <c:lblAlgn val="ctr"/>
        <c:lblOffset val="100"/>
        <c:noMultiLvlLbl val="0"/>
      </c:catAx>
      <c:valAx>
        <c:axId val="573914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66928"/>
        <c:axId val="574767320"/>
      </c:lineChart>
      <c:catAx>
        <c:axId val="57476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67320"/>
        <c:crosses val="autoZero"/>
        <c:auto val="1"/>
        <c:lblAlgn val="ctr"/>
        <c:lblOffset val="100"/>
        <c:noMultiLvlLbl val="0"/>
      </c:catAx>
      <c:valAx>
        <c:axId val="574767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6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71632"/>
        <c:axId val="574772024"/>
      </c:lineChart>
      <c:dateAx>
        <c:axId val="574771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72024"/>
        <c:crosses val="autoZero"/>
        <c:auto val="1"/>
        <c:lblOffset val="100"/>
        <c:baseTimeUnit val="days"/>
      </c:dateAx>
      <c:valAx>
        <c:axId val="5747720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750" dataDxfId="1749">
  <autoFilter ref="O15:W26"/>
  <tableColumns count="9">
    <tableColumn id="1" name="Date" dataDxfId="1748"/>
    <tableColumn id="2" name="Quarter" dataDxfId="1747"/>
    <tableColumn id="3" name="Time" dataDxfId="1746"/>
    <tableColumn id="4" name="EPS estimate" dataDxfId="1745"/>
    <tableColumn id="5" name="EPS Actual" dataDxfId="1744"/>
    <tableColumn id="6" name="Sales Estiamte (B)" dataDxfId="1743"/>
    <tableColumn id="7" name="Sales Actual (B)" dataDxfId="1742"/>
    <tableColumn id="8" name="Guidance" dataDxfId="1741"/>
    <tableColumn id="9" name="Reaction" dataDxfId="1740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337" dataDxfId="1336">
  <autoFilter ref="O14:W25"/>
  <tableColumns count="9">
    <tableColumn id="1" name="Date" dataDxfId="1335"/>
    <tableColumn id="2" name="Quarter" dataDxfId="1334"/>
    <tableColumn id="3" name="Time" dataDxfId="1333"/>
    <tableColumn id="4" name="EPS estimate" dataDxfId="1332"/>
    <tableColumn id="5" name="EPS Actual" dataDxfId="1331"/>
    <tableColumn id="6" name="Sales Estiamte (B)" dataDxfId="1330"/>
    <tableColumn id="7" name="Sales Actual (B)" dataDxfId="1329"/>
    <tableColumn id="8" name="Guidance" dataDxfId="1328"/>
    <tableColumn id="9" name="Reaction" dataDxfId="132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1102" dataDxfId="1101">
  <autoFilter ref="O16:W27"/>
  <tableColumns count="9">
    <tableColumn id="1" name="Date" dataDxfId="1100"/>
    <tableColumn id="2" name="Quarter" dataDxfId="1099"/>
    <tableColumn id="3" name="Time" dataDxfId="1098"/>
    <tableColumn id="4" name="EPS estimate" dataDxfId="1097"/>
    <tableColumn id="5" name="EPS Actual" dataDxfId="1096"/>
    <tableColumn id="6" name="Sales Estiamte (B)" dataDxfId="1095"/>
    <tableColumn id="7" name="Sales Actual (B)" dataDxfId="1094"/>
    <tableColumn id="8" name="Guidance" dataDxfId="1093"/>
    <tableColumn id="9" name="Reaction" dataDxfId="1092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61" dataDxfId="860">
  <autoFilter ref="T80:AB91"/>
  <tableColumns count="9">
    <tableColumn id="1" name="Date" dataDxfId="859"/>
    <tableColumn id="2" name="Quarter" dataDxfId="858"/>
    <tableColumn id="3" name="Time" dataDxfId="857"/>
    <tableColumn id="4" name="EPS estimate" dataDxfId="856"/>
    <tableColumn id="5" name="EPS Actual" dataDxfId="855"/>
    <tableColumn id="6" name="Sales Estiamte (B)" dataDxfId="854"/>
    <tableColumn id="7" name="Sales Actual (B)" dataDxfId="853"/>
    <tableColumn id="8" name="Guidance" dataDxfId="852"/>
    <tableColumn id="9" name="Reaction" dataDxfId="851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12" dataDxfId="411">
  <autoFilter ref="O15:W26"/>
  <tableColumns count="9">
    <tableColumn id="1" name="Date" dataDxfId="410"/>
    <tableColumn id="2" name="Quarter" dataDxfId="409"/>
    <tableColumn id="3" name="Time" dataDxfId="408"/>
    <tableColumn id="4" name="EPS estimate" dataDxfId="407"/>
    <tableColumn id="5" name="EPS Actual" dataDxfId="406"/>
    <tableColumn id="6" name="Sales Estiamte (B)" dataDxfId="405"/>
    <tableColumn id="7" name="Sales Actual (B)" dataDxfId="404"/>
    <tableColumn id="8" name="Guidance" dataDxfId="403"/>
    <tableColumn id="9" name="Reaction" dataDxfId="4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6" sqref="E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17.89</v>
      </c>
      <c r="G2" s="2">
        <v>15.800978260869552</v>
      </c>
      <c r="H2" s="49">
        <v>4600</v>
      </c>
      <c r="I2" s="48">
        <v>72684.499999999942</v>
      </c>
      <c r="J2" s="366">
        <v>9609.5000000000582</v>
      </c>
      <c r="K2" s="353">
        <v>0.13220838005351992</v>
      </c>
      <c r="L2" s="48">
        <v>24225.071000001684</v>
      </c>
      <c r="M2">
        <v>4600</v>
      </c>
      <c r="N2" s="363"/>
      <c r="O2" s="134">
        <v>1.34E-2</v>
      </c>
      <c r="P2" s="753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27.32</v>
      </c>
      <c r="G3" s="2">
        <v>30.924853846153837</v>
      </c>
      <c r="H3" s="329">
        <v>1300</v>
      </c>
      <c r="I3" s="48">
        <v>40202.30999999999</v>
      </c>
      <c r="J3" s="366">
        <v>-4686.3099999999977</v>
      </c>
      <c r="K3" s="353">
        <v>-0.11656817730125432</v>
      </c>
      <c r="L3" s="366">
        <v>-2938.3400000000038</v>
      </c>
      <c r="M3">
        <v>800</v>
      </c>
      <c r="N3" s="363"/>
      <c r="O3" s="134">
        <v>1.6299999999999999E-2</v>
      </c>
      <c r="P3" s="134">
        <v>0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174</v>
      </c>
      <c r="F4" s="2">
        <v>31.98</v>
      </c>
      <c r="G4" s="2">
        <v>36.551874999999981</v>
      </c>
      <c r="H4" s="49">
        <v>320</v>
      </c>
      <c r="I4" s="48">
        <v>11696.599999999995</v>
      </c>
      <c r="J4" s="366">
        <v>-1462.9999999999945</v>
      </c>
      <c r="K4" s="353">
        <v>-0.12507908281038888</v>
      </c>
      <c r="L4" s="48">
        <v>-1387.9799999999946</v>
      </c>
      <c r="M4">
        <v>260</v>
      </c>
      <c r="N4" s="363"/>
      <c r="O4" s="134">
        <v>1.61E-2</v>
      </c>
      <c r="P4" s="134">
        <v>0</v>
      </c>
      <c r="Q4" s="437"/>
      <c r="R4" s="48"/>
      <c r="S4" s="48"/>
    </row>
    <row r="5" spans="1:21" ht="21.95" customHeight="1" x14ac:dyDescent="0.25">
      <c r="A5" s="155"/>
      <c r="B5" s="50"/>
      <c r="C5" s="51"/>
      <c r="E5" s="22" t="s">
        <v>227</v>
      </c>
      <c r="F5" s="2">
        <v>26.86</v>
      </c>
      <c r="G5" s="2">
        <v>22.850749999999991</v>
      </c>
      <c r="H5" s="329">
        <v>400</v>
      </c>
      <c r="I5" s="48">
        <v>9140.2999999999956</v>
      </c>
      <c r="J5" s="366">
        <v>1603.7000000000044</v>
      </c>
      <c r="K5" s="353">
        <v>0.17545375972342309</v>
      </c>
      <c r="L5" s="366">
        <v>3055.9600000000028</v>
      </c>
      <c r="M5">
        <v>400</v>
      </c>
      <c r="N5" s="363"/>
      <c r="O5" s="134">
        <v>3.7230081906180195E-3</v>
      </c>
      <c r="P5" s="134">
        <v>0</v>
      </c>
      <c r="Q5" s="148"/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728</v>
      </c>
      <c r="F6" s="2">
        <v>112.18</v>
      </c>
      <c r="G6" s="2">
        <v>96.460111111111132</v>
      </c>
      <c r="H6" s="49">
        <v>90</v>
      </c>
      <c r="I6" s="48">
        <v>8681.4100000000017</v>
      </c>
      <c r="J6" s="366">
        <v>1414.7899999999991</v>
      </c>
      <c r="K6" s="353">
        <v>0.1629677667567824</v>
      </c>
      <c r="L6" s="366">
        <v>1414.7899999999991</v>
      </c>
      <c r="M6">
        <v>90</v>
      </c>
      <c r="N6" s="363"/>
      <c r="O6" s="134">
        <v>2.8E-3</v>
      </c>
      <c r="P6" s="753">
        <v>0</v>
      </c>
      <c r="S6" s="48"/>
    </row>
    <row r="7" spans="1:21" ht="21.95" customHeight="1" x14ac:dyDescent="0.25">
      <c r="A7" s="50"/>
      <c r="B7" s="50"/>
      <c r="C7" s="51"/>
      <c r="E7" s="22" t="s">
        <v>334</v>
      </c>
      <c r="F7" s="2">
        <v>12.37</v>
      </c>
      <c r="G7" s="2">
        <v>13.392899999999999</v>
      </c>
      <c r="H7" s="329">
        <v>600</v>
      </c>
      <c r="I7" s="48">
        <v>8035.74</v>
      </c>
      <c r="J7" s="366">
        <v>-613.74000000000069</v>
      </c>
      <c r="K7" s="353">
        <v>-7.6376288929208752E-2</v>
      </c>
      <c r="L7" s="366">
        <v>669.67999999999392</v>
      </c>
      <c r="M7" s="29">
        <v>43122</v>
      </c>
      <c r="N7" s="363"/>
      <c r="O7" s="134">
        <v>0</v>
      </c>
      <c r="P7" s="134">
        <v>0</v>
      </c>
    </row>
    <row r="8" spans="1:21" ht="21.95" customHeight="1" x14ac:dyDescent="0.25">
      <c r="A8" s="50"/>
      <c r="B8" s="50"/>
      <c r="C8" s="51"/>
      <c r="E8" s="22" t="s">
        <v>55</v>
      </c>
      <c r="F8" s="2">
        <v>74.52</v>
      </c>
      <c r="G8" s="2">
        <v>76.294399999999982</v>
      </c>
      <c r="H8" s="49">
        <v>100</v>
      </c>
      <c r="I8" s="48">
        <v>7629.4399999999978</v>
      </c>
      <c r="J8" s="366">
        <v>-177.43999999999869</v>
      </c>
      <c r="K8" s="353">
        <v>-2.3257277074070788E-2</v>
      </c>
      <c r="L8" s="366">
        <v>481.22999999999956</v>
      </c>
      <c r="M8" s="29">
        <v>43122</v>
      </c>
      <c r="N8" s="2"/>
      <c r="O8" s="134">
        <v>3.0599999999999999E-2</v>
      </c>
      <c r="P8" s="753">
        <v>0</v>
      </c>
      <c r="S8" s="48"/>
      <c r="U8" s="48"/>
    </row>
    <row r="9" spans="1:21" ht="21.95" customHeight="1" x14ac:dyDescent="0.25">
      <c r="A9" s="51"/>
      <c r="B9" s="51"/>
      <c r="C9" s="51"/>
      <c r="E9" s="22" t="s">
        <v>792</v>
      </c>
      <c r="F9" s="2">
        <v>73.33</v>
      </c>
      <c r="G9" s="2">
        <v>75.641599999999997</v>
      </c>
      <c r="H9" s="329">
        <v>100</v>
      </c>
      <c r="I9" s="48">
        <v>7564.16</v>
      </c>
      <c r="J9" s="366">
        <v>-231.15999999999985</v>
      </c>
      <c r="K9" s="353">
        <v>-3.0559903545139166E-2</v>
      </c>
      <c r="L9" s="366">
        <v>-231.15999999999985</v>
      </c>
      <c r="M9">
        <v>100</v>
      </c>
      <c r="N9" s="2"/>
      <c r="O9" s="134">
        <v>4.0599999999999997E-2</v>
      </c>
      <c r="P9" s="753">
        <v>0</v>
      </c>
      <c r="Q9" s="48"/>
    </row>
    <row r="10" spans="1:21" ht="21.95" customHeight="1" x14ac:dyDescent="0.25">
      <c r="A10" s="51"/>
      <c r="B10" s="50"/>
      <c r="C10" s="51"/>
      <c r="E10" s="22" t="s">
        <v>215</v>
      </c>
      <c r="F10" s="2">
        <v>56.93</v>
      </c>
      <c r="G10" s="2">
        <v>62.38219999999999</v>
      </c>
      <c r="H10" s="329">
        <v>100</v>
      </c>
      <c r="I10" s="429">
        <v>6238.2199999999993</v>
      </c>
      <c r="J10" s="366">
        <v>-545.21999999999935</v>
      </c>
      <c r="K10" s="353">
        <v>-8.7399931390685026E-2</v>
      </c>
      <c r="L10" s="366">
        <v>612.649999999996</v>
      </c>
      <c r="M10">
        <v>100</v>
      </c>
      <c r="N10" s="363"/>
      <c r="O10" s="134">
        <v>2.1899999999999999E-2</v>
      </c>
      <c r="P10" s="134">
        <v>0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338</v>
      </c>
      <c r="F11" s="2">
        <v>19.22</v>
      </c>
      <c r="G11" s="2">
        <v>20.52014999999999</v>
      </c>
      <c r="H11" s="329">
        <v>200</v>
      </c>
      <c r="I11" s="48">
        <v>4104.0299999999979</v>
      </c>
      <c r="J11" s="366">
        <v>-260.02999999999884</v>
      </c>
      <c r="K11" s="353">
        <v>-6.3359673296734781E-2</v>
      </c>
      <c r="L11" s="366">
        <v>-260.02999999999884</v>
      </c>
      <c r="M11">
        <v>200</v>
      </c>
      <c r="N11" s="363"/>
      <c r="O11" s="134">
        <v>1.4984391259105098E-2</v>
      </c>
      <c r="P11" s="753">
        <v>0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173</v>
      </c>
      <c r="F12" s="2">
        <v>62.75</v>
      </c>
      <c r="G12" s="2">
        <v>50.675625000000004</v>
      </c>
      <c r="H12" s="329">
        <v>80</v>
      </c>
      <c r="I12" s="48">
        <v>4054.05</v>
      </c>
      <c r="J12" s="366">
        <v>965.94999999999982</v>
      </c>
      <c r="K12" s="353">
        <v>0.23826790493457151</v>
      </c>
      <c r="L12" s="366">
        <v>2570.5300000000016</v>
      </c>
      <c r="M12">
        <v>80</v>
      </c>
      <c r="N12" s="363"/>
      <c r="O12" s="134">
        <v>2.7300000000000001E-2</v>
      </c>
      <c r="P12" s="753">
        <v>0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0"/>
      <c r="E13" s="22" t="s">
        <v>890</v>
      </c>
      <c r="F13" s="2">
        <v>37.68</v>
      </c>
      <c r="G13" s="2">
        <v>36.25</v>
      </c>
      <c r="H13" s="329">
        <v>100</v>
      </c>
      <c r="I13" s="48">
        <v>3625</v>
      </c>
      <c r="J13" s="366">
        <v>143</v>
      </c>
      <c r="K13" s="353">
        <v>3.9448275862068956E-2</v>
      </c>
      <c r="L13" s="366">
        <v>143</v>
      </c>
      <c r="M13" s="29">
        <v>43129</v>
      </c>
      <c r="N13" s="363"/>
      <c r="O13" s="134">
        <v>4.0599999999999997E-2</v>
      </c>
      <c r="P13" s="753">
        <v>0</v>
      </c>
      <c r="S13" s="48"/>
    </row>
    <row r="14" spans="1:21" ht="21.95" customHeight="1" x14ac:dyDescent="0.25">
      <c r="A14" s="50"/>
      <c r="B14" s="50"/>
      <c r="C14" s="51"/>
      <c r="E14" s="22" t="s">
        <v>917</v>
      </c>
      <c r="F14" s="2">
        <v>92.41</v>
      </c>
      <c r="G14" s="2">
        <v>90.08</v>
      </c>
      <c r="H14" s="329">
        <v>40</v>
      </c>
      <c r="I14" s="48">
        <v>3603.2</v>
      </c>
      <c r="J14" s="366">
        <v>93.199999999999818</v>
      </c>
      <c r="K14" s="353">
        <v>2.5865896980461794E-2</v>
      </c>
      <c r="L14" s="366">
        <v>93.199999999999818</v>
      </c>
      <c r="M14" s="29">
        <v>43136</v>
      </c>
      <c r="N14" s="2"/>
      <c r="O14" s="134">
        <v>2.4672654474623957E-2</v>
      </c>
      <c r="P14" s="753">
        <v>0</v>
      </c>
      <c r="Q14" s="148"/>
      <c r="T14" s="48"/>
    </row>
    <row r="15" spans="1:21" ht="21.95" customHeight="1" x14ac:dyDescent="0.25">
      <c r="A15" s="50"/>
      <c r="B15" s="50"/>
      <c r="C15" s="51"/>
      <c r="E15" s="22" t="s">
        <v>794</v>
      </c>
      <c r="F15" s="2">
        <v>72.92</v>
      </c>
      <c r="G15" s="2">
        <v>71.481399999999994</v>
      </c>
      <c r="H15" s="329">
        <v>50</v>
      </c>
      <c r="I15" s="48">
        <v>3574.0699999999997</v>
      </c>
      <c r="J15" s="366">
        <v>71.930000000000291</v>
      </c>
      <c r="K15" s="353">
        <v>2.0125515168981138E-2</v>
      </c>
      <c r="L15" s="366">
        <v>71.930000000000291</v>
      </c>
      <c r="M15" s="29">
        <v>43136</v>
      </c>
      <c r="N15" s="363"/>
      <c r="O15" s="134">
        <v>0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845</v>
      </c>
      <c r="F16" s="2">
        <v>18.54</v>
      </c>
      <c r="G16" s="2">
        <v>17.45</v>
      </c>
      <c r="H16" s="49">
        <v>200</v>
      </c>
      <c r="I16" s="48">
        <v>3490</v>
      </c>
      <c r="J16" s="366">
        <v>218</v>
      </c>
      <c r="K16" s="353">
        <v>6.246418338108882E-2</v>
      </c>
      <c r="L16" s="366">
        <v>218</v>
      </c>
      <c r="M16" s="29">
        <v>43126</v>
      </c>
      <c r="N16" s="363"/>
      <c r="O16" s="134">
        <v>4.0599999999999997E-2</v>
      </c>
      <c r="P16" s="134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749</v>
      </c>
      <c r="F17" s="2">
        <v>237.96</v>
      </c>
      <c r="G17" s="2">
        <v>164.98250000000002</v>
      </c>
      <c r="H17" s="329">
        <v>20</v>
      </c>
      <c r="I17" s="48">
        <v>3299.6500000000005</v>
      </c>
      <c r="J17" s="366">
        <v>1459.5499999999993</v>
      </c>
      <c r="K17" s="353">
        <v>0.44233479308411489</v>
      </c>
      <c r="L17" s="366">
        <v>1684.3199999999997</v>
      </c>
      <c r="M17">
        <v>20</v>
      </c>
      <c r="N17" s="363"/>
      <c r="O17" s="134">
        <v>2.8E-3</v>
      </c>
      <c r="P17" s="134">
        <v>0</v>
      </c>
      <c r="Q17" s="148"/>
      <c r="R17" s="48"/>
      <c r="S17" s="48"/>
    </row>
    <row r="18" spans="1:21" ht="21.95" customHeight="1" x14ac:dyDescent="0.25">
      <c r="A18" s="50"/>
      <c r="B18" s="50"/>
      <c r="C18" s="51"/>
      <c r="E18" s="22" t="s">
        <v>171</v>
      </c>
      <c r="F18" s="2">
        <v>59.92</v>
      </c>
      <c r="G18" s="2">
        <v>52.806000000000012</v>
      </c>
      <c r="H18" s="49">
        <v>60</v>
      </c>
      <c r="I18" s="48">
        <v>3168.3600000000006</v>
      </c>
      <c r="J18" s="366">
        <v>426.83999999999969</v>
      </c>
      <c r="K18" s="353">
        <v>0.13471953944627482</v>
      </c>
      <c r="L18" s="366">
        <v>476.78999999999951</v>
      </c>
      <c r="M18">
        <v>60</v>
      </c>
      <c r="N18" s="2"/>
      <c r="O18" s="134">
        <v>3.2500000000000001E-2</v>
      </c>
      <c r="P18" s="753">
        <v>0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187.75</v>
      </c>
      <c r="G19" s="2">
        <v>149.05549999999999</v>
      </c>
      <c r="H19" s="329">
        <v>20</v>
      </c>
      <c r="I19" s="48">
        <v>2981.1099999999997</v>
      </c>
      <c r="J19" s="366">
        <v>773.89000000000033</v>
      </c>
      <c r="K19" s="353">
        <v>0.25959793499736677</v>
      </c>
      <c r="L19" s="366">
        <v>916.92000000000053</v>
      </c>
      <c r="M19">
        <v>20</v>
      </c>
      <c r="N19" s="363"/>
      <c r="O19" s="134">
        <v>2.6631158455392811E-3</v>
      </c>
      <c r="P19" s="753">
        <v>0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889</v>
      </c>
      <c r="F20" s="2">
        <v>313.79000000000002</v>
      </c>
      <c r="G20" s="2">
        <v>288.97800000000001</v>
      </c>
      <c r="H20" s="329">
        <v>10</v>
      </c>
      <c r="I20" s="48">
        <v>2889.78</v>
      </c>
      <c r="J20" s="366">
        <v>248.11999999999989</v>
      </c>
      <c r="K20" s="353">
        <v>8.5861207427555084E-2</v>
      </c>
      <c r="L20" s="366">
        <v>248.11999999999989</v>
      </c>
      <c r="M20" s="29">
        <v>43129</v>
      </c>
      <c r="N20" s="363"/>
      <c r="O20" s="134">
        <v>4.0599999999999997E-2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351</v>
      </c>
      <c r="F21" s="2">
        <v>66.55</v>
      </c>
      <c r="G21" s="2">
        <v>56.26</v>
      </c>
      <c r="H21" s="49">
        <v>50</v>
      </c>
      <c r="I21" s="48">
        <v>2813</v>
      </c>
      <c r="J21" s="366">
        <v>514.5</v>
      </c>
      <c r="K21" s="353">
        <v>0.18290081763242089</v>
      </c>
      <c r="L21" s="48">
        <v>1738.0099999999984</v>
      </c>
      <c r="M21">
        <v>50</v>
      </c>
      <c r="N21" s="363"/>
      <c r="O21" s="134">
        <v>4.3499999999999997E-2</v>
      </c>
      <c r="P21" s="753">
        <v>0</v>
      </c>
      <c r="Q21" s="148"/>
      <c r="S21" s="48"/>
    </row>
    <row r="22" spans="1:21" ht="21.95" customHeight="1" x14ac:dyDescent="0.25">
      <c r="A22" s="51"/>
      <c r="B22" s="51"/>
      <c r="C22" s="51"/>
      <c r="E22" s="22" t="s">
        <v>894</v>
      </c>
      <c r="F22" s="2">
        <v>88.14</v>
      </c>
      <c r="G22" s="2">
        <v>85.18</v>
      </c>
      <c r="H22" s="329">
        <v>30</v>
      </c>
      <c r="I22" s="48">
        <v>2555.4</v>
      </c>
      <c r="J22" s="366">
        <v>88.799999999999727</v>
      </c>
      <c r="K22" s="353">
        <v>3.4749941300774752E-2</v>
      </c>
      <c r="L22" s="366">
        <v>88.799999999999727</v>
      </c>
      <c r="M22" s="29">
        <v>43133</v>
      </c>
      <c r="N22" s="363"/>
      <c r="O22" s="134">
        <v>7.7149988654413434E-3</v>
      </c>
      <c r="P22" s="753">
        <v>0</v>
      </c>
      <c r="S22" s="48"/>
    </row>
    <row r="23" spans="1:21" ht="21.95" customHeight="1" x14ac:dyDescent="0.25">
      <c r="A23" s="50"/>
      <c r="B23" s="50"/>
      <c r="C23" s="51"/>
      <c r="E23" s="22" t="s">
        <v>62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1659.3600000000079</v>
      </c>
      <c r="M23">
        <v>0</v>
      </c>
      <c r="N23" s="2"/>
      <c r="O23" s="134">
        <v>0</v>
      </c>
      <c r="P23" s="753">
        <v>0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204</v>
      </c>
      <c r="F24" s="2">
        <v>0</v>
      </c>
      <c r="G24" s="2">
        <v>0</v>
      </c>
      <c r="H24" s="329">
        <v>0</v>
      </c>
      <c r="I24" s="48">
        <v>0</v>
      </c>
      <c r="J24" s="366">
        <v>0</v>
      </c>
      <c r="K24" s="353"/>
      <c r="L24" s="366">
        <v>555.54</v>
      </c>
      <c r="M24">
        <v>0</v>
      </c>
      <c r="N24" s="363"/>
      <c r="O24" s="134">
        <v>0</v>
      </c>
      <c r="P24" s="134">
        <v>0</v>
      </c>
      <c r="Q24" s="48"/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203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363.09999999999945</v>
      </c>
      <c r="M25">
        <v>0</v>
      </c>
      <c r="N25" s="363"/>
      <c r="O25" s="134">
        <v>1.5900000000000001E-2</v>
      </c>
      <c r="P25" s="753">
        <v>0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226</v>
      </c>
      <c r="F26" s="2">
        <v>0</v>
      </c>
      <c r="G26" s="2">
        <v>0</v>
      </c>
      <c r="H26" s="49">
        <v>0</v>
      </c>
      <c r="I26" s="48">
        <v>0</v>
      </c>
      <c r="J26" s="366">
        <v>0</v>
      </c>
      <c r="K26" s="353"/>
      <c r="L26" s="366">
        <v>231.53999999999996</v>
      </c>
      <c r="M26">
        <v>0</v>
      </c>
      <c r="N26" s="363"/>
      <c r="O26" s="134">
        <v>1.6199999999999999E-2</v>
      </c>
      <c r="P26" s="753">
        <v>0</v>
      </c>
      <c r="Q26" s="148"/>
      <c r="R26" s="48"/>
      <c r="S26" s="48"/>
      <c r="T26" s="48"/>
    </row>
    <row r="27" spans="1:21" ht="21.95" customHeight="1" x14ac:dyDescent="0.25">
      <c r="A27" s="51"/>
      <c r="B27" s="51"/>
      <c r="C27" s="51"/>
      <c r="E27" s="22" t="s">
        <v>269</v>
      </c>
      <c r="F27" s="2">
        <v>0</v>
      </c>
      <c r="G27" s="2">
        <v>0</v>
      </c>
      <c r="H27" s="329">
        <v>0</v>
      </c>
      <c r="I27" s="48">
        <v>0</v>
      </c>
      <c r="J27" s="366">
        <v>0</v>
      </c>
      <c r="K27" s="353"/>
      <c r="L27" s="366">
        <v>1857.7799999999988</v>
      </c>
      <c r="M27">
        <v>0</v>
      </c>
      <c r="N27" s="363"/>
      <c r="O27" s="134">
        <v>1.49E-2</v>
      </c>
      <c r="P27" s="753">
        <v>0</v>
      </c>
      <c r="R27" s="48"/>
      <c r="S27" s="48"/>
    </row>
    <row r="28" spans="1:21" ht="21.95" customHeight="1" x14ac:dyDescent="0.25">
      <c r="A28" s="50"/>
      <c r="B28" s="50"/>
      <c r="C28" s="51"/>
      <c r="E28" s="22" t="s">
        <v>23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171.89999999999964</v>
      </c>
      <c r="M28">
        <v>0</v>
      </c>
      <c r="N28" s="363"/>
      <c r="O28" s="134">
        <v>0</v>
      </c>
      <c r="P28" s="134">
        <v>0</v>
      </c>
      <c r="R28" s="48"/>
      <c r="S28" s="48"/>
      <c r="T28" s="48"/>
      <c r="U28" s="48"/>
    </row>
    <row r="29" spans="1:21" ht="21.95" customHeight="1" x14ac:dyDescent="0.25">
      <c r="A29" s="50"/>
      <c r="B29" s="50"/>
      <c r="C29" s="51"/>
      <c r="E29" s="22" t="s">
        <v>270</v>
      </c>
      <c r="F29" s="2">
        <v>0</v>
      </c>
      <c r="G29" s="2">
        <v>0</v>
      </c>
      <c r="H29" s="49">
        <v>0</v>
      </c>
      <c r="I29" s="48">
        <v>0</v>
      </c>
      <c r="J29" s="366">
        <v>0</v>
      </c>
      <c r="K29" s="353"/>
      <c r="L29" s="366">
        <v>98.449999999999818</v>
      </c>
      <c r="M29">
        <v>0</v>
      </c>
      <c r="N29" s="2"/>
      <c r="O29" s="134">
        <v>1.11E-2</v>
      </c>
      <c r="P29" s="753">
        <v>0</v>
      </c>
      <c r="Q29" s="48"/>
      <c r="R29" s="48"/>
      <c r="S29" s="48"/>
      <c r="U29" s="48"/>
    </row>
    <row r="30" spans="1:21" ht="21.95" customHeight="1" x14ac:dyDescent="0.25">
      <c r="A30" s="51"/>
      <c r="B30" s="51"/>
      <c r="C30" s="51"/>
      <c r="E30" s="22" t="s">
        <v>36</v>
      </c>
      <c r="F30" s="2">
        <v>0</v>
      </c>
      <c r="G30" s="2">
        <v>0</v>
      </c>
      <c r="H30" s="49">
        <v>0</v>
      </c>
      <c r="I30" s="48">
        <v>0</v>
      </c>
      <c r="J30" s="366">
        <v>0</v>
      </c>
      <c r="K30" s="353"/>
      <c r="L30" s="366">
        <v>117.73999999999978</v>
      </c>
      <c r="M30">
        <v>0</v>
      </c>
      <c r="N30" s="2"/>
      <c r="O30" s="134">
        <v>7.4000000000000003E-3</v>
      </c>
      <c r="P30" s="753">
        <v>0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321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366">
        <v>264.92000000000007</v>
      </c>
      <c r="M31">
        <v>0</v>
      </c>
      <c r="N31" s="363"/>
      <c r="O31" s="134">
        <v>3.4200000000000001E-2</v>
      </c>
      <c r="P31" s="134">
        <v>0</v>
      </c>
      <c r="Q31" s="437"/>
      <c r="R31" s="48"/>
      <c r="S31" s="48"/>
      <c r="U31" s="48"/>
    </row>
    <row r="32" spans="1:21" ht="21.95" customHeight="1" x14ac:dyDescent="0.25">
      <c r="A32" s="51"/>
      <c r="B32" s="51"/>
      <c r="C32" s="51"/>
      <c r="E32" s="22" t="s">
        <v>304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910.79999999999927</v>
      </c>
      <c r="M32">
        <v>0</v>
      </c>
      <c r="N32" s="363"/>
      <c r="O32" s="134">
        <v>2.87E-2</v>
      </c>
      <c r="P32" s="134">
        <v>0</v>
      </c>
      <c r="Q32" s="437"/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747</v>
      </c>
      <c r="F33" s="2">
        <v>0</v>
      </c>
      <c r="G33" s="2">
        <v>0</v>
      </c>
      <c r="H33" s="329">
        <v>0</v>
      </c>
      <c r="I33" s="48">
        <v>0</v>
      </c>
      <c r="J33" s="366">
        <v>0</v>
      </c>
      <c r="K33" s="353"/>
      <c r="L33" s="366">
        <v>557.94000000000005</v>
      </c>
      <c r="M33">
        <v>0</v>
      </c>
      <c r="N33" s="363"/>
      <c r="O33" s="134">
        <v>4.0599999999999997E-2</v>
      </c>
      <c r="P33" s="753">
        <v>0</v>
      </c>
      <c r="Q33" s="148"/>
      <c r="R33" s="48"/>
      <c r="S33" s="48"/>
    </row>
    <row r="34" spans="1:22" ht="21.95" customHeight="1" x14ac:dyDescent="0.25">
      <c r="A34" s="50"/>
      <c r="B34" s="51"/>
      <c r="C34" s="51"/>
      <c r="E34" s="22" t="s">
        <v>250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329.74000000000069</v>
      </c>
      <c r="M34">
        <v>0</v>
      </c>
      <c r="N34" s="363"/>
      <c r="O34" s="134">
        <v>0</v>
      </c>
      <c r="P34" s="753">
        <v>0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721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309.26000000000022</v>
      </c>
      <c r="M35">
        <v>0</v>
      </c>
      <c r="N35" s="363"/>
      <c r="O35" s="134">
        <v>8.8000000000000005E-3</v>
      </c>
      <c r="P35" s="753">
        <v>0</v>
      </c>
      <c r="R35" s="48"/>
      <c r="S35" s="48"/>
      <c r="T35" s="351"/>
      <c r="U35" s="351"/>
    </row>
    <row r="36" spans="1:22" ht="21.95" customHeight="1" x14ac:dyDescent="0.25">
      <c r="A36" s="50"/>
      <c r="B36" s="50"/>
      <c r="C36" s="51"/>
      <c r="E36" s="22" t="s">
        <v>279</v>
      </c>
      <c r="F36" s="2">
        <v>0</v>
      </c>
      <c r="G36" s="2">
        <v>0</v>
      </c>
      <c r="H36" s="329">
        <v>0</v>
      </c>
      <c r="I36" s="48">
        <v>0</v>
      </c>
      <c r="J36" s="366">
        <v>0</v>
      </c>
      <c r="K36" s="353"/>
      <c r="L36" s="366">
        <v>197.20999999999549</v>
      </c>
      <c r="M36">
        <v>0</v>
      </c>
      <c r="N36" s="363"/>
      <c r="O36" s="134">
        <v>2.5499999999999998E-2</v>
      </c>
      <c r="P36" s="134">
        <v>0</v>
      </c>
      <c r="Q36" s="1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795</v>
      </c>
      <c r="F37" s="2">
        <v>0</v>
      </c>
      <c r="G37" s="2">
        <v>0</v>
      </c>
      <c r="H37" s="49">
        <v>0</v>
      </c>
      <c r="I37" s="48">
        <v>0</v>
      </c>
      <c r="J37" s="366">
        <v>0</v>
      </c>
      <c r="K37" s="353"/>
      <c r="L37" s="366">
        <v>843.18000000000029</v>
      </c>
      <c r="M37">
        <v>0</v>
      </c>
      <c r="N37" s="2"/>
      <c r="O37" s="134">
        <v>2.8E-3</v>
      </c>
      <c r="P37" s="753">
        <v>0</v>
      </c>
      <c r="Q37" s="148"/>
      <c r="S37" s="48"/>
    </row>
    <row r="38" spans="1:22" ht="21.95" customHeight="1" x14ac:dyDescent="0.25">
      <c r="A38" s="50"/>
      <c r="B38" s="50"/>
      <c r="C38" s="51"/>
      <c r="E38" s="22" t="s">
        <v>197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495.20999999999913</v>
      </c>
      <c r="M38">
        <v>0</v>
      </c>
      <c r="N38" s="363"/>
      <c r="O38" s="134">
        <v>5.1499999999999997E-2</v>
      </c>
      <c r="P38" s="753">
        <v>0</v>
      </c>
      <c r="Q38" s="437"/>
      <c r="R38" s="48"/>
      <c r="S38" s="48"/>
    </row>
    <row r="39" spans="1:22" ht="21.95" customHeight="1" x14ac:dyDescent="0.25">
      <c r="A39" s="50"/>
      <c r="B39" s="51"/>
      <c r="C39" s="51"/>
      <c r="E39" s="22" t="s">
        <v>273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154.77999999999975</v>
      </c>
      <c r="M39">
        <v>0</v>
      </c>
      <c r="N39" s="363"/>
      <c r="O39" s="134">
        <v>2.5700000000000001E-2</v>
      </c>
      <c r="P39" s="753">
        <v>0</v>
      </c>
      <c r="S39" s="48"/>
    </row>
    <row r="40" spans="1:22" ht="21.95" customHeight="1" x14ac:dyDescent="0.25">
      <c r="A40" s="50"/>
      <c r="B40" s="51"/>
      <c r="C40" s="51"/>
      <c r="E40" s="22" t="s">
        <v>17</v>
      </c>
      <c r="F40" s="2">
        <v>0</v>
      </c>
      <c r="G40" s="2">
        <v>0</v>
      </c>
      <c r="H40" s="329">
        <v>0</v>
      </c>
      <c r="I40" s="48">
        <v>0</v>
      </c>
      <c r="J40" s="366">
        <v>-20818.210000000079</v>
      </c>
      <c r="K40" s="353"/>
      <c r="L40" s="366">
        <v>-20818.210000000079</v>
      </c>
      <c r="M40">
        <v>0</v>
      </c>
      <c r="N40" s="363"/>
      <c r="O40" s="134">
        <v>0</v>
      </c>
      <c r="P40" s="753">
        <v>0</v>
      </c>
      <c r="R40" s="48"/>
      <c r="S40" s="48"/>
    </row>
    <row r="41" spans="1:22" ht="21.95" customHeight="1" x14ac:dyDescent="0.25">
      <c r="A41" s="50"/>
      <c r="B41" s="50"/>
      <c r="C41" s="51"/>
      <c r="E41" s="22" t="s">
        <v>313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720.56000000000131</v>
      </c>
      <c r="M41">
        <v>0</v>
      </c>
      <c r="N41" s="363"/>
      <c r="O41" s="134">
        <v>0</v>
      </c>
      <c r="P41" s="753">
        <v>0</v>
      </c>
      <c r="R41" s="48"/>
      <c r="S41" s="48"/>
    </row>
    <row r="42" spans="1:22" ht="21.95" customHeight="1" x14ac:dyDescent="0.25">
      <c r="A42" s="51"/>
      <c r="B42" s="51"/>
      <c r="C42" s="51"/>
      <c r="E42" s="22" t="s">
        <v>745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329.55999999999949</v>
      </c>
      <c r="M42">
        <v>0</v>
      </c>
      <c r="N42" s="2"/>
      <c r="O42" s="134">
        <v>1.78E-2</v>
      </c>
      <c r="P42" s="753">
        <v>0</v>
      </c>
      <c r="R42" s="48"/>
      <c r="S42" s="48"/>
      <c r="T42" s="48"/>
    </row>
    <row r="43" spans="1:22" ht="21.95" customHeight="1" x14ac:dyDescent="0.25">
      <c r="A43" s="50"/>
      <c r="B43" s="51"/>
      <c r="C43" s="51"/>
      <c r="E43" s="22" t="s">
        <v>793</v>
      </c>
      <c r="F43" s="2">
        <v>0</v>
      </c>
      <c r="G43" s="2">
        <v>0</v>
      </c>
      <c r="H43" s="49">
        <v>0</v>
      </c>
      <c r="I43" s="48">
        <v>0</v>
      </c>
      <c r="J43" s="366">
        <v>0</v>
      </c>
      <c r="K43" s="353"/>
      <c r="L43" s="48">
        <v>559.89000000000033</v>
      </c>
      <c r="M43">
        <v>0</v>
      </c>
      <c r="N43" s="2"/>
      <c r="O43" s="134">
        <v>0</v>
      </c>
      <c r="P43" s="753">
        <v>0</v>
      </c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195</v>
      </c>
      <c r="F44" s="2">
        <v>0</v>
      </c>
      <c r="G44" s="2">
        <v>0</v>
      </c>
      <c r="H44" s="49">
        <v>0</v>
      </c>
      <c r="I44" s="48">
        <v>0</v>
      </c>
      <c r="J44" s="366">
        <v>0</v>
      </c>
      <c r="K44" s="353"/>
      <c r="L44" s="366">
        <v>785.90999999999985</v>
      </c>
      <c r="M44">
        <v>0</v>
      </c>
      <c r="N44" s="363"/>
      <c r="O44" s="134">
        <v>1.29E-2</v>
      </c>
      <c r="P44" s="753">
        <v>0</v>
      </c>
      <c r="Q44" s="148"/>
      <c r="R44" s="48"/>
      <c r="S44" s="48"/>
      <c r="U44" s="48"/>
    </row>
    <row r="45" spans="1:22" ht="21.95" customHeight="1" x14ac:dyDescent="0.25">
      <c r="A45" s="50"/>
      <c r="B45" s="50"/>
      <c r="C45" s="51"/>
      <c r="E45" s="22" t="s">
        <v>225</v>
      </c>
      <c r="F45" s="2">
        <v>0</v>
      </c>
      <c r="G45" s="2">
        <v>0</v>
      </c>
      <c r="H45" s="49">
        <v>0</v>
      </c>
      <c r="I45" s="48">
        <v>0</v>
      </c>
      <c r="J45" s="366">
        <v>0</v>
      </c>
      <c r="K45" s="353"/>
      <c r="L45" s="366">
        <v>257.64999999999964</v>
      </c>
      <c r="M45">
        <v>0</v>
      </c>
      <c r="N45" s="363"/>
      <c r="O45" s="134">
        <v>0</v>
      </c>
      <c r="P45" s="753">
        <v>0</v>
      </c>
      <c r="Q45" s="148"/>
      <c r="S45" s="48"/>
      <c r="T45" s="48"/>
    </row>
    <row r="46" spans="1:22" ht="21.95" customHeight="1" x14ac:dyDescent="0.25">
      <c r="A46" s="51"/>
      <c r="B46" s="51"/>
      <c r="C46" s="51"/>
      <c r="E46" s="22" t="s">
        <v>34</v>
      </c>
      <c r="F46" s="2">
        <v>0</v>
      </c>
      <c r="G46" s="2">
        <v>0</v>
      </c>
      <c r="H46" s="49">
        <v>0</v>
      </c>
      <c r="I46" s="48">
        <v>0</v>
      </c>
      <c r="J46" s="366">
        <v>0</v>
      </c>
      <c r="K46" s="353"/>
      <c r="L46" s="366">
        <v>21137.586999999941</v>
      </c>
      <c r="M46">
        <v>0</v>
      </c>
      <c r="N46" s="2"/>
      <c r="O46" s="134">
        <v>0</v>
      </c>
      <c r="P46" s="753">
        <v>0</v>
      </c>
      <c r="Q46" s="48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E47" s="22" t="s">
        <v>172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48">
        <v>119.92000000000053</v>
      </c>
      <c r="M47">
        <v>0</v>
      </c>
      <c r="N47" s="363"/>
      <c r="O47" s="134">
        <v>3.6400000000000002E-2</v>
      </c>
      <c r="P47" s="134">
        <v>0</v>
      </c>
      <c r="Q47" s="148"/>
      <c r="R47" s="48"/>
      <c r="S47" s="48"/>
      <c r="T47" s="48"/>
    </row>
    <row r="48" spans="1:22" ht="21.95" customHeight="1" x14ac:dyDescent="0.25">
      <c r="A48" s="50"/>
      <c r="B48" s="50"/>
      <c r="C48" s="50"/>
      <c r="E48" s="22" t="s">
        <v>27</v>
      </c>
      <c r="F48" s="2">
        <v>0</v>
      </c>
      <c r="G48" s="2">
        <v>0</v>
      </c>
      <c r="H48" s="329">
        <v>0</v>
      </c>
      <c r="I48" s="48">
        <v>0</v>
      </c>
      <c r="J48" s="366">
        <v>0</v>
      </c>
      <c r="K48" s="353"/>
      <c r="L48" s="366">
        <v>1407.5400000000009</v>
      </c>
      <c r="M48">
        <v>0</v>
      </c>
      <c r="N48" s="363"/>
      <c r="O48" s="134">
        <v>3.0200000000000001E-2</v>
      </c>
      <c r="P48" s="134">
        <v>0</v>
      </c>
      <c r="Q48" s="48"/>
      <c r="S48" s="48"/>
    </row>
    <row r="49" spans="1:22" ht="21.95" customHeight="1" x14ac:dyDescent="0.25">
      <c r="A49" s="51"/>
      <c r="B49" s="50"/>
      <c r="C49" s="51"/>
      <c r="E49" s="22" t="s">
        <v>22</v>
      </c>
      <c r="F49" s="2">
        <v>0</v>
      </c>
      <c r="G49" s="2">
        <v>0</v>
      </c>
      <c r="H49" s="329">
        <v>0</v>
      </c>
      <c r="I49" s="48">
        <v>0</v>
      </c>
      <c r="J49" s="366">
        <v>0</v>
      </c>
      <c r="K49" s="353"/>
      <c r="L49" s="366">
        <v>3178.8000000000466</v>
      </c>
      <c r="M49">
        <v>0</v>
      </c>
      <c r="N49" s="363"/>
      <c r="O49" s="134">
        <v>2.07E-2</v>
      </c>
      <c r="P49" s="753">
        <v>0</v>
      </c>
      <c r="Q49" s="437"/>
      <c r="R49" s="48"/>
      <c r="S49" s="48"/>
    </row>
    <row r="50" spans="1:22" ht="21.95" customHeight="1" x14ac:dyDescent="0.25">
      <c r="A50" s="50"/>
      <c r="B50" s="51"/>
      <c r="C50" s="51"/>
      <c r="E50" s="22" t="s">
        <v>42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128.08999999999833</v>
      </c>
      <c r="M50">
        <v>0</v>
      </c>
      <c r="N50" s="363"/>
      <c r="O50" s="134">
        <v>2.18E-2</v>
      </c>
      <c r="P50" s="753">
        <v>0</v>
      </c>
      <c r="Q50" s="148"/>
      <c r="R50" s="48"/>
      <c r="S50" s="48"/>
    </row>
    <row r="51" spans="1:22" ht="21.95" customHeight="1" x14ac:dyDescent="0.25">
      <c r="A51" s="51"/>
      <c r="B51" s="155"/>
      <c r="C51" s="330"/>
      <c r="E51" s="22" t="s">
        <v>271</v>
      </c>
      <c r="F51" s="2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427.92000000000007</v>
      </c>
      <c r="M51">
        <v>0</v>
      </c>
      <c r="N51" s="363"/>
      <c r="O51" s="134">
        <v>0</v>
      </c>
      <c r="P51" s="134">
        <v>0</v>
      </c>
      <c r="Q51" s="148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175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160.82999999999993</v>
      </c>
      <c r="M52">
        <v>0</v>
      </c>
      <c r="N52" s="2"/>
      <c r="O52" s="134">
        <v>0</v>
      </c>
      <c r="P52" s="134">
        <v>0</v>
      </c>
      <c r="R52" s="48"/>
    </row>
    <row r="53" spans="1:22" ht="21.95" customHeight="1" x14ac:dyDescent="0.25">
      <c r="A53" s="50"/>
      <c r="B53" s="50"/>
      <c r="C53" s="51"/>
      <c r="E53" s="22" t="s">
        <v>170</v>
      </c>
      <c r="F53" s="2">
        <v>0</v>
      </c>
      <c r="G53" s="2">
        <v>0</v>
      </c>
      <c r="H53" s="49">
        <v>0</v>
      </c>
      <c r="I53" s="48">
        <v>0</v>
      </c>
      <c r="J53" s="366">
        <v>0</v>
      </c>
      <c r="K53" s="353"/>
      <c r="L53" s="48">
        <v>1368.9000000000015</v>
      </c>
      <c r="M53">
        <v>0</v>
      </c>
      <c r="N53" s="363"/>
      <c r="O53" s="134">
        <v>1.14E-2</v>
      </c>
      <c r="P53" s="134">
        <v>0</v>
      </c>
      <c r="S53" s="48"/>
      <c r="T53" s="48"/>
    </row>
    <row r="54" spans="1:22" ht="21.95" customHeight="1" x14ac:dyDescent="0.25">
      <c r="A54" s="51"/>
      <c r="B54" s="51"/>
      <c r="C54" s="51"/>
      <c r="E54" s="22" t="s">
        <v>8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121.94999999999982</v>
      </c>
      <c r="M54">
        <v>0</v>
      </c>
      <c r="N54" s="363"/>
      <c r="O54" s="134">
        <v>1.67E-2</v>
      </c>
      <c r="P54" s="753">
        <v>0</v>
      </c>
      <c r="Q54" s="437"/>
      <c r="R54" s="48"/>
      <c r="S54" s="48"/>
      <c r="T54" s="48"/>
      <c r="V54" s="48"/>
    </row>
    <row r="55" spans="1:22" ht="21.95" customHeight="1" x14ac:dyDescent="0.25">
      <c r="A55" s="51"/>
      <c r="B55" s="155"/>
      <c r="C55" s="330"/>
      <c r="E55" s="22" t="s">
        <v>10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1128.3800000000047</v>
      </c>
      <c r="M55">
        <v>0</v>
      </c>
      <c r="N55" s="363"/>
      <c r="O55" s="134">
        <v>1.2500000000000001E-2</v>
      </c>
      <c r="P55" s="753">
        <v>0</v>
      </c>
      <c r="Q55" s="148"/>
      <c r="R55" s="48"/>
    </row>
    <row r="56" spans="1:22" ht="21.95" customHeight="1" x14ac:dyDescent="0.25">
      <c r="A56" s="50"/>
      <c r="B56" s="50"/>
      <c r="C56" s="51"/>
      <c r="E56" s="22" t="s">
        <v>224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4376.9599999999991</v>
      </c>
      <c r="M56">
        <v>0</v>
      </c>
      <c r="N56" s="2"/>
      <c r="O56" s="134">
        <v>4.0899999999999999E-2</v>
      </c>
      <c r="P56" s="753">
        <v>0</v>
      </c>
    </row>
    <row r="57" spans="1:22" ht="21.95" customHeight="1" x14ac:dyDescent="0.25">
      <c r="A57" s="155"/>
      <c r="B57" s="50"/>
      <c r="C57" s="51"/>
      <c r="E57" s="22" t="s">
        <v>24</v>
      </c>
      <c r="F57" s="2">
        <v>0</v>
      </c>
      <c r="G57" s="2">
        <v>0</v>
      </c>
      <c r="H57" s="49">
        <v>0</v>
      </c>
      <c r="I57" s="48">
        <v>0</v>
      </c>
      <c r="J57" s="366">
        <v>0</v>
      </c>
      <c r="K57" s="353"/>
      <c r="L57" s="48">
        <v>937.36999999999534</v>
      </c>
      <c r="M57">
        <v>0</v>
      </c>
      <c r="N57" s="363"/>
      <c r="O57" s="134">
        <v>0</v>
      </c>
      <c r="P57" s="134">
        <v>0</v>
      </c>
      <c r="Q57" s="1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45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523.61999999999898</v>
      </c>
      <c r="M58">
        <v>0</v>
      </c>
      <c r="N58" s="363"/>
      <c r="O58" s="134">
        <v>1.67E-2</v>
      </c>
      <c r="P58" s="753">
        <v>0</v>
      </c>
      <c r="Q58" s="48"/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47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-168.6200000000008</v>
      </c>
      <c r="M59">
        <v>0</v>
      </c>
      <c r="N59" s="363"/>
      <c r="O59" s="134">
        <v>2.18E-2</v>
      </c>
      <c r="P59" s="753">
        <v>0</v>
      </c>
      <c r="R59" s="48"/>
      <c r="S59" s="48"/>
    </row>
    <row r="60" spans="1:22" ht="21.95" customHeight="1" x14ac:dyDescent="0.25">
      <c r="A60" s="50"/>
      <c r="B60" s="51"/>
      <c r="C60" s="51"/>
      <c r="E60" s="22" t="s">
        <v>33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780.73999999999796</v>
      </c>
      <c r="M60">
        <v>0</v>
      </c>
      <c r="N60" s="2"/>
      <c r="O60" s="134">
        <v>1.8599999999999998E-2</v>
      </c>
      <c r="P60" s="753">
        <v>0</v>
      </c>
      <c r="R60" s="48"/>
      <c r="S60" s="48"/>
    </row>
    <row r="61" spans="1:22" ht="21.95" customHeight="1" x14ac:dyDescent="0.25">
      <c r="A61" s="50"/>
      <c r="B61" s="50"/>
      <c r="C61" s="51"/>
      <c r="E61" s="22" t="s">
        <v>13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1461.5600000000013</v>
      </c>
      <c r="M61">
        <v>0</v>
      </c>
      <c r="N61" s="2"/>
      <c r="O61" s="134">
        <v>0</v>
      </c>
      <c r="P61" s="134">
        <v>0</v>
      </c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52</v>
      </c>
      <c r="F62" s="2">
        <v>0</v>
      </c>
      <c r="G62" s="2">
        <v>0</v>
      </c>
      <c r="H62" s="329">
        <v>0</v>
      </c>
      <c r="I62" s="48">
        <v>0</v>
      </c>
      <c r="J62" s="366">
        <v>0</v>
      </c>
      <c r="K62" s="353"/>
      <c r="L62" s="366">
        <v>1056.739999999998</v>
      </c>
      <c r="M62">
        <v>0</v>
      </c>
      <c r="N62" s="363"/>
      <c r="O62" s="134">
        <v>2.1999999999999999E-2</v>
      </c>
      <c r="P62" s="753">
        <v>0</v>
      </c>
      <c r="Q62" s="48"/>
      <c r="S62" s="48"/>
      <c r="T62" s="48"/>
    </row>
    <row r="63" spans="1:22" ht="21.95" customHeight="1" x14ac:dyDescent="0.25">
      <c r="A63" s="50"/>
      <c r="B63" s="50"/>
      <c r="C63" s="51"/>
      <c r="E63" s="22" t="s">
        <v>32</v>
      </c>
      <c r="F63" s="2">
        <v>0</v>
      </c>
      <c r="G63" s="2">
        <v>0</v>
      </c>
      <c r="H63" s="49">
        <v>0</v>
      </c>
      <c r="I63" s="48">
        <v>0</v>
      </c>
      <c r="J63" s="366">
        <v>0</v>
      </c>
      <c r="K63" s="353"/>
      <c r="L63" s="48">
        <v>1198.4699999999971</v>
      </c>
      <c r="M63">
        <v>0</v>
      </c>
      <c r="N63" s="2"/>
      <c r="O63" s="134">
        <v>1.7600000000000001E-2</v>
      </c>
      <c r="P63" s="753">
        <v>0</v>
      </c>
      <c r="R63" s="48"/>
    </row>
    <row r="64" spans="1:22" ht="21.95" customHeight="1" x14ac:dyDescent="0.25">
      <c r="A64" s="50"/>
      <c r="B64" s="50"/>
      <c r="C64" s="51"/>
      <c r="E64" s="22" t="s">
        <v>63</v>
      </c>
      <c r="F64" s="2">
        <v>0</v>
      </c>
      <c r="G64" s="2">
        <v>0</v>
      </c>
      <c r="H64" s="49">
        <v>0</v>
      </c>
      <c r="I64" s="48">
        <v>0</v>
      </c>
      <c r="J64" s="366">
        <v>0</v>
      </c>
      <c r="K64" s="353"/>
      <c r="L64" s="48">
        <v>257.30999999999949</v>
      </c>
      <c r="M64">
        <v>0</v>
      </c>
      <c r="N64" s="2"/>
      <c r="O64" s="134">
        <v>1.38E-2</v>
      </c>
      <c r="P64" s="134">
        <v>0</v>
      </c>
      <c r="R64" s="48"/>
    </row>
    <row r="65" spans="1:20" ht="21.95" customHeight="1" x14ac:dyDescent="0.25">
      <c r="A65" s="50"/>
      <c r="B65" s="50"/>
      <c r="C65" s="51"/>
      <c r="E65" s="22" t="s">
        <v>9</v>
      </c>
      <c r="F65" s="2">
        <v>0</v>
      </c>
      <c r="G65" s="2">
        <v>0</v>
      </c>
      <c r="H65" s="329">
        <v>0</v>
      </c>
      <c r="I65" s="48">
        <v>0</v>
      </c>
      <c r="J65" s="366">
        <v>-8332.1133333333346</v>
      </c>
      <c r="K65" s="353"/>
      <c r="L65" s="366">
        <v>-7897.1833333333343</v>
      </c>
      <c r="M65">
        <v>0</v>
      </c>
      <c r="N65" s="363"/>
      <c r="O65" s="134">
        <v>0.04</v>
      </c>
      <c r="P65" s="753">
        <v>0</v>
      </c>
      <c r="Q65" s="148"/>
      <c r="R65" s="48"/>
      <c r="S65" s="48"/>
      <c r="T65" s="48"/>
    </row>
    <row r="66" spans="1:20" ht="21.95" customHeight="1" x14ac:dyDescent="0.25">
      <c r="A66" s="60"/>
      <c r="B66" s="61"/>
      <c r="C66" s="60"/>
      <c r="E66" s="22" t="s">
        <v>53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33.940000000000055</v>
      </c>
      <c r="M66">
        <v>0</v>
      </c>
      <c r="N66" s="363"/>
      <c r="O66" s="134">
        <v>7.4000000000000003E-3</v>
      </c>
      <c r="P66" s="753">
        <v>0</v>
      </c>
      <c r="R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0</v>
      </c>
      <c r="G67" s="2">
        <v>0</v>
      </c>
      <c r="H67" s="49">
        <v>0</v>
      </c>
      <c r="I67" s="48">
        <v>0</v>
      </c>
      <c r="J67" s="366">
        <v>0</v>
      </c>
      <c r="K67" s="353"/>
      <c r="L67" s="48">
        <v>36.819999999999709</v>
      </c>
      <c r="M67">
        <v>0</v>
      </c>
      <c r="N67" s="363"/>
      <c r="O67" s="134">
        <v>4.2999999999999997E-2</v>
      </c>
      <c r="P67" s="753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465.57999999999993</v>
      </c>
      <c r="M68">
        <v>0</v>
      </c>
      <c r="N68" s="363"/>
      <c r="O68" s="134">
        <v>3.8999999999999998E-3</v>
      </c>
      <c r="P68" s="753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0</v>
      </c>
      <c r="G69" s="2">
        <v>0</v>
      </c>
      <c r="H69" s="49">
        <v>0</v>
      </c>
      <c r="I69" s="48">
        <v>0</v>
      </c>
      <c r="J69" s="366">
        <v>0</v>
      </c>
      <c r="K69" s="353"/>
      <c r="L69" s="48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0</v>
      </c>
      <c r="G70" s="2">
        <v>0</v>
      </c>
      <c r="H70" s="329">
        <v>0</v>
      </c>
      <c r="I70" s="48">
        <v>0</v>
      </c>
      <c r="J70" s="366">
        <v>0</v>
      </c>
      <c r="K70" s="353"/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0</v>
      </c>
      <c r="G71" s="2">
        <v>0</v>
      </c>
      <c r="H71" s="49">
        <v>0</v>
      </c>
      <c r="I71" s="48">
        <v>0</v>
      </c>
      <c r="J71" s="366">
        <v>0</v>
      </c>
      <c r="K71" s="353"/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08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07" priority="235">
      <formula>$H2=0</formula>
    </cfRule>
  </conditionalFormatting>
  <conditionalFormatting sqref="J2:K4 J70:K200 J6:K6 J21:K58 J12:K19">
    <cfRule type="expression" dxfId="2006" priority="236">
      <formula>$J2=0</formula>
    </cfRule>
  </conditionalFormatting>
  <conditionalFormatting sqref="L70:L1048576 L1:L58">
    <cfRule type="expression" dxfId="2005" priority="234">
      <formula>$L2=0</formula>
    </cfRule>
  </conditionalFormatting>
  <conditionalFormatting sqref="M1">
    <cfRule type="expression" dxfId="2004" priority="230">
      <formula>$L2=0</formula>
    </cfRule>
  </conditionalFormatting>
  <conditionalFormatting sqref="J2:K4 J6:K6 J21:K58 J12:K19">
    <cfRule type="expression" dxfId="2003" priority="278">
      <formula>$J2&gt;0</formula>
    </cfRule>
  </conditionalFormatting>
  <conditionalFormatting sqref="L2:L58">
    <cfRule type="expression" dxfId="2002" priority="232">
      <formula>$L2&lt;0</formula>
    </cfRule>
    <cfRule type="expression" dxfId="2001" priority="233">
      <formula>$L2&gt;0</formula>
    </cfRule>
  </conditionalFormatting>
  <conditionalFormatting sqref="J2:K4 J70:K458 J6:K6 J21:K58 J12:K19">
    <cfRule type="expression" dxfId="2000" priority="277">
      <formula>$J2&lt;0</formula>
    </cfRule>
  </conditionalFormatting>
  <conditionalFormatting sqref="P70:P1048576 P1">
    <cfRule type="expression" dxfId="1999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98" priority="206">
      <formula>$H59=0</formula>
    </cfRule>
  </conditionalFormatting>
  <conditionalFormatting sqref="J59:K59">
    <cfRule type="expression" dxfId="1997" priority="207">
      <formula>$J59=0</formula>
    </cfRule>
  </conditionalFormatting>
  <conditionalFormatting sqref="L59">
    <cfRule type="expression" dxfId="1996" priority="205">
      <formula>$L60=0</formula>
    </cfRule>
  </conditionalFormatting>
  <conditionalFormatting sqref="J59:K59">
    <cfRule type="expression" dxfId="1995" priority="209">
      <formula>$J59&gt;0</formula>
    </cfRule>
  </conditionalFormatting>
  <conditionalFormatting sqref="L59">
    <cfRule type="expression" dxfId="1994" priority="203">
      <formula>$L59&lt;0</formula>
    </cfRule>
    <cfRule type="expression" dxfId="1993" priority="204">
      <formula>$L59&gt;0</formula>
    </cfRule>
  </conditionalFormatting>
  <conditionalFormatting sqref="J59:K59">
    <cfRule type="expression" dxfId="1992" priority="208">
      <formula>$J59&lt;0</formula>
    </cfRule>
  </conditionalFormatting>
  <conditionalFormatting sqref="E5 H5:I5">
    <cfRule type="expression" dxfId="1991" priority="184">
      <formula>$H5=0</formula>
    </cfRule>
  </conditionalFormatting>
  <conditionalFormatting sqref="J5:K5">
    <cfRule type="expression" dxfId="1990" priority="185">
      <formula>$J5=0</formula>
    </cfRule>
  </conditionalFormatting>
  <conditionalFormatting sqref="J5:K5">
    <cfRule type="expression" dxfId="1989" priority="187">
      <formula>$J5&gt;0</formula>
    </cfRule>
  </conditionalFormatting>
  <conditionalFormatting sqref="J5:K5">
    <cfRule type="expression" dxfId="1988" priority="186">
      <formula>$J5&lt;0</formula>
    </cfRule>
  </conditionalFormatting>
  <conditionalFormatting sqref="E7 H7:I7">
    <cfRule type="expression" dxfId="1987" priority="173">
      <formula>$H7=0</formula>
    </cfRule>
  </conditionalFormatting>
  <conditionalFormatting sqref="J7:K7">
    <cfRule type="expression" dxfId="1986" priority="174">
      <formula>$J7=0</formula>
    </cfRule>
  </conditionalFormatting>
  <conditionalFormatting sqref="J7:K7">
    <cfRule type="expression" dxfId="1985" priority="176">
      <formula>$J7&gt;0</formula>
    </cfRule>
  </conditionalFormatting>
  <conditionalFormatting sqref="J7:K7">
    <cfRule type="expression" dxfId="1984" priority="175">
      <formula>$J7&lt;0</formula>
    </cfRule>
  </conditionalFormatting>
  <conditionalFormatting sqref="E60 H60:I60">
    <cfRule type="expression" dxfId="1983" priority="162">
      <formula>$H60=0</formula>
    </cfRule>
  </conditionalFormatting>
  <conditionalFormatting sqref="J60:K60">
    <cfRule type="expression" dxfId="1982" priority="163">
      <formula>$J60=0</formula>
    </cfRule>
  </conditionalFormatting>
  <conditionalFormatting sqref="L60">
    <cfRule type="expression" dxfId="1981" priority="161">
      <formula>$L61=0</formula>
    </cfRule>
  </conditionalFormatting>
  <conditionalFormatting sqref="J60:K60">
    <cfRule type="expression" dxfId="1980" priority="165">
      <formula>$J60&gt;0</formula>
    </cfRule>
  </conditionalFormatting>
  <conditionalFormatting sqref="L60">
    <cfRule type="expression" dxfId="1979" priority="159">
      <formula>$L60&lt;0</formula>
    </cfRule>
    <cfRule type="expression" dxfId="1978" priority="160">
      <formula>$L60&gt;0</formula>
    </cfRule>
  </conditionalFormatting>
  <conditionalFormatting sqref="J60:K60">
    <cfRule type="expression" dxfId="1977" priority="164">
      <formula>$J60&lt;0</formula>
    </cfRule>
  </conditionalFormatting>
  <conditionalFormatting sqref="E62 H62:I62">
    <cfRule type="expression" dxfId="1976" priority="151">
      <formula>$H62=0</formula>
    </cfRule>
  </conditionalFormatting>
  <conditionalFormatting sqref="J62:K62">
    <cfRule type="expression" dxfId="1975" priority="152">
      <formula>$J62=0</formula>
    </cfRule>
  </conditionalFormatting>
  <conditionalFormatting sqref="L62">
    <cfRule type="expression" dxfId="1974" priority="150">
      <formula>$L63=0</formula>
    </cfRule>
  </conditionalFormatting>
  <conditionalFormatting sqref="J62:K62">
    <cfRule type="expression" dxfId="1973" priority="154">
      <formula>$J62&gt;0</formula>
    </cfRule>
  </conditionalFormatting>
  <conditionalFormatting sqref="L62">
    <cfRule type="expression" dxfId="1972" priority="148">
      <formula>$L62&lt;0</formula>
    </cfRule>
    <cfRule type="expression" dxfId="1971" priority="149">
      <formula>$L62&gt;0</formula>
    </cfRule>
  </conditionalFormatting>
  <conditionalFormatting sqref="J62:K62">
    <cfRule type="expression" dxfId="1970" priority="153">
      <formula>$J62&lt;0</formula>
    </cfRule>
  </conditionalFormatting>
  <conditionalFormatting sqref="E61 H61:I61">
    <cfRule type="expression" dxfId="1969" priority="140">
      <formula>$H61=0</formula>
    </cfRule>
  </conditionalFormatting>
  <conditionalFormatting sqref="J61:K61">
    <cfRule type="expression" dxfId="1968" priority="141">
      <formula>$J61=0</formula>
    </cfRule>
  </conditionalFormatting>
  <conditionalFormatting sqref="L61">
    <cfRule type="expression" dxfId="1967" priority="139">
      <formula>$L62=0</formula>
    </cfRule>
  </conditionalFormatting>
  <conditionalFormatting sqref="J61:K61">
    <cfRule type="expression" dxfId="1966" priority="143">
      <formula>$J61&gt;0</formula>
    </cfRule>
  </conditionalFormatting>
  <conditionalFormatting sqref="L61">
    <cfRule type="expression" dxfId="1965" priority="137">
      <formula>$L61&lt;0</formula>
    </cfRule>
    <cfRule type="expression" dxfId="1964" priority="138">
      <formula>$L61&gt;0</formula>
    </cfRule>
  </conditionalFormatting>
  <conditionalFormatting sqref="J61:K61">
    <cfRule type="expression" dxfId="1963" priority="142">
      <formula>$J61&lt;0</formula>
    </cfRule>
  </conditionalFormatting>
  <conditionalFormatting sqref="E8 H8:I8">
    <cfRule type="expression" dxfId="1962" priority="125">
      <formula>$H8=0</formula>
    </cfRule>
  </conditionalFormatting>
  <conditionalFormatting sqref="J8:K8">
    <cfRule type="expression" dxfId="1961" priority="126">
      <formula>$J8=0</formula>
    </cfRule>
  </conditionalFormatting>
  <conditionalFormatting sqref="J8:K8">
    <cfRule type="expression" dxfId="1960" priority="128">
      <formula>$J8&gt;0</formula>
    </cfRule>
  </conditionalFormatting>
  <conditionalFormatting sqref="J8:K8">
    <cfRule type="expression" dxfId="1959" priority="127">
      <formula>$J8&lt;0</formula>
    </cfRule>
  </conditionalFormatting>
  <conditionalFormatting sqref="E63 H63:I63">
    <cfRule type="expression" dxfId="1958" priority="115">
      <formula>$H63=0</formula>
    </cfRule>
  </conditionalFormatting>
  <conditionalFormatting sqref="J63:K63">
    <cfRule type="expression" dxfId="1957" priority="116">
      <formula>$J63=0</formula>
    </cfRule>
  </conditionalFormatting>
  <conditionalFormatting sqref="L63">
    <cfRule type="expression" dxfId="1956" priority="114">
      <formula>$L64=0</formula>
    </cfRule>
  </conditionalFormatting>
  <conditionalFormatting sqref="J63:K63">
    <cfRule type="expression" dxfId="1955" priority="118">
      <formula>$J63&gt;0</formula>
    </cfRule>
  </conditionalFormatting>
  <conditionalFormatting sqref="L63">
    <cfRule type="expression" dxfId="1954" priority="112">
      <formula>$L63&lt;0</formula>
    </cfRule>
    <cfRule type="expression" dxfId="1953" priority="113">
      <formula>$L63&gt;0</formula>
    </cfRule>
  </conditionalFormatting>
  <conditionalFormatting sqref="J63:K63">
    <cfRule type="expression" dxfId="1952" priority="117">
      <formula>$J63&lt;0</formula>
    </cfRule>
  </conditionalFormatting>
  <conditionalFormatting sqref="E20 H20:I20">
    <cfRule type="expression" dxfId="1951" priority="105">
      <formula>$H20=0</formula>
    </cfRule>
  </conditionalFormatting>
  <conditionalFormatting sqref="J20:K20">
    <cfRule type="expression" dxfId="1950" priority="106">
      <formula>$J20=0</formula>
    </cfRule>
  </conditionalFormatting>
  <conditionalFormatting sqref="J20:K20">
    <cfRule type="expression" dxfId="1949" priority="108">
      <formula>$J20&gt;0</formula>
    </cfRule>
  </conditionalFormatting>
  <conditionalFormatting sqref="J20:K20">
    <cfRule type="expression" dxfId="1948" priority="107">
      <formula>$J20&lt;0</formula>
    </cfRule>
  </conditionalFormatting>
  <conditionalFormatting sqref="E64 H64:I64">
    <cfRule type="expression" dxfId="1947" priority="96">
      <formula>$H64=0</formula>
    </cfRule>
  </conditionalFormatting>
  <conditionalFormatting sqref="J64:K64">
    <cfRule type="expression" dxfId="1946" priority="97">
      <formula>$J64=0</formula>
    </cfRule>
  </conditionalFormatting>
  <conditionalFormatting sqref="L64">
    <cfRule type="expression" dxfId="1945" priority="95">
      <formula>$L65=0</formula>
    </cfRule>
  </conditionalFormatting>
  <conditionalFormatting sqref="J64:K64">
    <cfRule type="expression" dxfId="1944" priority="99">
      <formula>$J64&gt;0</formula>
    </cfRule>
  </conditionalFormatting>
  <conditionalFormatting sqref="L64">
    <cfRule type="expression" dxfId="1943" priority="93">
      <formula>$L64&lt;0</formula>
    </cfRule>
    <cfRule type="expression" dxfId="1942" priority="94">
      <formula>$L64&gt;0</formula>
    </cfRule>
  </conditionalFormatting>
  <conditionalFormatting sqref="J64:K64">
    <cfRule type="expression" dxfId="1941" priority="98">
      <formula>$J64&lt;0</formula>
    </cfRule>
  </conditionalFormatting>
  <conditionalFormatting sqref="E65 H65:I65">
    <cfRule type="expression" dxfId="1940" priority="89">
      <formula>$H65=0</formula>
    </cfRule>
  </conditionalFormatting>
  <conditionalFormatting sqref="J65:K65">
    <cfRule type="expression" dxfId="1939" priority="90">
      <formula>$J65=0</formula>
    </cfRule>
  </conditionalFormatting>
  <conditionalFormatting sqref="L65">
    <cfRule type="expression" dxfId="1938" priority="88">
      <formula>$L66=0</formula>
    </cfRule>
  </conditionalFormatting>
  <conditionalFormatting sqref="J65:K65">
    <cfRule type="expression" dxfId="1937" priority="92">
      <formula>$J65&gt;0</formula>
    </cfRule>
  </conditionalFormatting>
  <conditionalFormatting sqref="L65">
    <cfRule type="expression" dxfId="1936" priority="86">
      <formula>$L65&lt;0</formula>
    </cfRule>
    <cfRule type="expression" dxfId="1935" priority="87">
      <formula>$L65&gt;0</formula>
    </cfRule>
  </conditionalFormatting>
  <conditionalFormatting sqref="J65:K65">
    <cfRule type="expression" dxfId="1934" priority="91">
      <formula>$J65&lt;0</formula>
    </cfRule>
  </conditionalFormatting>
  <conditionalFormatting sqref="E11 H11:I11">
    <cfRule type="expression" dxfId="1933" priority="80">
      <formula>$H11=0</formula>
    </cfRule>
  </conditionalFormatting>
  <conditionalFormatting sqref="J11:K11">
    <cfRule type="expression" dxfId="1932" priority="81">
      <formula>$J11=0</formula>
    </cfRule>
  </conditionalFormatting>
  <conditionalFormatting sqref="J11:K11">
    <cfRule type="expression" dxfId="1931" priority="83">
      <formula>$J11&gt;0</formula>
    </cfRule>
  </conditionalFormatting>
  <conditionalFormatting sqref="J11:K11">
    <cfRule type="expression" dxfId="1930" priority="82">
      <formula>$J11&lt;0</formula>
    </cfRule>
  </conditionalFormatting>
  <conditionalFormatting sqref="E9 H9:I9">
    <cfRule type="expression" dxfId="1929" priority="73">
      <formula>$H9=0</formula>
    </cfRule>
  </conditionalFormatting>
  <conditionalFormatting sqref="J9:K9">
    <cfRule type="expression" dxfId="1928" priority="74">
      <formula>$J9=0</formula>
    </cfRule>
  </conditionalFormatting>
  <conditionalFormatting sqref="J9:K9">
    <cfRule type="expression" dxfId="1927" priority="76">
      <formula>$J9&gt;0</formula>
    </cfRule>
  </conditionalFormatting>
  <conditionalFormatting sqref="J9:K9">
    <cfRule type="expression" dxfId="1926" priority="75">
      <formula>$J9&lt;0</formula>
    </cfRule>
  </conditionalFormatting>
  <conditionalFormatting sqref="E66 H66:I66">
    <cfRule type="expression" dxfId="1925" priority="64">
      <formula>$H66=0</formula>
    </cfRule>
  </conditionalFormatting>
  <conditionalFormatting sqref="J66:K66">
    <cfRule type="expression" dxfId="1924" priority="65">
      <formula>$J66=0</formula>
    </cfRule>
  </conditionalFormatting>
  <conditionalFormatting sqref="L66">
    <cfRule type="expression" dxfId="1923" priority="63">
      <formula>$L67=0</formula>
    </cfRule>
  </conditionalFormatting>
  <conditionalFormatting sqref="J66:K66">
    <cfRule type="expression" dxfId="1922" priority="67">
      <formula>$J66&gt;0</formula>
    </cfRule>
  </conditionalFormatting>
  <conditionalFormatting sqref="L66">
    <cfRule type="expression" dxfId="1921" priority="61">
      <formula>$L66&lt;0</formula>
    </cfRule>
    <cfRule type="expression" dxfId="1920" priority="62">
      <formula>$L66&gt;0</formula>
    </cfRule>
  </conditionalFormatting>
  <conditionalFormatting sqref="J66:K66">
    <cfRule type="expression" dxfId="1919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18" priority="55">
      <formula>$H10=0</formula>
    </cfRule>
  </conditionalFormatting>
  <conditionalFormatting sqref="J10:K10">
    <cfRule type="expression" dxfId="1917" priority="56">
      <formula>$J10=0</formula>
    </cfRule>
  </conditionalFormatting>
  <conditionalFormatting sqref="J10:K10">
    <cfRule type="expression" dxfId="1916" priority="58">
      <formula>$J10&gt;0</formula>
    </cfRule>
  </conditionalFormatting>
  <conditionalFormatting sqref="J10:K10">
    <cfRule type="expression" dxfId="1915" priority="57">
      <formula>$J10&lt;0</formula>
    </cfRule>
  </conditionalFormatting>
  <conditionalFormatting sqref="E26:E28 E30 E45:E49 E36:E43">
    <cfRule type="expression" dxfId="1914" priority="51">
      <formula>$H26=0</formula>
    </cfRule>
  </conditionalFormatting>
  <conditionalFormatting sqref="E29">
    <cfRule type="expression" dxfId="1913" priority="50">
      <formula>$H29=0</formula>
    </cfRule>
  </conditionalFormatting>
  <conditionalFormatting sqref="E31">
    <cfRule type="expression" dxfId="1912" priority="49">
      <formula>$H31=0</formula>
    </cfRule>
  </conditionalFormatting>
  <conditionalFormatting sqref="E32">
    <cfRule type="expression" dxfId="1911" priority="48">
      <formula>$H32=0</formula>
    </cfRule>
  </conditionalFormatting>
  <conditionalFormatting sqref="E44">
    <cfRule type="expression" dxfId="1910" priority="47">
      <formula>$H44=0</formula>
    </cfRule>
  </conditionalFormatting>
  <conditionalFormatting sqref="E35">
    <cfRule type="expression" dxfId="1909" priority="46">
      <formula>$H35=0</formula>
    </cfRule>
  </conditionalFormatting>
  <conditionalFormatting sqref="E33">
    <cfRule type="expression" dxfId="1908" priority="45">
      <formula>$H33=0</formula>
    </cfRule>
  </conditionalFormatting>
  <conditionalFormatting sqref="E34">
    <cfRule type="expression" dxfId="1907" priority="44">
      <formula>$H34=0</formula>
    </cfRule>
  </conditionalFormatting>
  <conditionalFormatting sqref="E67 H67:I67">
    <cfRule type="expression" dxfId="1906" priority="40">
      <formula>$H67=0</formula>
    </cfRule>
  </conditionalFormatting>
  <conditionalFormatting sqref="J67:K67">
    <cfRule type="expression" dxfId="1905" priority="41">
      <formula>$J67=0</formula>
    </cfRule>
  </conditionalFormatting>
  <conditionalFormatting sqref="L67">
    <cfRule type="expression" dxfId="1904" priority="39">
      <formula>$L68=0</formula>
    </cfRule>
  </conditionalFormatting>
  <conditionalFormatting sqref="J67:K67">
    <cfRule type="expression" dxfId="1903" priority="43">
      <formula>$J67&gt;0</formula>
    </cfRule>
  </conditionalFormatting>
  <conditionalFormatting sqref="L67">
    <cfRule type="expression" dxfId="1902" priority="37">
      <formula>$L67&lt;0</formula>
    </cfRule>
    <cfRule type="expression" dxfId="1901" priority="38">
      <formula>$L67&gt;0</formula>
    </cfRule>
  </conditionalFormatting>
  <conditionalFormatting sqref="J67:K67">
    <cfRule type="expression" dxfId="1900" priority="42">
      <formula>$J67&lt;0</formula>
    </cfRule>
  </conditionalFormatting>
  <conditionalFormatting sqref="E69 H69:I69">
    <cfRule type="expression" dxfId="1899" priority="33">
      <formula>$H69=0</formula>
    </cfRule>
  </conditionalFormatting>
  <conditionalFormatting sqref="J69:K69">
    <cfRule type="expression" dxfId="1898" priority="34">
      <formula>$J69=0</formula>
    </cfRule>
  </conditionalFormatting>
  <conditionalFormatting sqref="L69">
    <cfRule type="expression" dxfId="1897" priority="32">
      <formula>$L70=0</formula>
    </cfRule>
  </conditionalFormatting>
  <conditionalFormatting sqref="J69:K69">
    <cfRule type="expression" dxfId="1896" priority="36">
      <formula>$J69&gt;0</formula>
    </cfRule>
  </conditionalFormatting>
  <conditionalFormatting sqref="L69">
    <cfRule type="expression" dxfId="1895" priority="30">
      <formula>$L69&lt;0</formula>
    </cfRule>
    <cfRule type="expression" dxfId="1894" priority="31">
      <formula>$L69&gt;0</formula>
    </cfRule>
  </conditionalFormatting>
  <conditionalFormatting sqref="J69:K69">
    <cfRule type="expression" dxfId="1893" priority="35">
      <formula>$J69&lt;0</formula>
    </cfRule>
  </conditionalFormatting>
  <conditionalFormatting sqref="E68 H68:I68">
    <cfRule type="expression" dxfId="1892" priority="26">
      <formula>$H68=0</formula>
    </cfRule>
  </conditionalFormatting>
  <conditionalFormatting sqref="J68:K68">
    <cfRule type="expression" dxfId="1891" priority="27">
      <formula>$J68=0</formula>
    </cfRule>
  </conditionalFormatting>
  <conditionalFormatting sqref="L68">
    <cfRule type="expression" dxfId="1890" priority="25">
      <formula>$L69=0</formula>
    </cfRule>
  </conditionalFormatting>
  <conditionalFormatting sqref="J68:K68">
    <cfRule type="expression" dxfId="1889" priority="29">
      <formula>$J68&gt;0</formula>
    </cfRule>
  </conditionalFormatting>
  <conditionalFormatting sqref="L68">
    <cfRule type="expression" dxfId="1888" priority="23">
      <formula>$L68&lt;0</formula>
    </cfRule>
    <cfRule type="expression" dxfId="1887" priority="24">
      <formula>$L68&gt;0</formula>
    </cfRule>
  </conditionalFormatting>
  <conditionalFormatting sqref="J68:K68">
    <cfRule type="expression" dxfId="1886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85" priority="18">
      <formula>$H69=0</formula>
    </cfRule>
  </conditionalFormatting>
  <conditionalFormatting sqref="J69:K69">
    <cfRule type="expression" dxfId="1884" priority="19">
      <formula>$J69=0</formula>
    </cfRule>
  </conditionalFormatting>
  <conditionalFormatting sqref="L69">
    <cfRule type="expression" dxfId="1883" priority="17">
      <formula>$L70=0</formula>
    </cfRule>
  </conditionalFormatting>
  <conditionalFormatting sqref="J69:K69">
    <cfRule type="expression" dxfId="1882" priority="21">
      <formula>$J69&gt;0</formula>
    </cfRule>
  </conditionalFormatting>
  <conditionalFormatting sqref="L69">
    <cfRule type="expression" dxfId="1881" priority="15">
      <formula>$L69&lt;0</formula>
    </cfRule>
    <cfRule type="expression" dxfId="1880" priority="16">
      <formula>$L69&gt;0</formula>
    </cfRule>
  </conditionalFormatting>
  <conditionalFormatting sqref="J69:K69">
    <cfRule type="expression" dxfId="1879" priority="20">
      <formula>$J69&lt;0</formula>
    </cfRule>
  </conditionalFormatting>
  <conditionalFormatting sqref="E71 H71:I71">
    <cfRule type="expression" dxfId="1878" priority="11">
      <formula>$H71=0</formula>
    </cfRule>
  </conditionalFormatting>
  <conditionalFormatting sqref="J71:K71">
    <cfRule type="expression" dxfId="1877" priority="12">
      <formula>$J71=0</formula>
    </cfRule>
  </conditionalFormatting>
  <conditionalFormatting sqref="L71">
    <cfRule type="expression" dxfId="1876" priority="10">
      <formula>$L72=0</formula>
    </cfRule>
  </conditionalFormatting>
  <conditionalFormatting sqref="J71:K71">
    <cfRule type="expression" dxfId="1875" priority="14">
      <formula>$J71&gt;0</formula>
    </cfRule>
  </conditionalFormatting>
  <conditionalFormatting sqref="L71">
    <cfRule type="expression" dxfId="1874" priority="8">
      <formula>$L71&lt;0</formula>
    </cfRule>
    <cfRule type="expression" dxfId="1873" priority="9">
      <formula>$L71&gt;0</formula>
    </cfRule>
  </conditionalFormatting>
  <conditionalFormatting sqref="J71:K71">
    <cfRule type="expression" dxfId="1872" priority="13">
      <formula>$J71&lt;0</formula>
    </cfRule>
  </conditionalFormatting>
  <conditionalFormatting sqref="E70 H70:I70">
    <cfRule type="expression" dxfId="1871" priority="4">
      <formula>$H70=0</formula>
    </cfRule>
  </conditionalFormatting>
  <conditionalFormatting sqref="J70:K70">
    <cfRule type="expression" dxfId="1870" priority="5">
      <formula>$J70=0</formula>
    </cfRule>
  </conditionalFormatting>
  <conditionalFormatting sqref="L70">
    <cfRule type="expression" dxfId="1869" priority="3">
      <formula>$L71=0</formula>
    </cfRule>
  </conditionalFormatting>
  <conditionalFormatting sqref="J70:K70">
    <cfRule type="expression" dxfId="1868" priority="7">
      <formula>$J70&gt;0</formula>
    </cfRule>
  </conditionalFormatting>
  <conditionalFormatting sqref="L70">
    <cfRule type="expression" dxfId="1867" priority="1">
      <formula>$L70&lt;0</formula>
    </cfRule>
    <cfRule type="expression" dxfId="1866" priority="2">
      <formula>$L70&gt;0</formula>
    </cfRule>
  </conditionalFormatting>
  <conditionalFormatting sqref="J70:K70">
    <cfRule type="expression" dxfId="1865" priority="6">
      <formula>$J70&lt;0</formula>
    </cfRule>
  </conditionalFormatting>
  <hyperlinks>
    <hyperlink ref="E23" location="BIIB!A1" display="BIIB"/>
    <hyperlink ref="E24" location="MYL!A1" display="MYL"/>
    <hyperlink ref="E10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7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2" location="MRO!A1" display="MRO"/>
    <hyperlink ref="E16" location="GE!A1" display="GE"/>
    <hyperlink ref="E3" location="KR!A1" display="KR"/>
    <hyperlink ref="E38" location="F!A1" display="F"/>
    <hyperlink ref="E39" location="JNJ!A1" display="JNJ"/>
    <hyperlink ref="E17" location="ULTA!A1" display="ULTA"/>
    <hyperlink ref="E22" location="FRC!A1" display="FRC"/>
    <hyperlink ref="E6" location="AAP!A1" display="AAP"/>
    <hyperlink ref="E19" location="COST!A1" display="COST"/>
    <hyperlink ref="E40" location="CPN!A1" display="CPN"/>
    <hyperlink ref="E41" location="EW!A1" display="EW"/>
    <hyperlink ref="E42" location="TJX!A1" display="TJX"/>
    <hyperlink ref="E15" location="WBA!A1" display="WBA"/>
    <hyperlink ref="E43" location="AZO!A1" display="AZO"/>
    <hyperlink ref="E44" location="NKE!A1" display="NKE"/>
    <hyperlink ref="E5" location="MOS!A1" display="MOS"/>
    <hyperlink ref="E45" location="VGK!A1" display="VGK"/>
    <hyperlink ref="E20" location="CMG!A1" display="CMG"/>
    <hyperlink ref="E14" location="HAS!A1" display="HAS"/>
    <hyperlink ref="E9" location="HSIC!A1" display="HSIC"/>
    <hyperlink ref="E13" location="PDCO!A1" display="PDCO"/>
    <hyperlink ref="E46" location="MU!A1" display="MU"/>
    <hyperlink ref="E47" location="IP!A1" display="IP"/>
    <hyperlink ref="E48" location="INTC!A1" display="INTC"/>
    <hyperlink ref="E49" location="HES!A1" display="HES"/>
    <hyperlink ref="E50" location="UNP!A1" display="UNP"/>
    <hyperlink ref="E51" location="NCLH!A1" display="NCLH"/>
    <hyperlink ref="E52" location="SPY!A1" display="SPY"/>
    <hyperlink ref="E53" location="SWKS!A1" display="SWKS"/>
    <hyperlink ref="E54" location="CNI!A1" display="CNI"/>
    <hyperlink ref="E12" location="WFC!A1" display="WFC"/>
    <hyperlink ref="E55" location="AA!A1" display="AA"/>
    <hyperlink ref="E56" location="CF!A1" display="CF"/>
    <hyperlink ref="E21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11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V302" sqref="V30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57909.954666668229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56661.214666668297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56659.69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4.6666682974318974E-3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64" priority="7">
      <formula>#REF!&gt;0</formula>
    </cfRule>
    <cfRule type="expression" dxfId="186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8"/>
  <sheetViews>
    <sheetView zoomScaleNormal="100" workbookViewId="0">
      <pane ySplit="1" topLeftCell="A542" activePane="bottomLeft" state="frozen"/>
      <selection pane="bottomLeft" activeCell="W559" sqref="W55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56659.69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</sheetData>
  <conditionalFormatting sqref="D3:D55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8" t="s">
        <v>78</v>
      </c>
      <c r="P42" s="76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62" priority="58">
      <formula>F19&gt;0</formula>
    </cfRule>
    <cfRule type="expression" dxfId="186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60" priority="47">
      <formula>H25&gt;0</formula>
    </cfRule>
    <cfRule type="expression" dxfId="1859" priority="48">
      <formula>H25&lt;0</formula>
    </cfRule>
  </conditionalFormatting>
  <conditionalFormatting sqref="M39">
    <cfRule type="expression" dxfId="1858" priority="45">
      <formula>M39&gt;0</formula>
    </cfRule>
    <cfRule type="expression" dxfId="1857" priority="46">
      <formula>M39&lt;0</formula>
    </cfRule>
  </conditionalFormatting>
  <conditionalFormatting sqref="F61:F67">
    <cfRule type="expression" dxfId="1856" priority="43">
      <formula>F61&gt;0</formula>
    </cfRule>
    <cfRule type="expression" dxfId="1855" priority="44">
      <formula>F61&lt;0</formula>
    </cfRule>
  </conditionalFormatting>
  <conditionalFormatting sqref="H61:H67">
    <cfRule type="expression" dxfId="1854" priority="41">
      <formula>H61&gt;0</formula>
    </cfRule>
    <cfRule type="expression" dxfId="1853" priority="42">
      <formula>H61&lt;0</formula>
    </cfRule>
  </conditionalFormatting>
  <conditionalFormatting sqref="F21:F24">
    <cfRule type="expression" dxfId="1852" priority="39">
      <formula>F21&gt;0</formula>
    </cfRule>
    <cfRule type="expression" dxfId="1851" priority="40">
      <formula>F21&lt;0</formula>
    </cfRule>
  </conditionalFormatting>
  <conditionalFormatting sqref="H21:H24">
    <cfRule type="expression" dxfId="1850" priority="37">
      <formula>H21&gt;0</formula>
    </cfRule>
    <cfRule type="expression" dxfId="1849" priority="38">
      <formula>H21&lt;0</formula>
    </cfRule>
  </conditionalFormatting>
  <conditionalFormatting sqref="I25:I28">
    <cfRule type="expression" dxfId="1848" priority="31">
      <formula>I25&gt;0</formula>
    </cfRule>
    <cfRule type="expression" dxfId="1847" priority="32">
      <formula>I25&lt;0</formula>
    </cfRule>
  </conditionalFormatting>
  <conditionalFormatting sqref="I21:I24">
    <cfRule type="expression" dxfId="1846" priority="29">
      <formula>I21&gt;0</formula>
    </cfRule>
    <cfRule type="expression" dxfId="1845" priority="30">
      <formula>I21&lt;0</formula>
    </cfRule>
  </conditionalFormatting>
  <conditionalFormatting sqref="H29">
    <cfRule type="expression" dxfId="1844" priority="27">
      <formula>H29&gt;0</formula>
    </cfRule>
    <cfRule type="expression" dxfId="1843" priority="28">
      <formula>H29&lt;0</formula>
    </cfRule>
  </conditionalFormatting>
  <conditionalFormatting sqref="H30">
    <cfRule type="expression" dxfId="1842" priority="25">
      <formula>H30&gt;0</formula>
    </cfRule>
    <cfRule type="expression" dxfId="1841" priority="26">
      <formula>H30&lt;0</formula>
    </cfRule>
  </conditionalFormatting>
  <conditionalFormatting sqref="H31">
    <cfRule type="expression" dxfId="1840" priority="23">
      <formula>H31&gt;0</formula>
    </cfRule>
    <cfRule type="expression" dxfId="1839" priority="24">
      <formula>H31&lt;0</formula>
    </cfRule>
  </conditionalFormatting>
  <conditionalFormatting sqref="Q7">
    <cfRule type="expression" dxfId="1838" priority="21">
      <formula>Q7&gt;0</formula>
    </cfRule>
    <cfRule type="expression" dxfId="1837" priority="22">
      <formula>Q7&lt;0</formula>
    </cfRule>
  </conditionalFormatting>
  <conditionalFormatting sqref="Q8">
    <cfRule type="expression" dxfId="1836" priority="19">
      <formula>Q8&gt;0</formula>
    </cfRule>
    <cfRule type="expression" dxfId="1835" priority="20">
      <formula>Q8&lt;0</formula>
    </cfRule>
  </conditionalFormatting>
  <conditionalFormatting sqref="F73:F82">
    <cfRule type="expression" dxfId="1834" priority="17">
      <formula>F73&gt;0</formula>
    </cfRule>
    <cfRule type="expression" dxfId="1833" priority="18">
      <formula>F73&lt;0</formula>
    </cfRule>
  </conditionalFormatting>
  <conditionalFormatting sqref="H73:H76">
    <cfRule type="expression" dxfId="1832" priority="15">
      <formula>H73&gt;0</formula>
    </cfRule>
    <cfRule type="expression" dxfId="1831" priority="16">
      <formula>H73&lt;0</formula>
    </cfRule>
  </conditionalFormatting>
  <conditionalFormatting sqref="F69:F72">
    <cfRule type="expression" dxfId="1830" priority="13">
      <formula>F69&gt;0</formula>
    </cfRule>
    <cfRule type="expression" dxfId="1829" priority="14">
      <formula>F69&lt;0</formula>
    </cfRule>
  </conditionalFormatting>
  <conditionalFormatting sqref="H69:H72">
    <cfRule type="expression" dxfId="1828" priority="11">
      <formula>H69&gt;0</formula>
    </cfRule>
    <cfRule type="expression" dxfId="1827" priority="12">
      <formula>H69&lt;0</formula>
    </cfRule>
  </conditionalFormatting>
  <conditionalFormatting sqref="I73:I76">
    <cfRule type="expression" dxfId="1826" priority="9">
      <formula>I73&gt;0</formula>
    </cfRule>
    <cfRule type="expression" dxfId="1825" priority="10">
      <formula>I73&lt;0</formula>
    </cfRule>
  </conditionalFormatting>
  <conditionalFormatting sqref="I69:I72">
    <cfRule type="expression" dxfId="1824" priority="7">
      <formula>I69&gt;0</formula>
    </cfRule>
    <cfRule type="expression" dxfId="1823" priority="8">
      <formula>I69&lt;0</formula>
    </cfRule>
  </conditionalFormatting>
  <conditionalFormatting sqref="H77">
    <cfRule type="expression" dxfId="1822" priority="5">
      <formula>H77&gt;0</formula>
    </cfRule>
    <cfRule type="expression" dxfId="1821" priority="6">
      <formula>H77&lt;0</formula>
    </cfRule>
  </conditionalFormatting>
  <conditionalFormatting sqref="H78">
    <cfRule type="expression" dxfId="1820" priority="3">
      <formula>H78&gt;0</formula>
    </cfRule>
    <cfRule type="expression" dxfId="1819" priority="4">
      <formula>H78&lt;0</formula>
    </cfRule>
  </conditionalFormatting>
  <conditionalFormatting sqref="H79">
    <cfRule type="expression" dxfId="1818" priority="1">
      <formula>H79&gt;0</formula>
    </cfRule>
    <cfRule type="expression" dxfId="181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8" t="s">
        <v>78</v>
      </c>
      <c r="P42" s="7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16" priority="29">
      <formula>N19&gt;0</formula>
    </cfRule>
    <cfRule type="expression" dxfId="181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14" priority="23">
      <formula>F22&gt;0</formula>
    </cfRule>
    <cfRule type="expression" dxfId="1813" priority="24">
      <formula>F22&lt;0</formula>
    </cfRule>
  </conditionalFormatting>
  <conditionalFormatting sqref="H22:H31">
    <cfRule type="expression" dxfId="1812" priority="21">
      <formula>H22&gt;0</formula>
    </cfRule>
    <cfRule type="expression" dxfId="1811" priority="22">
      <formula>H22&lt;0</formula>
    </cfRule>
  </conditionalFormatting>
  <conditionalFormatting sqref="I21:J31">
    <cfRule type="expression" dxfId="1810" priority="19">
      <formula>I21&gt;0</formula>
    </cfRule>
    <cfRule type="expression" dxfId="1809" priority="20">
      <formula>I21&lt;0</formula>
    </cfRule>
  </conditionalFormatting>
  <conditionalFormatting sqref="Q8">
    <cfRule type="expression" dxfId="1808" priority="11">
      <formula>Q8&gt;0</formula>
    </cfRule>
    <cfRule type="expression" dxfId="1807" priority="12">
      <formula>Q8&lt;0</formula>
    </cfRule>
  </conditionalFormatting>
  <conditionalFormatting sqref="Q7">
    <cfRule type="expression" dxfId="1806" priority="13">
      <formula>Q7&gt;0</formula>
    </cfRule>
    <cfRule type="expression" dxfId="1805" priority="14">
      <formula>Q7&lt;0</formula>
    </cfRule>
  </conditionalFormatting>
  <conditionalFormatting sqref="F56:F66">
    <cfRule type="expression" dxfId="1804" priority="9">
      <formula>F56&gt;0</formula>
    </cfRule>
    <cfRule type="expression" dxfId="1803" priority="10">
      <formula>F56&lt;0</formula>
    </cfRule>
  </conditionalFormatting>
  <conditionalFormatting sqref="H56:H66">
    <cfRule type="expression" dxfId="1802" priority="7">
      <formula>H56&gt;0</formula>
    </cfRule>
    <cfRule type="expression" dxfId="1801" priority="8">
      <formula>H56&lt;0</formula>
    </cfRule>
  </conditionalFormatting>
  <conditionalFormatting sqref="I56:I66">
    <cfRule type="expression" dxfId="1800" priority="5">
      <formula>I56&gt;0</formula>
    </cfRule>
    <cfRule type="expression" dxfId="1799" priority="6">
      <formula>I56&lt;0</formula>
    </cfRule>
  </conditionalFormatting>
  <conditionalFormatting sqref="F21">
    <cfRule type="expression" dxfId="1798" priority="3">
      <formula>F21&gt;0</formula>
    </cfRule>
    <cfRule type="expression" dxfId="1797" priority="4">
      <formula>F21&lt;0</formula>
    </cfRule>
  </conditionalFormatting>
  <conditionalFormatting sqref="H21">
    <cfRule type="expression" dxfId="1796" priority="1">
      <formula>H21&gt;0</formula>
    </cfRule>
    <cfRule type="expression" dxfId="179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56.93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5693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612.649999999996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-545.21999999999935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-8.7399931390685068E-2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62.623000000000005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62.053700000000006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61.484400000000001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60.915100000000002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60.345800000000004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59.776500000000006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59.2072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58.637900000000002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58.068600000000004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57.499299999999998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56.93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56.360700000000001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55.791399999999996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55.222099999999998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54.652799999999999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54.083499999999994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53.514199999999995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52.944900000000004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52.375599999999999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51.8063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51.237000000000002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94" priority="54">
      <formula>N23&gt;0</formula>
    </cfRule>
    <cfRule type="expression" dxfId="1793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92" priority="48">
      <formula>F79&gt;0</formula>
    </cfRule>
    <cfRule type="expression" dxfId="1791" priority="49">
      <formula>F79&lt;0</formula>
    </cfRule>
  </conditionalFormatting>
  <conditionalFormatting sqref="H79:H97 H101:H118">
    <cfRule type="expression" dxfId="1790" priority="46">
      <formula>H79&gt;0</formula>
    </cfRule>
    <cfRule type="expression" dxfId="1789" priority="47">
      <formula>H79&lt;0</formula>
    </cfRule>
  </conditionalFormatting>
  <conditionalFormatting sqref="I75:I97 I100:I118">
    <cfRule type="expression" dxfId="1788" priority="44">
      <formula>I75&gt;0</formula>
    </cfRule>
    <cfRule type="expression" dxfId="1787" priority="45">
      <formula>I75&lt;0</formula>
    </cfRule>
  </conditionalFormatting>
  <conditionalFormatting sqref="Q7">
    <cfRule type="expression" dxfId="1786" priority="42">
      <formula>Q7&gt;0</formula>
    </cfRule>
    <cfRule type="expression" dxfId="1785" priority="43">
      <formula>Q7&lt;0</formula>
    </cfRule>
  </conditionalFormatting>
  <conditionalFormatting sqref="Q8">
    <cfRule type="expression" dxfId="1784" priority="40">
      <formula>Q8&gt;0</formula>
    </cfRule>
    <cfRule type="expression" dxfId="1783" priority="41">
      <formula>Q8&lt;0</formula>
    </cfRule>
  </conditionalFormatting>
  <conditionalFormatting sqref="F75:F78">
    <cfRule type="expression" dxfId="1782" priority="38">
      <formula>F75&gt;0</formula>
    </cfRule>
    <cfRule type="expression" dxfId="1781" priority="39">
      <formula>F75&lt;0</formula>
    </cfRule>
  </conditionalFormatting>
  <conditionalFormatting sqref="H75:H78">
    <cfRule type="expression" dxfId="1780" priority="36">
      <formula>H75&gt;0</formula>
    </cfRule>
    <cfRule type="expression" dxfId="1779" priority="37">
      <formula>H75&lt;0</formula>
    </cfRule>
  </conditionalFormatting>
  <conditionalFormatting sqref="F100:F114">
    <cfRule type="expression" dxfId="1778" priority="30">
      <formula>F100&gt;0</formula>
    </cfRule>
    <cfRule type="expression" dxfId="1777" priority="31">
      <formula>F100&lt;0</formula>
    </cfRule>
  </conditionalFormatting>
  <conditionalFormatting sqref="H100:H114">
    <cfRule type="expression" dxfId="1776" priority="28">
      <formula>H100&gt;0</formula>
    </cfRule>
    <cfRule type="expression" dxfId="1775" priority="29">
      <formula>H100&lt;0</formula>
    </cfRule>
  </conditionalFormatting>
  <conditionalFormatting sqref="F29:F61">
    <cfRule type="expression" dxfId="1774" priority="26">
      <formula>F29&gt;0</formula>
    </cfRule>
    <cfRule type="expression" dxfId="1773" priority="27">
      <formula>F29&lt;0</formula>
    </cfRule>
  </conditionalFormatting>
  <conditionalFormatting sqref="H29:H61">
    <cfRule type="expression" dxfId="1772" priority="24">
      <formula>H29&gt;0</formula>
    </cfRule>
    <cfRule type="expression" dxfId="1771" priority="25">
      <formula>H29&lt;0</formula>
    </cfRule>
  </conditionalFormatting>
  <conditionalFormatting sqref="J38:J68">
    <cfRule type="expression" dxfId="1770" priority="22">
      <formula>J38&gt;0</formula>
    </cfRule>
    <cfRule type="expression" dxfId="1769" priority="23">
      <formula>J38&lt;0</formula>
    </cfRule>
  </conditionalFormatting>
  <conditionalFormatting sqref="J43">
    <cfRule type="expression" dxfId="1768" priority="20">
      <formula>J43&gt;0</formula>
    </cfRule>
    <cfRule type="expression" dxfId="1767" priority="21">
      <formula>J43&lt;0</formula>
    </cfRule>
  </conditionalFormatting>
  <conditionalFormatting sqref="Q9">
    <cfRule type="expression" dxfId="1766" priority="14">
      <formula>Q9&gt;0</formula>
    </cfRule>
    <cfRule type="expression" dxfId="1765" priority="15">
      <formula>Q9&lt;0</formula>
    </cfRule>
  </conditionalFormatting>
  <conditionalFormatting sqref="R4">
    <cfRule type="expression" dxfId="1764" priority="16">
      <formula>R4&gt;0</formula>
    </cfRule>
    <cfRule type="expression" dxfId="1763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62" priority="11">
      <formula>F120&gt;0</formula>
    </cfRule>
    <cfRule type="expression" dxfId="1761" priority="12">
      <formula>F120&lt;0</formula>
    </cfRule>
  </conditionalFormatting>
  <conditionalFormatting sqref="H120:H160">
    <cfRule type="expression" dxfId="1760" priority="9">
      <formula>H120&gt;0</formula>
    </cfRule>
    <cfRule type="expression" dxfId="1759" priority="10">
      <formula>H120&lt;0</formula>
    </cfRule>
  </conditionalFormatting>
  <conditionalFormatting sqref="J129:J160">
    <cfRule type="expression" dxfId="1758" priority="7">
      <formula>J129&gt;0</formula>
    </cfRule>
    <cfRule type="expression" dxfId="1757" priority="8">
      <formula>J129&lt;0</formula>
    </cfRule>
  </conditionalFormatting>
  <conditionalFormatting sqref="J134">
    <cfRule type="expression" dxfId="1756" priority="5">
      <formula>J134&gt;0</formula>
    </cfRule>
    <cfRule type="expression" dxfId="1755" priority="6">
      <formula>J134&lt;0</formula>
    </cfRule>
  </conditionalFormatting>
  <conditionalFormatting sqref="J31:J40">
    <cfRule type="expression" dxfId="1754" priority="3">
      <formula>J31&gt;0</formula>
    </cfRule>
    <cfRule type="expression" dxfId="1753" priority="4">
      <formula>J31&lt;0</formula>
    </cfRule>
  </conditionalFormatting>
  <conditionalFormatting sqref="J36:J37">
    <cfRule type="expression" dxfId="1752" priority="1">
      <formula>J36&gt;0</formula>
    </cfRule>
    <cfRule type="expression" dxfId="1751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8" t="s">
        <v>78</v>
      </c>
      <c r="P42" s="76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39" priority="35">
      <formula>N19&gt;0</formula>
    </cfRule>
    <cfRule type="expression" dxfId="17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37" priority="21">
      <formula>F25&gt;0</formula>
    </cfRule>
    <cfRule type="expression" dxfId="1736" priority="22">
      <formula>F25&lt;0</formula>
    </cfRule>
  </conditionalFormatting>
  <conditionalFormatting sqref="H25:H47">
    <cfRule type="expression" dxfId="1735" priority="19">
      <formula>H25&gt;0</formula>
    </cfRule>
    <cfRule type="expression" dxfId="1734" priority="20">
      <formula>H25&lt;0</formula>
    </cfRule>
  </conditionalFormatting>
  <conditionalFormatting sqref="I25:I27">
    <cfRule type="expression" dxfId="1733" priority="15">
      <formula>I25&gt;0</formula>
    </cfRule>
    <cfRule type="expression" dxfId="1732" priority="16">
      <formula>I25&lt;0</formula>
    </cfRule>
  </conditionalFormatting>
  <conditionalFormatting sqref="Q7">
    <cfRule type="expression" dxfId="1731" priority="5">
      <formula>Q7&gt;0</formula>
    </cfRule>
    <cfRule type="expression" dxfId="1730" priority="6">
      <formula>Q7&lt;0</formula>
    </cfRule>
  </conditionalFormatting>
  <conditionalFormatting sqref="Q8">
    <cfRule type="expression" dxfId="1729" priority="3">
      <formula>Q8&gt;0</formula>
    </cfRule>
    <cfRule type="expression" dxfId="172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27" priority="9">
      <formula>F36&gt;0</formula>
    </cfRule>
    <cfRule type="expression" dxfId="1726" priority="10">
      <formula>F36&lt;0</formula>
    </cfRule>
  </conditionalFormatting>
  <conditionalFormatting sqref="F25:F35">
    <cfRule type="expression" dxfId="1725" priority="7">
      <formula>F25&gt;0</formula>
    </cfRule>
    <cfRule type="expression" dxfId="1724" priority="8">
      <formula>F25&lt;0</formula>
    </cfRule>
  </conditionalFormatting>
  <conditionalFormatting sqref="H25:H35">
    <cfRule type="expression" dxfId="1723" priority="5">
      <formula>H25&gt;0</formula>
    </cfRule>
    <cfRule type="expression" dxfId="1722" priority="6">
      <formula>H25&lt;0</formula>
    </cfRule>
  </conditionalFormatting>
  <conditionalFormatting sqref="Q7">
    <cfRule type="expression" dxfId="1721" priority="3">
      <formula>Q7&gt;0</formula>
    </cfRule>
    <cfRule type="expression" dxfId="1720" priority="4">
      <formula>Q7&lt;0</formula>
    </cfRule>
  </conditionalFormatting>
  <conditionalFormatting sqref="Q8">
    <cfRule type="expression" dxfId="1719" priority="1">
      <formula>Q8&gt;0</formula>
    </cfRule>
    <cfRule type="expression" dxfId="171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17" priority="37">
      <formula>F25&gt;0</formula>
    </cfRule>
    <cfRule type="expression" dxfId="1716" priority="38">
      <formula>F25&lt;0</formula>
    </cfRule>
  </conditionalFormatting>
  <conditionalFormatting sqref="Q7">
    <cfRule type="expression" dxfId="1715" priority="35">
      <formula>Q7&gt;0</formula>
    </cfRule>
    <cfRule type="expression" dxfId="1714" priority="36">
      <formula>Q7&lt;0</formula>
    </cfRule>
  </conditionalFormatting>
  <conditionalFormatting sqref="Q8">
    <cfRule type="expression" dxfId="1713" priority="33">
      <formula>Q8&gt;0</formula>
    </cfRule>
    <cfRule type="expression" dxfId="1712" priority="34">
      <formula>Q8&lt;0</formula>
    </cfRule>
  </conditionalFormatting>
  <conditionalFormatting sqref="F44:F46">
    <cfRule type="expression" dxfId="1711" priority="31">
      <formula>F44&gt;0</formula>
    </cfRule>
    <cfRule type="expression" dxfId="1710" priority="32">
      <formula>F44&lt;0</formula>
    </cfRule>
  </conditionalFormatting>
  <conditionalFormatting sqref="H44:H46">
    <cfRule type="expression" dxfId="1709" priority="29">
      <formula>H44&gt;0</formula>
    </cfRule>
    <cfRule type="expression" dxfId="1708" priority="30">
      <formula>H44&lt;0</formula>
    </cfRule>
  </conditionalFormatting>
  <conditionalFormatting sqref="F89:F110">
    <cfRule type="expression" dxfId="1707" priority="27">
      <formula>F89&gt;0</formula>
    </cfRule>
    <cfRule type="expression" dxfId="1706" priority="28">
      <formula>F89&lt;0</formula>
    </cfRule>
  </conditionalFormatting>
  <conditionalFormatting sqref="H89:H110">
    <cfRule type="expression" dxfId="1705" priority="25">
      <formula>H89&gt;0</formula>
    </cfRule>
    <cfRule type="expression" dxfId="1704" priority="26">
      <formula>H89&lt;0</formula>
    </cfRule>
  </conditionalFormatting>
  <conditionalFormatting sqref="Q10">
    <cfRule type="expression" dxfId="1703" priority="23">
      <formula>Q10&gt;0</formula>
    </cfRule>
    <cfRule type="expression" dxfId="1702" priority="24">
      <formula>Q10&lt;0</formula>
    </cfRule>
  </conditionalFormatting>
  <conditionalFormatting sqref="J25:J38">
    <cfRule type="expression" dxfId="1701" priority="21">
      <formula>J25&gt;0</formula>
    </cfRule>
    <cfRule type="expression" dxfId="1700" priority="22">
      <formula>J25&lt;0</formula>
    </cfRule>
  </conditionalFormatting>
  <conditionalFormatting sqref="K25:K38">
    <cfRule type="expression" dxfId="1699" priority="19">
      <formula>K25&gt;0</formula>
    </cfRule>
    <cfRule type="expression" dxfId="1698" priority="20">
      <formula>K25&lt;0</formula>
    </cfRule>
  </conditionalFormatting>
  <conditionalFormatting sqref="L25:L38">
    <cfRule type="expression" dxfId="1697" priority="17">
      <formula>L25&gt;0</formula>
    </cfRule>
    <cfRule type="expression" dxfId="1696" priority="18">
      <formula>L25&lt;0</formula>
    </cfRule>
  </conditionalFormatting>
  <conditionalFormatting sqref="J40">
    <cfRule type="expression" dxfId="1695" priority="15">
      <formula>J40&gt;0</formula>
    </cfRule>
    <cfRule type="expression" dxfId="1694" priority="16">
      <formula>J40&lt;0</formula>
    </cfRule>
  </conditionalFormatting>
  <conditionalFormatting sqref="L39">
    <cfRule type="expression" dxfId="1693" priority="11">
      <formula>L39&gt;0</formula>
    </cfRule>
    <cfRule type="expression" dxfId="1692" priority="12">
      <formula>L39&lt;0</formula>
    </cfRule>
  </conditionalFormatting>
  <conditionalFormatting sqref="F39">
    <cfRule type="expression" dxfId="1691" priority="9">
      <formula>F39&gt;0</formula>
    </cfRule>
    <cfRule type="expression" dxfId="1690" priority="10">
      <formula>F39&lt;0</formula>
    </cfRule>
  </conditionalFormatting>
  <conditionalFormatting sqref="H39">
    <cfRule type="expression" dxfId="1689" priority="7">
      <formula>H39&gt;0</formula>
    </cfRule>
    <cfRule type="expression" dxfId="1688" priority="8">
      <formula>H39&lt;0</formula>
    </cfRule>
  </conditionalFormatting>
  <conditionalFormatting sqref="J41">
    <cfRule type="expression" dxfId="1687" priority="5">
      <formula>J41&gt;0</formula>
    </cfRule>
    <cfRule type="expression" dxfId="1686" priority="6">
      <formula>J41&lt;0</formula>
    </cfRule>
  </conditionalFormatting>
  <conditionalFormatting sqref="J43">
    <cfRule type="expression" dxfId="1685" priority="3">
      <formula>J43&gt;0</formula>
    </cfRule>
    <cfRule type="expression" dxfId="1684" priority="4">
      <formula>J43&lt;0</formula>
    </cfRule>
  </conditionalFormatting>
  <conditionalFormatting sqref="J44">
    <cfRule type="expression" dxfId="1683" priority="1">
      <formula>J44&gt;0</formula>
    </cfRule>
    <cfRule type="expression" dxfId="168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81" priority="31">
      <formula>F29&gt;0</formula>
    </cfRule>
    <cfRule type="expression" dxfId="1680" priority="32">
      <formula>F29&lt;0</formula>
    </cfRule>
  </conditionalFormatting>
  <conditionalFormatting sqref="F29 F31:F35">
    <cfRule type="expression" dxfId="1679" priority="33">
      <formula>F29&gt;0</formula>
    </cfRule>
    <cfRule type="expression" dxfId="1678" priority="34">
      <formula>F29&lt;0</formula>
    </cfRule>
  </conditionalFormatting>
  <conditionalFormatting sqref="H29 H31:H35">
    <cfRule type="expression" dxfId="1677" priority="29">
      <formula>H29&gt;0</formula>
    </cfRule>
    <cfRule type="expression" dxfId="1676" priority="30">
      <formula>H29&lt;0</formula>
    </cfRule>
  </conditionalFormatting>
  <conditionalFormatting sqref="F21:F28">
    <cfRule type="expression" dxfId="1675" priority="27">
      <formula>F21&gt;0</formula>
    </cfRule>
    <cfRule type="expression" dxfId="1674" priority="28">
      <formula>F21&lt;0</formula>
    </cfRule>
  </conditionalFormatting>
  <conditionalFormatting sqref="H21:H28">
    <cfRule type="expression" dxfId="1673" priority="25">
      <formula>H21&gt;0</formula>
    </cfRule>
    <cfRule type="expression" dxfId="1672" priority="26">
      <formula>H21&lt;0</formula>
    </cfRule>
  </conditionalFormatting>
  <conditionalFormatting sqref="Q8">
    <cfRule type="expression" dxfId="1671" priority="21">
      <formula>Q8&gt;0</formula>
    </cfRule>
    <cfRule type="expression" dxfId="1670" priority="22">
      <formula>Q8&lt;0</formula>
    </cfRule>
  </conditionalFormatting>
  <conditionalFormatting sqref="Q7">
    <cfRule type="expression" dxfId="1669" priority="23">
      <formula>Q7&gt;0</formula>
    </cfRule>
    <cfRule type="expression" dxfId="1668" priority="24">
      <formula>Q7&lt;0</formula>
    </cfRule>
  </conditionalFormatting>
  <conditionalFormatting sqref="F30">
    <cfRule type="expression" dxfId="1667" priority="19">
      <formula>F30&gt;0</formula>
    </cfRule>
    <cfRule type="expression" dxfId="1666" priority="20">
      <formula>F30&lt;0</formula>
    </cfRule>
  </conditionalFormatting>
  <conditionalFormatting sqref="H30">
    <cfRule type="expression" dxfId="1665" priority="17">
      <formula>H30&gt;0</formula>
    </cfRule>
    <cfRule type="expression" dxfId="1664" priority="18">
      <formula>H30&lt;0</formula>
    </cfRule>
  </conditionalFormatting>
  <conditionalFormatting sqref="F68 F70:F74">
    <cfRule type="expression" dxfId="1663" priority="13">
      <formula>F68&gt;0</formula>
    </cfRule>
    <cfRule type="expression" dxfId="1662" priority="14">
      <formula>F68&lt;0</formula>
    </cfRule>
  </conditionalFormatting>
  <conditionalFormatting sqref="F68 F70:F74">
    <cfRule type="expression" dxfId="1661" priority="15">
      <formula>F68&gt;0</formula>
    </cfRule>
    <cfRule type="expression" dxfId="1660" priority="16">
      <formula>F68&lt;0</formula>
    </cfRule>
  </conditionalFormatting>
  <conditionalFormatting sqref="H68 H70:H74">
    <cfRule type="expression" dxfId="1659" priority="11">
      <formula>H68&gt;0</formula>
    </cfRule>
    <cfRule type="expression" dxfId="1658" priority="12">
      <formula>H68&lt;0</formula>
    </cfRule>
  </conditionalFormatting>
  <conditionalFormatting sqref="F60:F67">
    <cfRule type="expression" dxfId="1657" priority="9">
      <formula>F60&gt;0</formula>
    </cfRule>
    <cfRule type="expression" dxfId="1656" priority="10">
      <formula>F60&lt;0</formula>
    </cfRule>
  </conditionalFormatting>
  <conditionalFormatting sqref="H60:H67">
    <cfRule type="expression" dxfId="1655" priority="7">
      <formula>H60&gt;0</formula>
    </cfRule>
    <cfRule type="expression" dxfId="1654" priority="8">
      <formula>H60&lt;0</formula>
    </cfRule>
  </conditionalFormatting>
  <conditionalFormatting sqref="F69">
    <cfRule type="expression" dxfId="1653" priority="5">
      <formula>F69&gt;0</formula>
    </cfRule>
    <cfRule type="expression" dxfId="1652" priority="6">
      <formula>F69&lt;0</formula>
    </cfRule>
  </conditionalFormatting>
  <conditionalFormatting sqref="H69">
    <cfRule type="expression" dxfId="1651" priority="3">
      <formula>H69&gt;0</formula>
    </cfRule>
    <cfRule type="expression" dxfId="1650" priority="4">
      <formula>H69&lt;0</formula>
    </cfRule>
  </conditionalFormatting>
  <conditionalFormatting sqref="Q10">
    <cfRule type="expression" dxfId="1649" priority="1">
      <formula>Q10&gt;0</formula>
    </cfRule>
    <cfRule type="expression" dxfId="1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8" t="s">
        <v>78</v>
      </c>
      <c r="P40" s="7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47" priority="11">
      <formula>F33&gt;0</formula>
    </cfRule>
    <cfRule type="expression" dxfId="1646" priority="12">
      <formula>F33&lt;0</formula>
    </cfRule>
  </conditionalFormatting>
  <conditionalFormatting sqref="Q7">
    <cfRule type="expression" dxfId="1645" priority="9">
      <formula>Q7&gt;0</formula>
    </cfRule>
    <cfRule type="expression" dxfId="1644" priority="10">
      <formula>Q7&lt;0</formula>
    </cfRule>
  </conditionalFormatting>
  <conditionalFormatting sqref="Q8">
    <cfRule type="expression" dxfId="1643" priority="7">
      <formula>Q8&gt;0</formula>
    </cfRule>
    <cfRule type="expression" dxfId="1642" priority="8">
      <formula>Q8&lt;0</formula>
    </cfRule>
  </conditionalFormatting>
  <conditionalFormatting sqref="F25:F32">
    <cfRule type="expression" dxfId="1641" priority="5">
      <formula>F25&gt;0</formula>
    </cfRule>
    <cfRule type="expression" dxfId="1640" priority="6">
      <formula>F25&lt;0</formula>
    </cfRule>
  </conditionalFormatting>
  <conditionalFormatting sqref="H25:H32">
    <cfRule type="expression" dxfId="1639" priority="3">
      <formula>H25&gt;0</formula>
    </cfRule>
    <cfRule type="expression" dxfId="1638" priority="4">
      <formula>H25&lt;0</formula>
    </cfRule>
  </conditionalFormatting>
  <conditionalFormatting sqref="Q10">
    <cfRule type="expression" dxfId="1637" priority="1">
      <formula>Q10&gt;0</formula>
    </cfRule>
    <cfRule type="expression" dxfId="16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12.37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7421.9999999999991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669.67999999999392</v>
      </c>
      <c r="R7" s="29">
        <v>43122</v>
      </c>
      <c r="T7" s="1">
        <v>43453</v>
      </c>
      <c r="U7" t="s">
        <v>906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-613.74000000000069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-7.6376288929208849E-2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907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68" t="s">
        <v>78</v>
      </c>
      <c r="P40" s="768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13.607000000000001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13.4833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13.3596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13.235899999999999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13.1122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12.9885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12.864799999999999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12.741099999999999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12.6174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12.493699999999999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12.37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12.2463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12.122599999999998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11.998899999999999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11.8752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11.751499999999998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11.627799999999999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11.504099999999999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11.3804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11.2567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11.132999999999999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635" priority="71">
      <formula>F32&gt;0</formula>
    </cfRule>
    <cfRule type="expression" dxfId="1634" priority="72">
      <formula>F32&lt;0</formula>
    </cfRule>
  </conditionalFormatting>
  <conditionalFormatting sqref="Q7">
    <cfRule type="expression" dxfId="1633" priority="69">
      <formula>Q7&gt;0</formula>
    </cfRule>
    <cfRule type="expression" dxfId="1632" priority="70">
      <formula>Q7&lt;0</formula>
    </cfRule>
  </conditionalFormatting>
  <conditionalFormatting sqref="Q8">
    <cfRule type="expression" dxfId="1631" priority="67">
      <formula>Q8&gt;0</formula>
    </cfRule>
    <cfRule type="expression" dxfId="163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29" priority="59">
      <formula>M58&gt;0</formula>
    </cfRule>
    <cfRule type="expression" dxfId="1628" priority="60">
      <formula>M58&lt;0</formula>
    </cfRule>
  </conditionalFormatting>
  <conditionalFormatting sqref="Q10">
    <cfRule type="expression" dxfId="1627" priority="57">
      <formula>Q10&gt;0</formula>
    </cfRule>
    <cfRule type="expression" dxfId="1626" priority="58">
      <formula>Q10&lt;0</formula>
    </cfRule>
  </conditionalFormatting>
  <conditionalFormatting sqref="F29:F31">
    <cfRule type="expression" dxfId="1625" priority="55">
      <formula>F29&gt;0</formula>
    </cfRule>
    <cfRule type="expression" dxfId="1624" priority="56">
      <formula>F29&lt;0</formula>
    </cfRule>
  </conditionalFormatting>
  <conditionalFormatting sqref="H29:H31">
    <cfRule type="expression" dxfId="1623" priority="53">
      <formula>H29&gt;0</formula>
    </cfRule>
    <cfRule type="expression" dxfId="1622" priority="54">
      <formula>H29&lt;0</formula>
    </cfRule>
  </conditionalFormatting>
  <conditionalFormatting sqref="F83:F94">
    <cfRule type="expression" dxfId="1621" priority="51">
      <formula>F83&gt;0</formula>
    </cfRule>
    <cfRule type="expression" dxfId="1620" priority="52">
      <formula>F83&lt;0</formula>
    </cfRule>
  </conditionalFormatting>
  <conditionalFormatting sqref="H83:H94">
    <cfRule type="expression" dxfId="1619" priority="49">
      <formula>H83&gt;0</formula>
    </cfRule>
    <cfRule type="expression" dxfId="1618" priority="50">
      <formula>H83&lt;0</formula>
    </cfRule>
  </conditionalFormatting>
  <conditionalFormatting sqref="J41">
    <cfRule type="expression" dxfId="1617" priority="47">
      <formula>J41&gt;0</formula>
    </cfRule>
    <cfRule type="expression" dxfId="1616" priority="48">
      <formula>J41&lt;0</formula>
    </cfRule>
  </conditionalFormatting>
  <conditionalFormatting sqref="J39:J47 J49">
    <cfRule type="expression" dxfId="1615" priority="45">
      <formula>J39&gt;0</formula>
    </cfRule>
    <cfRule type="expression" dxfId="1614" priority="46">
      <formula>J39&lt;0</formula>
    </cfRule>
  </conditionalFormatting>
  <conditionalFormatting sqref="F48 H48">
    <cfRule type="expression" dxfId="1613" priority="43">
      <formula>F48&gt;0</formula>
    </cfRule>
    <cfRule type="expression" dxfId="1612" priority="44">
      <formula>F48&lt;0</formula>
    </cfRule>
  </conditionalFormatting>
  <conditionalFormatting sqref="J48">
    <cfRule type="expression" dxfId="1611" priority="41">
      <formula>J48&gt;0</formula>
    </cfRule>
    <cfRule type="expression" dxfId="1610" priority="42">
      <formula>J48&lt;0</formula>
    </cfRule>
  </conditionalFormatting>
  <conditionalFormatting sqref="K45:K52">
    <cfRule type="expression" dxfId="1609" priority="39">
      <formula>K45&gt;0</formula>
    </cfRule>
    <cfRule type="expression" dxfId="1608" priority="40">
      <formula>K45&lt;0</formula>
    </cfRule>
  </conditionalFormatting>
  <conditionalFormatting sqref="K45:K52">
    <cfRule type="expression" dxfId="1607" priority="37">
      <formula>K45&gt;0</formula>
    </cfRule>
    <cfRule type="expression" dxfId="1606" priority="38">
      <formula>K45&lt;0</formula>
    </cfRule>
  </conditionalFormatting>
  <conditionalFormatting sqref="F102:F118 H102:H118 H120:H128 F120:F128">
    <cfRule type="expression" dxfId="1605" priority="33">
      <formula>F102&gt;0</formula>
    </cfRule>
    <cfRule type="expression" dxfId="1604" priority="34">
      <formula>F102&lt;0</formula>
    </cfRule>
  </conditionalFormatting>
  <conditionalFormatting sqref="F96:F101">
    <cfRule type="expression" dxfId="1603" priority="31">
      <formula>F96&gt;0</formula>
    </cfRule>
    <cfRule type="expression" dxfId="1602" priority="32">
      <formula>F96&lt;0</formula>
    </cfRule>
  </conditionalFormatting>
  <conditionalFormatting sqref="H96:H101">
    <cfRule type="expression" dxfId="1601" priority="29">
      <formula>H96&gt;0</formula>
    </cfRule>
    <cfRule type="expression" dxfId="1600" priority="30">
      <formula>H96&lt;0</formula>
    </cfRule>
  </conditionalFormatting>
  <conditionalFormatting sqref="J112">
    <cfRule type="expression" dxfId="1599" priority="27">
      <formula>J112&gt;0</formula>
    </cfRule>
    <cfRule type="expression" dxfId="1598" priority="28">
      <formula>J112&lt;0</formula>
    </cfRule>
  </conditionalFormatting>
  <conditionalFormatting sqref="J110:J118 J120">
    <cfRule type="expression" dxfId="1597" priority="25">
      <formula>J110&gt;0</formula>
    </cfRule>
    <cfRule type="expression" dxfId="1596" priority="26">
      <formula>J110&lt;0</formula>
    </cfRule>
  </conditionalFormatting>
  <conditionalFormatting sqref="F119 H119">
    <cfRule type="expression" dxfId="1595" priority="23">
      <formula>F119&gt;0</formula>
    </cfRule>
    <cfRule type="expression" dxfId="1594" priority="24">
      <formula>F119&lt;0</formula>
    </cfRule>
  </conditionalFormatting>
  <conditionalFormatting sqref="J119">
    <cfRule type="expression" dxfId="1593" priority="21">
      <formula>J119&gt;0</formula>
    </cfRule>
    <cfRule type="expression" dxfId="1592" priority="22">
      <formula>J119&lt;0</formula>
    </cfRule>
  </conditionalFormatting>
  <conditionalFormatting sqref="K112:K123">
    <cfRule type="expression" dxfId="1591" priority="19">
      <formula>K112&gt;0</formula>
    </cfRule>
    <cfRule type="expression" dxfId="1590" priority="20">
      <formula>K112&lt;0</formula>
    </cfRule>
  </conditionalFormatting>
  <conditionalFormatting sqref="K110:K123">
    <cfRule type="expression" dxfId="1589" priority="17">
      <formula>K110&gt;0</formula>
    </cfRule>
    <cfRule type="expression" dxfId="1588" priority="18">
      <formula>K110&lt;0</formula>
    </cfRule>
  </conditionalFormatting>
  <conditionalFormatting sqref="J121">
    <cfRule type="expression" dxfId="1587" priority="15">
      <formula>J121&gt;0</formula>
    </cfRule>
    <cfRule type="expression" dxfId="1586" priority="16">
      <formula>J121&lt;0</formula>
    </cfRule>
  </conditionalFormatting>
  <conditionalFormatting sqref="F25:F28">
    <cfRule type="expression" dxfId="1585" priority="13">
      <formula>F25&gt;0</formula>
    </cfRule>
    <cfRule type="expression" dxfId="1584" priority="14">
      <formula>F25&lt;0</formula>
    </cfRule>
  </conditionalFormatting>
  <conditionalFormatting sqref="H25:H28">
    <cfRule type="expression" dxfId="1583" priority="11">
      <formula>H25&gt;0</formula>
    </cfRule>
    <cfRule type="expression" dxfId="1582" priority="12">
      <formula>H25&lt;0</formula>
    </cfRule>
  </conditionalFormatting>
  <conditionalFormatting sqref="J27:J29">
    <cfRule type="expression" dxfId="1581" priority="9">
      <formula>J27&gt;0</formula>
    </cfRule>
    <cfRule type="expression" dxfId="1580" priority="10">
      <formula>J27&lt;0</formula>
    </cfRule>
  </conditionalFormatting>
  <conditionalFormatting sqref="J30:J31">
    <cfRule type="expression" dxfId="1579" priority="7">
      <formula>J30&gt;0</formula>
    </cfRule>
    <cfRule type="expression" dxfId="1578" priority="8">
      <formula>J30&lt;0</formula>
    </cfRule>
  </conditionalFormatting>
  <conditionalFormatting sqref="J33">
    <cfRule type="expression" dxfId="1577" priority="5">
      <formula>J33&gt;0</formula>
    </cfRule>
    <cfRule type="expression" dxfId="1576" priority="6">
      <formula>J33&lt;0</formula>
    </cfRule>
  </conditionalFormatting>
  <conditionalFormatting sqref="J34">
    <cfRule type="expression" dxfId="1575" priority="3">
      <formula>J34&gt;0</formula>
    </cfRule>
    <cfRule type="expression" dxfId="1574" priority="4">
      <formula>J34&lt;0</formula>
    </cfRule>
  </conditionalFormatting>
  <conditionalFormatting sqref="J35:J43">
    <cfRule type="expression" dxfId="1573" priority="1">
      <formula>J35&gt;0</formula>
    </cfRule>
    <cfRule type="expression" dxfId="157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8" t="s">
        <v>78</v>
      </c>
      <c r="P40" s="76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71" priority="15">
      <formula>F39&gt;0</formula>
    </cfRule>
    <cfRule type="expression" dxfId="1570" priority="16">
      <formula>F39&lt;0</formula>
    </cfRule>
  </conditionalFormatting>
  <conditionalFormatting sqref="Q7">
    <cfRule type="expression" dxfId="1569" priority="13">
      <formula>Q7&gt;0</formula>
    </cfRule>
    <cfRule type="expression" dxfId="1568" priority="14">
      <formula>Q7&lt;0</formula>
    </cfRule>
  </conditionalFormatting>
  <conditionalFormatting sqref="Q8">
    <cfRule type="expression" dxfId="1567" priority="11">
      <formula>Q8&gt;0</formula>
    </cfRule>
    <cfRule type="expression" dxfId="1566" priority="12">
      <formula>Q8&lt;0</formula>
    </cfRule>
  </conditionalFormatting>
  <conditionalFormatting sqref="F25:F38">
    <cfRule type="expression" dxfId="1565" priority="9">
      <formula>F25&gt;0</formula>
    </cfRule>
    <cfRule type="expression" dxfId="1564" priority="10">
      <formula>F25&lt;0</formula>
    </cfRule>
  </conditionalFormatting>
  <conditionalFormatting sqref="H25:H38">
    <cfRule type="expression" dxfId="1563" priority="7">
      <formula>H25&gt;0</formula>
    </cfRule>
    <cfRule type="expression" dxfId="156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61" priority="3">
      <formula>M55&gt;0</formula>
    </cfRule>
    <cfRule type="expression" dxfId="1560" priority="4">
      <formula>M55&lt;0</formula>
    </cfRule>
  </conditionalFormatting>
  <conditionalFormatting sqref="Q10">
    <cfRule type="expression" dxfId="1559" priority="1">
      <formula>Q10&gt;0</formula>
    </cfRule>
    <cfRule type="expression" dxfId="155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8" t="s">
        <v>78</v>
      </c>
      <c r="P40" s="76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57" priority="27">
      <formula>F27&gt;0</formula>
    </cfRule>
    <cfRule type="expression" dxfId="155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55" priority="15">
      <formula>Q8&gt;0</formula>
    </cfRule>
    <cfRule type="expression" dxfId="1554" priority="16">
      <formula>Q8&lt;0</formula>
    </cfRule>
  </conditionalFormatting>
  <conditionalFormatting sqref="Q7">
    <cfRule type="expression" dxfId="1553" priority="17">
      <formula>Q7&gt;0</formula>
    </cfRule>
    <cfRule type="expression" dxfId="1552" priority="18">
      <formula>Q7&lt;0</formula>
    </cfRule>
  </conditionalFormatting>
  <conditionalFormatting sqref="F37:F38">
    <cfRule type="expression" dxfId="1551" priority="13">
      <formula>F37&gt;0</formula>
    </cfRule>
    <cfRule type="expression" dxfId="1550" priority="14">
      <formula>F37&lt;0</formula>
    </cfRule>
  </conditionalFormatting>
  <conditionalFormatting sqref="H37:H38">
    <cfRule type="expression" dxfId="1549" priority="11">
      <formula>H37&gt;0</formula>
    </cfRule>
    <cfRule type="expression" dxfId="1548" priority="12">
      <formula>H37&lt;0</formula>
    </cfRule>
  </conditionalFormatting>
  <conditionalFormatting sqref="F23:F26 H23:H26">
    <cfRule type="expression" dxfId="1547" priority="9">
      <formula>F23&gt;0</formula>
    </cfRule>
    <cfRule type="expression" dxfId="1546" priority="10">
      <formula>F23&lt;0</formula>
    </cfRule>
  </conditionalFormatting>
  <conditionalFormatting sqref="Q10">
    <cfRule type="expression" dxfId="1545" priority="3">
      <formula>Q10&gt;0</formula>
    </cfRule>
    <cfRule type="expression" dxfId="1544" priority="4">
      <formula>Q10&lt;0</formula>
    </cfRule>
  </conditionalFormatting>
  <conditionalFormatting sqref="F22 H22">
    <cfRule type="expression" dxfId="1543" priority="1">
      <formula>F22&gt;0</formula>
    </cfRule>
    <cfRule type="expression" dxfId="1542" priority="2">
      <formula>F22&lt;0</formula>
    </cfRule>
  </conditionalFormatting>
  <conditionalFormatting sqref="M41">
    <cfRule type="expression" dxfId="1541" priority="5">
      <formula>M41&gt;0</formula>
    </cfRule>
    <cfRule type="expression" dxfId="154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39" priority="29">
      <formula>F25&gt;0</formula>
    </cfRule>
    <cfRule type="expression" dxfId="1538" priority="30">
      <formula>F25&lt;0</formula>
    </cfRule>
  </conditionalFormatting>
  <conditionalFormatting sqref="Q7">
    <cfRule type="expression" dxfId="1537" priority="27">
      <formula>Q7&gt;0</formula>
    </cfRule>
    <cfRule type="expression" dxfId="1536" priority="28">
      <formula>Q7&lt;0</formula>
    </cfRule>
  </conditionalFormatting>
  <conditionalFormatting sqref="Q8">
    <cfRule type="expression" dxfId="1535" priority="25">
      <formula>Q8&gt;0</formula>
    </cfRule>
    <cfRule type="expression" dxfId="1534" priority="26">
      <formula>Q8&lt;0</formula>
    </cfRule>
  </conditionalFormatting>
  <conditionalFormatting sqref="Q10">
    <cfRule type="expression" dxfId="1533" priority="13">
      <formula>Q10&gt;0</formula>
    </cfRule>
    <cfRule type="expression" dxfId="1532" priority="14">
      <formula>Q10&lt;0</formula>
    </cfRule>
  </conditionalFormatting>
  <conditionalFormatting sqref="M46">
    <cfRule type="expression" dxfId="1531" priority="11">
      <formula>M46&gt;0</formula>
    </cfRule>
    <cfRule type="expression" dxfId="1530" priority="12">
      <formula>M46&lt;0</formula>
    </cfRule>
  </conditionalFormatting>
  <conditionalFormatting sqref="F80:F88 H80:H88">
    <cfRule type="expression" dxfId="1529" priority="9">
      <formula>F80&gt;0</formula>
    </cfRule>
    <cfRule type="expression" dxfId="1528" priority="10">
      <formula>F80&lt;0</formula>
    </cfRule>
  </conditionalFormatting>
  <conditionalFormatting sqref="F75:F79">
    <cfRule type="expression" dxfId="1527" priority="7">
      <formula>F75&gt;0</formula>
    </cfRule>
    <cfRule type="expression" dxfId="1526" priority="8">
      <formula>F75&lt;0</formula>
    </cfRule>
  </conditionalFormatting>
  <conditionalFormatting sqref="H75:H79">
    <cfRule type="expression" dxfId="1525" priority="5">
      <formula>H75&gt;0</formula>
    </cfRule>
    <cfRule type="expression" dxfId="1524" priority="6">
      <formula>H75&lt;0</formula>
    </cfRule>
  </conditionalFormatting>
  <conditionalFormatting sqref="F71:F74">
    <cfRule type="expression" dxfId="1523" priority="3">
      <formula>F71&gt;0</formula>
    </cfRule>
    <cfRule type="expression" dxfId="1522" priority="4">
      <formula>F71&lt;0</formula>
    </cfRule>
  </conditionalFormatting>
  <conditionalFormatting sqref="H71:H74">
    <cfRule type="expression" dxfId="1521" priority="1">
      <formula>H71&gt;0</formula>
    </cfRule>
    <cfRule type="expression" dxfId="152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9" priority="21">
      <formula>F47&gt;0</formula>
    </cfRule>
    <cfRule type="expression" dxfId="1518" priority="22">
      <formula>F47&lt;0</formula>
    </cfRule>
  </conditionalFormatting>
  <conditionalFormatting sqref="Q7">
    <cfRule type="expression" dxfId="1517" priority="19">
      <formula>Q7&gt;0</formula>
    </cfRule>
    <cfRule type="expression" dxfId="1516" priority="20">
      <formula>Q7&lt;0</formula>
    </cfRule>
  </conditionalFormatting>
  <conditionalFormatting sqref="Q8">
    <cfRule type="expression" dxfId="1515" priority="17">
      <formula>Q8&gt;0</formula>
    </cfRule>
    <cfRule type="expression" dxfId="1514" priority="18">
      <formula>Q8&lt;0</formula>
    </cfRule>
  </conditionalFormatting>
  <conditionalFormatting sqref="F25:F46">
    <cfRule type="expression" dxfId="1513" priority="15">
      <formula>F25&gt;0</formula>
    </cfRule>
    <cfRule type="expression" dxfId="1512" priority="16">
      <formula>F25&lt;0</formula>
    </cfRule>
  </conditionalFormatting>
  <conditionalFormatting sqref="H25:H46">
    <cfRule type="expression" dxfId="1511" priority="13">
      <formula>H25&gt;0</formula>
    </cfRule>
    <cfRule type="expression" dxfId="1510" priority="14">
      <formula>H25&lt;0</formula>
    </cfRule>
  </conditionalFormatting>
  <conditionalFormatting sqref="F89:F110">
    <cfRule type="expression" dxfId="1509" priority="11">
      <formula>F89&gt;0</formula>
    </cfRule>
    <cfRule type="expression" dxfId="1508" priority="12">
      <formula>F89&lt;0</formula>
    </cfRule>
  </conditionalFormatting>
  <conditionalFormatting sqref="H89:H110">
    <cfRule type="expression" dxfId="1507" priority="9">
      <formula>H89&gt;0</formula>
    </cfRule>
    <cfRule type="expression" dxfId="1506" priority="10">
      <formula>H89&lt;0</formula>
    </cfRule>
  </conditionalFormatting>
  <conditionalFormatting sqref="Q10">
    <cfRule type="expression" dxfId="1505" priority="7">
      <formula>Q10&gt;0</formula>
    </cfRule>
    <cfRule type="expression" dxfId="1504" priority="8">
      <formula>Q10&lt;0</formula>
    </cfRule>
  </conditionalFormatting>
  <conditionalFormatting sqref="J25:J38">
    <cfRule type="expression" dxfId="1503" priority="5">
      <formula>J25&gt;0</formula>
    </cfRule>
    <cfRule type="expression" dxfId="1502" priority="6">
      <formula>J25&lt;0</formula>
    </cfRule>
  </conditionalFormatting>
  <conditionalFormatting sqref="K25:K38">
    <cfRule type="expression" dxfId="1501" priority="3">
      <formula>K25&gt;0</formula>
    </cfRule>
    <cfRule type="expression" dxfId="1500" priority="4">
      <formula>K25&lt;0</formula>
    </cfRule>
  </conditionalFormatting>
  <conditionalFormatting sqref="L25:L38">
    <cfRule type="expression" dxfId="1499" priority="1">
      <formula>L25&gt;0</formula>
    </cfRule>
    <cfRule type="expression" dxfId="14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97" priority="23">
      <formula>F34&gt;0</formula>
    </cfRule>
    <cfRule type="expression" dxfId="1496" priority="24">
      <formula>F34&lt;0</formula>
    </cfRule>
  </conditionalFormatting>
  <conditionalFormatting sqref="Q7">
    <cfRule type="expression" dxfId="1495" priority="21">
      <formula>Q7&gt;0</formula>
    </cfRule>
    <cfRule type="expression" dxfId="1494" priority="22">
      <formula>Q7&lt;0</formula>
    </cfRule>
  </conditionalFormatting>
  <conditionalFormatting sqref="Q8">
    <cfRule type="expression" dxfId="1493" priority="19">
      <formula>Q8&gt;0</formula>
    </cfRule>
    <cfRule type="expression" dxfId="1492" priority="20">
      <formula>Q8&lt;0</formula>
    </cfRule>
  </conditionalFormatting>
  <conditionalFormatting sqref="F25:F33">
    <cfRule type="expression" dxfId="1491" priority="17">
      <formula>F25&gt;0</formula>
    </cfRule>
    <cfRule type="expression" dxfId="1490" priority="18">
      <formula>F25&lt;0</formula>
    </cfRule>
  </conditionalFormatting>
  <conditionalFormatting sqref="H25:H33">
    <cfRule type="expression" dxfId="1489" priority="15">
      <formula>H25&gt;0</formula>
    </cfRule>
    <cfRule type="expression" dxfId="1488" priority="16">
      <formula>H25&lt;0</formula>
    </cfRule>
  </conditionalFormatting>
  <conditionalFormatting sqref="M46">
    <cfRule type="expression" dxfId="1487" priority="13">
      <formula>M46&gt;0</formula>
    </cfRule>
    <cfRule type="expression" dxfId="1486" priority="14">
      <formula>M46&lt;0</formula>
    </cfRule>
  </conditionalFormatting>
  <conditionalFormatting sqref="F79:F87 H79:H87">
    <cfRule type="expression" dxfId="1485" priority="11">
      <formula>F79&gt;0</formula>
    </cfRule>
    <cfRule type="expression" dxfId="1484" priority="12">
      <formula>F79&lt;0</formula>
    </cfRule>
  </conditionalFormatting>
  <conditionalFormatting sqref="F70:F78">
    <cfRule type="expression" dxfId="1483" priority="9">
      <formula>F70&gt;0</formula>
    </cfRule>
    <cfRule type="expression" dxfId="1482" priority="10">
      <formula>F70&lt;0</formula>
    </cfRule>
  </conditionalFormatting>
  <conditionalFormatting sqref="H70:H78">
    <cfRule type="expression" dxfId="1481" priority="7">
      <formula>H70&gt;0</formula>
    </cfRule>
    <cfRule type="expression" dxfId="1480" priority="8">
      <formula>H70&lt;0</formula>
    </cfRule>
  </conditionalFormatting>
  <conditionalFormatting sqref="J27:K27 J30:K30 J33:K33 J36:K36 J39:K39 J42:K42">
    <cfRule type="expression" dxfId="1479" priority="5">
      <formula>J27&gt;0</formula>
    </cfRule>
    <cfRule type="expression" dxfId="1478" priority="6">
      <formula>J27&lt;0</formula>
    </cfRule>
  </conditionalFormatting>
  <conditionalFormatting sqref="J28:K29 J31:K32 J34:K35 J37:K38 J40:K41">
    <cfRule type="expression" dxfId="1477" priority="3">
      <formula>J28&gt;0</formula>
    </cfRule>
    <cfRule type="expression" dxfId="1476" priority="4">
      <formula>J28&lt;0</formula>
    </cfRule>
  </conditionalFormatting>
  <conditionalFormatting sqref="L27:L42">
    <cfRule type="expression" dxfId="1475" priority="1">
      <formula>L27&gt;0</formula>
    </cfRule>
    <cfRule type="expression" dxfId="147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73" priority="9">
      <formula>F57&gt;0</formula>
    </cfRule>
    <cfRule type="expression" dxfId="1472" priority="10">
      <formula>F57&lt;0</formula>
    </cfRule>
  </conditionalFormatting>
  <conditionalFormatting sqref="Q7">
    <cfRule type="expression" dxfId="1471" priority="7">
      <formula>Q7&gt;0</formula>
    </cfRule>
    <cfRule type="expression" dxfId="1470" priority="8">
      <formula>Q7&lt;0</formula>
    </cfRule>
  </conditionalFormatting>
  <conditionalFormatting sqref="Q8">
    <cfRule type="expression" dxfId="1469" priority="5">
      <formula>Q8&gt;0</formula>
    </cfRule>
    <cfRule type="expression" dxfId="1468" priority="6">
      <formula>Q8&lt;0</formula>
    </cfRule>
  </conditionalFormatting>
  <conditionalFormatting sqref="F25:F56">
    <cfRule type="expression" dxfId="1467" priority="3">
      <formula>F25&gt;0</formula>
    </cfRule>
    <cfRule type="expression" dxfId="1466" priority="4">
      <formula>F25&lt;0</formula>
    </cfRule>
  </conditionalFormatting>
  <conditionalFormatting sqref="H25:H56">
    <cfRule type="expression" dxfId="1465" priority="1">
      <formula>H25&gt;0</formula>
    </cfRule>
    <cfRule type="expression" dxfId="146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63" priority="15">
      <formula>F57&gt;0</formula>
    </cfRule>
    <cfRule type="expression" dxfId="1462" priority="16">
      <formula>F57&lt;0</formula>
    </cfRule>
  </conditionalFormatting>
  <conditionalFormatting sqref="Q7">
    <cfRule type="expression" dxfId="1461" priority="13">
      <formula>Q7&gt;0</formula>
    </cfRule>
    <cfRule type="expression" dxfId="1460" priority="14">
      <formula>Q7&lt;0</formula>
    </cfRule>
  </conditionalFormatting>
  <conditionalFormatting sqref="Q8">
    <cfRule type="expression" dxfId="1459" priority="11">
      <formula>Q8&gt;0</formula>
    </cfRule>
    <cfRule type="expression" dxfId="1458" priority="12">
      <formula>Q8&lt;0</formula>
    </cfRule>
  </conditionalFormatting>
  <conditionalFormatting sqref="F25:F56">
    <cfRule type="expression" dxfId="1457" priority="9">
      <formula>F25&gt;0</formula>
    </cfRule>
    <cfRule type="expression" dxfId="1456" priority="10">
      <formula>F25&lt;0</formula>
    </cfRule>
  </conditionalFormatting>
  <conditionalFormatting sqref="H25:H56">
    <cfRule type="expression" dxfId="1455" priority="7">
      <formula>H25&gt;0</formula>
    </cfRule>
    <cfRule type="expression" dxfId="1454" priority="8">
      <formula>H25&lt;0</formula>
    </cfRule>
  </conditionalFormatting>
  <conditionalFormatting sqref="M58">
    <cfRule type="expression" dxfId="1453" priority="5">
      <formula>M58&gt;0</formula>
    </cfRule>
    <cfRule type="expression" dxfId="1452" priority="6">
      <formula>M58&lt;0</formula>
    </cfRule>
  </conditionalFormatting>
  <conditionalFormatting sqref="F84:F115">
    <cfRule type="expression" dxfId="1451" priority="3">
      <formula>F84&gt;0</formula>
    </cfRule>
    <cfRule type="expression" dxfId="1450" priority="4">
      <formula>F84&lt;0</formula>
    </cfRule>
  </conditionalFormatting>
  <conditionalFormatting sqref="H84:H115">
    <cfRule type="expression" dxfId="1449" priority="1">
      <formula>H84&gt;0</formula>
    </cfRule>
    <cfRule type="expression" dxfId="144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7" priority="21">
      <formula>F47&gt;0</formula>
    </cfRule>
    <cfRule type="expression" dxfId="1446" priority="22">
      <formula>F47&lt;0</formula>
    </cfRule>
  </conditionalFormatting>
  <conditionalFormatting sqref="Q7">
    <cfRule type="expression" dxfId="1445" priority="19">
      <formula>Q7&gt;0</formula>
    </cfRule>
    <cfRule type="expression" dxfId="1444" priority="20">
      <formula>Q7&lt;0</formula>
    </cfRule>
  </conditionalFormatting>
  <conditionalFormatting sqref="Q8">
    <cfRule type="expression" dxfId="1443" priority="17">
      <formula>Q8&gt;0</formula>
    </cfRule>
    <cfRule type="expression" dxfId="1442" priority="18">
      <formula>Q8&lt;0</formula>
    </cfRule>
  </conditionalFormatting>
  <conditionalFormatting sqref="F25:F46">
    <cfRule type="expression" dxfId="1441" priority="15">
      <formula>F25&gt;0</formula>
    </cfRule>
    <cfRule type="expression" dxfId="1440" priority="16">
      <formula>F25&lt;0</formula>
    </cfRule>
  </conditionalFormatting>
  <conditionalFormatting sqref="H25:H46">
    <cfRule type="expression" dxfId="1439" priority="13">
      <formula>H25&gt;0</formula>
    </cfRule>
    <cfRule type="expression" dxfId="1438" priority="14">
      <formula>H25&lt;0</formula>
    </cfRule>
  </conditionalFormatting>
  <conditionalFormatting sqref="F89:F110">
    <cfRule type="expression" dxfId="1437" priority="11">
      <formula>F89&gt;0</formula>
    </cfRule>
    <cfRule type="expression" dxfId="1436" priority="12">
      <formula>F89&lt;0</formula>
    </cfRule>
  </conditionalFormatting>
  <conditionalFormatting sqref="H89:H110">
    <cfRule type="expression" dxfId="1435" priority="9">
      <formula>H89&gt;0</formula>
    </cfRule>
    <cfRule type="expression" dxfId="1434" priority="10">
      <formula>H89&lt;0</formula>
    </cfRule>
  </conditionalFormatting>
  <conditionalFormatting sqref="Q10">
    <cfRule type="expression" dxfId="1433" priority="7">
      <formula>Q10&gt;0</formula>
    </cfRule>
    <cfRule type="expression" dxfId="1432" priority="8">
      <formula>Q10&lt;0</formula>
    </cfRule>
  </conditionalFormatting>
  <conditionalFormatting sqref="J25:J38">
    <cfRule type="expression" dxfId="1431" priority="5">
      <formula>J25&gt;0</formula>
    </cfRule>
    <cfRule type="expression" dxfId="1430" priority="6">
      <formula>J25&lt;0</formula>
    </cfRule>
  </conditionalFormatting>
  <conditionalFormatting sqref="K25:K38">
    <cfRule type="expression" dxfId="1429" priority="3">
      <formula>K25&gt;0</formula>
    </cfRule>
    <cfRule type="expression" dxfId="1428" priority="4">
      <formula>K25&lt;0</formula>
    </cfRule>
  </conditionalFormatting>
  <conditionalFormatting sqref="L25:L38">
    <cfRule type="expression" dxfId="1427" priority="1">
      <formula>L25&gt;0</formula>
    </cfRule>
    <cfRule type="expression" dxfId="142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4600</v>
      </c>
      <c r="Y2" s="62">
        <v>42804</v>
      </c>
      <c r="Z2" s="769" t="s">
        <v>725</v>
      </c>
      <c r="AA2" s="769"/>
      <c r="AB2" s="769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5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15.800978260869552</v>
      </c>
      <c r="Y3" s="62">
        <v>42866</v>
      </c>
      <c r="Z3" s="769" t="s">
        <v>726</v>
      </c>
      <c r="AA3" s="769"/>
      <c r="AB3" s="76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17.89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82294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72684.499999999942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24225.071000001684</v>
      </c>
      <c r="R7">
        <v>4600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9609.5000000000582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0.13220838005351987</v>
      </c>
      <c r="Y9" s="62">
        <v>43106</v>
      </c>
      <c r="Z9" s="766" t="s">
        <v>922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8" t="s">
        <v>78</v>
      </c>
      <c r="P41" s="76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21.825800000000001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21.646899999999999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21.468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21.289100000000001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21.110199999999999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20.9313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20.752399999999998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20.573499999999999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20.394600000000001</v>
      </c>
    </row>
    <row r="51" spans="1:16" x14ac:dyDescent="0.25">
      <c r="C51" s="4"/>
      <c r="G51" s="29"/>
      <c r="O51" s="81">
        <v>1.1299999999999999</v>
      </c>
      <c r="P51" s="81">
        <f t="shared" si="2"/>
        <v>20.215699999999998</v>
      </c>
    </row>
    <row r="52" spans="1:16" x14ac:dyDescent="0.25">
      <c r="G52" s="29"/>
      <c r="O52" s="81">
        <v>1.1200000000000001</v>
      </c>
      <c r="P52" s="81">
        <f t="shared" si="2"/>
        <v>20.036800000000003</v>
      </c>
    </row>
    <row r="53" spans="1:16" ht="15" customHeight="1" x14ac:dyDescent="0.25">
      <c r="G53" s="29"/>
      <c r="O53" s="81">
        <v>1.1100000000000001</v>
      </c>
      <c r="P53" s="81">
        <f t="shared" si="2"/>
        <v>19.857900000000001</v>
      </c>
    </row>
    <row r="54" spans="1:16" x14ac:dyDescent="0.25">
      <c r="G54" s="29"/>
      <c r="O54" s="81">
        <v>1.1000000000000001</v>
      </c>
      <c r="P54" s="81">
        <f>O54*$Q$4</f>
        <v>19.679000000000002</v>
      </c>
    </row>
    <row r="55" spans="1:16" x14ac:dyDescent="0.25">
      <c r="G55" s="29"/>
      <c r="O55" s="81">
        <v>1.0900000000000001</v>
      </c>
      <c r="P55" s="81">
        <f t="shared" ref="P55:P74" si="3">O55*$Q$4</f>
        <v>19.500100000000003</v>
      </c>
    </row>
    <row r="56" spans="1:16" x14ac:dyDescent="0.25">
      <c r="G56" s="29"/>
      <c r="O56" s="81">
        <v>1.08</v>
      </c>
      <c r="P56" s="81">
        <f t="shared" si="3"/>
        <v>19.321200000000001</v>
      </c>
    </row>
    <row r="57" spans="1:16" x14ac:dyDescent="0.25">
      <c r="G57" s="29"/>
      <c r="O57" s="81">
        <v>1.07</v>
      </c>
      <c r="P57" s="81">
        <f t="shared" si="3"/>
        <v>19.142300000000002</v>
      </c>
    </row>
    <row r="58" spans="1:16" x14ac:dyDescent="0.25">
      <c r="G58" s="29"/>
      <c r="O58" s="81">
        <v>1.06</v>
      </c>
      <c r="P58" s="81">
        <f t="shared" si="3"/>
        <v>18.9634</v>
      </c>
    </row>
    <row r="59" spans="1:16" x14ac:dyDescent="0.25">
      <c r="G59" s="29"/>
      <c r="O59" s="81">
        <v>1.05</v>
      </c>
      <c r="P59" s="81">
        <f t="shared" si="3"/>
        <v>18.784500000000001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10000</v>
      </c>
      <c r="I60" s="79"/>
      <c r="J60" s="18"/>
      <c r="K60" s="18">
        <f>SUM(K2:K59)</f>
        <v>144270.10000000003</v>
      </c>
      <c r="L60" s="14"/>
      <c r="M60" s="18">
        <f>SUM(M2:M59)</f>
        <v>1338.25</v>
      </c>
      <c r="O60" s="81">
        <v>1.04</v>
      </c>
      <c r="P60" s="81">
        <f t="shared" si="3"/>
        <v>18.605600000000003</v>
      </c>
    </row>
    <row r="61" spans="1:16" ht="15.75" thickBot="1" x14ac:dyDescent="0.3">
      <c r="A61" s="347" t="s">
        <v>194</v>
      </c>
      <c r="B61" s="491"/>
      <c r="C61" s="349">
        <f>SumByColor($A$61, C2:C59)</f>
        <v>10000</v>
      </c>
      <c r="D61" s="349"/>
      <c r="E61" s="349"/>
      <c r="F61" s="350">
        <f>SumByColor($A$61, F2:F59)</f>
        <v>142137</v>
      </c>
      <c r="G61" s="349"/>
      <c r="H61" s="349">
        <f>SumByColor($A$61, H2:H59)</f>
        <v>10000</v>
      </c>
      <c r="I61" s="349"/>
      <c r="J61" s="350"/>
      <c r="K61" s="350">
        <f>SumByColor($A$61, K2:K59)</f>
        <v>144273</v>
      </c>
      <c r="L61" s="349"/>
      <c r="M61" s="350">
        <f>SumByColor($A$61, M2:M59)</f>
        <v>1338</v>
      </c>
      <c r="O61" s="81">
        <v>1.03</v>
      </c>
      <c r="P61" s="81">
        <f t="shared" si="3"/>
        <v>18.4267</v>
      </c>
    </row>
    <row r="62" spans="1:16" x14ac:dyDescent="0.25">
      <c r="O62" s="81">
        <v>1.02</v>
      </c>
      <c r="P62" s="81">
        <f t="shared" si="3"/>
        <v>18.247800000000002</v>
      </c>
    </row>
    <row r="63" spans="1:16" x14ac:dyDescent="0.25">
      <c r="O63" s="81">
        <v>1.01</v>
      </c>
      <c r="P63" s="81">
        <f t="shared" si="3"/>
        <v>18.068899999999999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17.89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17.711100000000002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17.5322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17.353300000000001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17.174399999999999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16.9955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16.816600000000001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16.637700000000002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16.4588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16.279900000000001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16.101000000000003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15.9221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15.7432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15.564300000000001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15.385400000000001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15.2065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8">IF(C162=0, 0,D162*C162)</f>
        <v>68120</v>
      </c>
      <c r="H162" s="374">
        <f t="shared" ref="H162:H168" si="89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8"/>
        <v>0</v>
      </c>
      <c r="H163" s="374" t="str">
        <f t="shared" si="89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8"/>
        <v>0</v>
      </c>
      <c r="H164" s="374" t="str">
        <f t="shared" si="89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8"/>
        <v>75600</v>
      </c>
      <c r="H165" s="374">
        <f t="shared" si="89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8"/>
        <v>0</v>
      </c>
      <c r="H166" s="374" t="str">
        <f t="shared" si="89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8"/>
        <v>82367.28</v>
      </c>
      <c r="H167" s="374">
        <f t="shared" si="89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8"/>
        <v>0</v>
      </c>
      <c r="H168" s="374" t="str">
        <f t="shared" si="89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0">C170*(E170-D170)</f>
        <v>-29017.579999999998</v>
      </c>
      <c r="G170" s="372">
        <f t="shared" ref="G170:G199" si="91">D170*C170</f>
        <v>91417.900000000009</v>
      </c>
      <c r="H170" s="373">
        <f t="shared" ref="H170:H199" si="92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0"/>
        <v>-31836.35999999999</v>
      </c>
      <c r="G171" s="372">
        <f t="shared" si="91"/>
        <v>101483.62</v>
      </c>
      <c r="H171" s="373">
        <f t="shared" si="92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0"/>
        <v>-34009.06</v>
      </c>
      <c r="G172" s="372">
        <f t="shared" si="91"/>
        <v>109418.42</v>
      </c>
      <c r="H172" s="373">
        <f t="shared" si="92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0"/>
        <v>-34008.920000000006</v>
      </c>
      <c r="G173" s="372">
        <f t="shared" si="91"/>
        <v>101358.28000000001</v>
      </c>
      <c r="H173" s="373">
        <f t="shared" si="92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0"/>
        <v>-39575.879999999997</v>
      </c>
      <c r="G174" s="372">
        <f t="shared" si="91"/>
        <v>108716.71999999999</v>
      </c>
      <c r="H174" s="373">
        <f t="shared" si="92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0"/>
        <v>-38892.919999999991</v>
      </c>
      <c r="G175" s="372">
        <f t="shared" si="91"/>
        <v>110180.68</v>
      </c>
      <c r="H175" s="373">
        <f t="shared" si="92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0"/>
        <v>-39649.22</v>
      </c>
      <c r="G176" s="372">
        <f t="shared" si="91"/>
        <v>101232.94</v>
      </c>
      <c r="H176" s="373">
        <f t="shared" si="92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0"/>
        <v>-41303.94</v>
      </c>
      <c r="G177" s="372">
        <f t="shared" si="91"/>
        <v>94046.46</v>
      </c>
      <c r="H177" s="373">
        <f t="shared" si="92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0"/>
        <v>-42699.159999999996</v>
      </c>
      <c r="G178" s="372">
        <f t="shared" si="91"/>
        <v>101024.04</v>
      </c>
      <c r="H178" s="373">
        <f t="shared" si="92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0"/>
        <v>-47715.600000000006</v>
      </c>
      <c r="G179" s="372">
        <f t="shared" si="91"/>
        <v>107500.44</v>
      </c>
      <c r="H179" s="373">
        <f t="shared" si="92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0"/>
        <v>-46809.119999999995</v>
      </c>
      <c r="G180" s="372">
        <f t="shared" si="91"/>
        <v>113864.21999999999</v>
      </c>
      <c r="H180" s="373">
        <f t="shared" si="92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0"/>
        <v>-47694.16</v>
      </c>
      <c r="G181" s="372">
        <f t="shared" si="91"/>
        <v>126525.44</v>
      </c>
      <c r="H181" s="373">
        <f t="shared" si="92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0"/>
        <v>-48128</v>
      </c>
      <c r="G182" s="372">
        <f t="shared" si="91"/>
        <v>129280</v>
      </c>
      <c r="H182" s="373">
        <f t="shared" si="92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0"/>
        <v>-48155.4</v>
      </c>
      <c r="G183" s="372">
        <f t="shared" si="91"/>
        <v>113708.88</v>
      </c>
      <c r="H183" s="373">
        <f t="shared" si="92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0"/>
        <v>-42239.579999999994</v>
      </c>
      <c r="G184" s="372">
        <f t="shared" si="91"/>
        <v>100564.46</v>
      </c>
      <c r="H184" s="373">
        <f t="shared" si="92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0"/>
        <v>-42072.46</v>
      </c>
      <c r="G185" s="372">
        <f t="shared" si="91"/>
        <v>100397.34000000001</v>
      </c>
      <c r="H185" s="373">
        <f t="shared" si="92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0"/>
        <v>-45543.96</v>
      </c>
      <c r="G186" s="372">
        <f t="shared" si="91"/>
        <v>132958.98000000001</v>
      </c>
      <c r="H186" s="373">
        <f t="shared" si="92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0"/>
        <v>-45906.62000000001</v>
      </c>
      <c r="G187" s="372">
        <f t="shared" si="91"/>
        <v>158980.96</v>
      </c>
      <c r="H187" s="373">
        <f t="shared" si="92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0"/>
        <v>-51777.299999999996</v>
      </c>
      <c r="G188" s="372">
        <f t="shared" si="91"/>
        <v>171590.94</v>
      </c>
      <c r="H188" s="374">
        <f t="shared" si="92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0"/>
        <v>-49664.193999999989</v>
      </c>
      <c r="G189" s="372">
        <f t="shared" si="91"/>
        <v>158920.21399999998</v>
      </c>
      <c r="H189" s="374">
        <f t="shared" si="92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0"/>
        <v>-47987.500000000015</v>
      </c>
      <c r="G190" s="372">
        <f t="shared" si="91"/>
        <v>145958.78</v>
      </c>
      <c r="H190" s="374">
        <f t="shared" si="92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0"/>
        <v>-47702.966000000015</v>
      </c>
      <c r="G191" s="372">
        <f t="shared" si="91"/>
        <v>158434.24600000001</v>
      </c>
      <c r="H191" s="374">
        <f t="shared" si="92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0"/>
        <v>-60971.399999999987</v>
      </c>
      <c r="G192" s="372">
        <f t="shared" si="91"/>
        <v>170139.24</v>
      </c>
      <c r="H192" s="374">
        <f t="shared" si="92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0"/>
        <v>-77656.859999999986</v>
      </c>
      <c r="G193" s="372">
        <f t="shared" si="91"/>
        <v>166354.54</v>
      </c>
      <c r="H193" s="374">
        <f t="shared" si="92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0"/>
        <v>-85359.959999999992</v>
      </c>
      <c r="G194" s="372">
        <f t="shared" si="91"/>
        <v>169945.68</v>
      </c>
      <c r="H194" s="374">
        <f t="shared" si="92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0"/>
        <v>-100883.47199999999</v>
      </c>
      <c r="G195" s="372">
        <f t="shared" si="91"/>
        <v>169887.61199999999</v>
      </c>
      <c r="H195" s="373">
        <f t="shared" si="92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0"/>
        <v>-97651.02</v>
      </c>
      <c r="G196" s="372">
        <f t="shared" si="91"/>
        <v>169848.9</v>
      </c>
      <c r="H196" s="373">
        <f t="shared" si="92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0"/>
        <v>-97231.731999999989</v>
      </c>
      <c r="G197" s="372">
        <f t="shared" si="91"/>
        <v>165974.95199999999</v>
      </c>
      <c r="H197" s="373">
        <f t="shared" si="92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0"/>
        <v>-97234.865999999995</v>
      </c>
      <c r="G198" s="372">
        <f t="shared" si="91"/>
        <v>169723.08599999998</v>
      </c>
      <c r="H198" s="373">
        <f t="shared" si="92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0"/>
        <v>-104373.632</v>
      </c>
      <c r="G199" s="372">
        <f t="shared" si="91"/>
        <v>197776.17199999999</v>
      </c>
      <c r="H199" s="373">
        <f t="shared" si="92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0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0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3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3"/>
        <v>-94166.28</v>
      </c>
      <c r="G203" s="372">
        <f t="shared" ref="G203:G210" si="94">IF(C203=0, 0,D203*C203)</f>
        <v>165387.56</v>
      </c>
      <c r="H203" s="373">
        <f t="shared" ref="H203:H210" si="95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3"/>
        <v>-91969.787999999986</v>
      </c>
      <c r="G204" s="372">
        <f t="shared" si="94"/>
        <v>157393.788</v>
      </c>
      <c r="H204" s="373">
        <f t="shared" si="95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3"/>
        <v>-91154.7</v>
      </c>
      <c r="G205" s="372">
        <f t="shared" si="94"/>
        <v>145246.5</v>
      </c>
      <c r="H205" s="373">
        <f t="shared" si="95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3"/>
        <v>-92238.461999999985</v>
      </c>
      <c r="G206" s="372">
        <f t="shared" si="94"/>
        <v>161141.78199999998</v>
      </c>
      <c r="H206" s="373">
        <f t="shared" si="95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3"/>
        <v>-89571.54800000001</v>
      </c>
      <c r="G207" s="372">
        <f t="shared" si="94"/>
        <v>152607.92800000001</v>
      </c>
      <c r="H207" s="373">
        <f t="shared" si="95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3"/>
        <v>-89550.534</v>
      </c>
      <c r="G208" s="372">
        <f t="shared" si="94"/>
        <v>169006.91400000002</v>
      </c>
      <c r="H208" s="373">
        <f t="shared" si="95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3"/>
        <v>-89678.238000000012</v>
      </c>
      <c r="G209" s="372">
        <f t="shared" si="94"/>
        <v>165029.61800000002</v>
      </c>
      <c r="H209" s="373">
        <f t="shared" si="95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3"/>
        <v>-89511.821999999986</v>
      </c>
      <c r="G210" s="372">
        <f t="shared" si="94"/>
        <v>168968.20199999999</v>
      </c>
      <c r="H210" s="373">
        <f t="shared" si="95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6">C211*(E211-D211)</f>
        <v>-89632.347999999984</v>
      </c>
      <c r="G211" s="372">
        <f t="shared" ref="G211:G222" si="97">IF(C211=0, 0,D211*C211)</f>
        <v>164983.728</v>
      </c>
      <c r="H211" s="373">
        <f t="shared" ref="H211:H262" si="98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6"/>
        <v>-93372.971999999994</v>
      </c>
      <c r="G212" s="372">
        <f t="shared" si="97"/>
        <v>172761.372</v>
      </c>
      <c r="H212" s="373">
        <f t="shared" si="98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6"/>
        <v>-91747.44</v>
      </c>
      <c r="G213" s="372">
        <f t="shared" si="97"/>
        <v>168784.32</v>
      </c>
      <c r="H213" s="373">
        <f t="shared" si="98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6"/>
        <v>-80757.467999999993</v>
      </c>
      <c r="G214" s="372">
        <f t="shared" si="97"/>
        <v>159727.26799999998</v>
      </c>
      <c r="H214" s="374">
        <f t="shared" si="98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6"/>
        <v>-72386.955999999976</v>
      </c>
      <c r="G215" s="372">
        <f t="shared" si="97"/>
        <v>164888.61599999998</v>
      </c>
      <c r="H215" s="374">
        <f t="shared" si="98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6"/>
        <v>-62830.615999999987</v>
      </c>
      <c r="G216" s="372">
        <f t="shared" si="97"/>
        <v>164888.61599999998</v>
      </c>
      <c r="H216" s="374">
        <f t="shared" si="98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6"/>
        <v>-66133.584000000003</v>
      </c>
      <c r="G217" s="372">
        <f t="shared" si="97"/>
        <v>164387.60399999999</v>
      </c>
      <c r="H217" s="374">
        <f t="shared" si="98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6"/>
        <v>-61160.576000000008</v>
      </c>
      <c r="G218" s="372">
        <f t="shared" si="97"/>
        <v>164331.93599999999</v>
      </c>
      <c r="H218" s="374">
        <f t="shared" si="98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6"/>
        <v>-58033.889999999992</v>
      </c>
      <c r="G219" s="372">
        <f t="shared" si="97"/>
        <v>164266.99</v>
      </c>
      <c r="H219" s="374">
        <f t="shared" si="98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6"/>
        <v>-56328.439999999988</v>
      </c>
      <c r="G220" s="372">
        <f t="shared" si="97"/>
        <v>148531.07999999999</v>
      </c>
      <c r="H220" s="374">
        <f t="shared" si="98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6"/>
        <v>-57894.720000000016</v>
      </c>
      <c r="G221" s="372">
        <f t="shared" si="97"/>
        <v>163942.26</v>
      </c>
      <c r="H221" s="373">
        <f t="shared" si="98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6"/>
        <v>-58904.104000000007</v>
      </c>
      <c r="G222" s="372">
        <f t="shared" si="97"/>
        <v>167796.78400000001</v>
      </c>
      <c r="H222" s="373">
        <f t="shared" si="98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9">C223*(E223-D223)</f>
        <v>-69928.587000000014</v>
      </c>
      <c r="G223" s="372">
        <f t="shared" ref="G223:G262" si="100">IF(C223=0, 0,D223*C223)</f>
        <v>206559.20699999999</v>
      </c>
      <c r="H223" s="373">
        <f t="shared" si="98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9"/>
        <v>-66302.234199999992</v>
      </c>
      <c r="G224" s="372">
        <f t="shared" si="100"/>
        <v>185059.5742</v>
      </c>
      <c r="H224" s="373">
        <f t="shared" si="98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9"/>
        <v>-59729.712599999977</v>
      </c>
      <c r="G225" s="372">
        <f t="shared" si="100"/>
        <v>167542.63259999998</v>
      </c>
      <c r="H225" s="373">
        <f t="shared" si="98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9"/>
        <v>-65233.308000000005</v>
      </c>
      <c r="G226" s="372">
        <f t="shared" si="100"/>
        <v>188202.64799999999</v>
      </c>
      <c r="H226" s="373">
        <f t="shared" si="98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9"/>
        <v>-64902.603600000009</v>
      </c>
      <c r="G227" s="372">
        <f t="shared" si="100"/>
        <v>167102.28360000002</v>
      </c>
      <c r="H227" s="373">
        <f t="shared" si="98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9"/>
        <v>-66452.265800000008</v>
      </c>
      <c r="G228" s="372">
        <f t="shared" si="100"/>
        <v>168143.46580000001</v>
      </c>
      <c r="H228" s="373">
        <f t="shared" si="98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9"/>
        <v>-64191.270599999982</v>
      </c>
      <c r="G229" s="372">
        <f t="shared" si="100"/>
        <v>167068.4106</v>
      </c>
      <c r="H229" s="373">
        <f t="shared" si="98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9"/>
        <v>-53072.044600000016</v>
      </c>
      <c r="G230" s="372">
        <f t="shared" si="100"/>
        <v>155298.88460000002</v>
      </c>
      <c r="H230" s="373">
        <f t="shared" si="98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9"/>
        <v>-54016.789200000007</v>
      </c>
      <c r="G231" s="372">
        <f t="shared" si="100"/>
        <v>166959.04920000001</v>
      </c>
      <c r="H231" s="373">
        <f t="shared" si="98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9"/>
        <v>-40694.080000000002</v>
      </c>
      <c r="G232" s="372">
        <f t="shared" si="100"/>
        <v>148852.48000000001</v>
      </c>
      <c r="H232" s="373">
        <f t="shared" si="98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9"/>
        <v>-41622.116400000006</v>
      </c>
      <c r="G233" s="372">
        <f t="shared" si="100"/>
        <v>161235.47640000001</v>
      </c>
      <c r="H233" s="373">
        <f t="shared" si="98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9"/>
        <v>-39713.673000000003</v>
      </c>
      <c r="G234" s="372">
        <f t="shared" si="100"/>
        <v>166592.253</v>
      </c>
      <c r="H234" s="373">
        <f t="shared" si="98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9"/>
        <v>-39679.2474</v>
      </c>
      <c r="G235" s="372">
        <f t="shared" si="100"/>
        <v>160002.82739999998</v>
      </c>
      <c r="H235" s="373">
        <f t="shared" si="98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9"/>
        <v>-40600.177800000019</v>
      </c>
      <c r="G236" s="372">
        <f t="shared" si="100"/>
        <v>166510.9578</v>
      </c>
      <c r="H236" s="373">
        <f t="shared" si="98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9"/>
        <v>-37192.92720000002</v>
      </c>
      <c r="G237" s="372">
        <f t="shared" si="100"/>
        <v>159811.00720000002</v>
      </c>
      <c r="H237" s="373">
        <f t="shared" si="98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9"/>
        <v>-28198.487200000018</v>
      </c>
      <c r="G238" s="372">
        <f t="shared" si="100"/>
        <v>159811.00720000002</v>
      </c>
      <c r="H238" s="373">
        <f t="shared" si="98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9"/>
        <v>-32939.072999999997</v>
      </c>
      <c r="G239" s="372">
        <f t="shared" si="100"/>
        <v>166785.81299999999</v>
      </c>
      <c r="H239" s="373">
        <f t="shared" si="98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9"/>
        <v>-27080.606799999998</v>
      </c>
      <c r="G240" s="372">
        <f t="shared" si="100"/>
        <v>159610.92679999999</v>
      </c>
      <c r="H240" s="374">
        <f t="shared" si="98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9"/>
        <v>-23278.161400000005</v>
      </c>
      <c r="G241" s="372">
        <f t="shared" si="100"/>
        <v>159479.6814</v>
      </c>
      <c r="H241" s="374">
        <f t="shared" si="98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9"/>
        <v>-27860.058600000004</v>
      </c>
      <c r="G242" s="372">
        <f t="shared" si="100"/>
        <v>166739.35860000001</v>
      </c>
      <c r="H242" s="374">
        <f t="shared" si="98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9"/>
        <v>-29897.277600000016</v>
      </c>
      <c r="G243" s="372">
        <f t="shared" si="100"/>
        <v>166260.29760000002</v>
      </c>
      <c r="H243" s="374">
        <f t="shared" si="98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9"/>
        <v>-34709.179199999977</v>
      </c>
      <c r="G244" s="372">
        <f t="shared" si="100"/>
        <v>165846.07919999998</v>
      </c>
      <c r="H244" s="374">
        <f t="shared" si="98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9"/>
        <v>-41926.063800000004</v>
      </c>
      <c r="G245" s="372">
        <f t="shared" si="100"/>
        <v>165707.6838</v>
      </c>
      <c r="H245" s="374">
        <f t="shared" si="98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9"/>
        <v>-48426.330400000006</v>
      </c>
      <c r="G246" s="372">
        <f t="shared" si="100"/>
        <v>190547.59040000002</v>
      </c>
      <c r="H246" s="374">
        <f t="shared" si="98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9"/>
        <v>-48374.515200000002</v>
      </c>
      <c r="G247" s="372">
        <f t="shared" si="100"/>
        <v>165187.97520000002</v>
      </c>
      <c r="H247" s="373">
        <f t="shared" si="98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9"/>
        <v>-54432.172800000015</v>
      </c>
      <c r="G248" s="372">
        <f t="shared" si="100"/>
        <v>176588.49280000001</v>
      </c>
      <c r="H248" s="373">
        <f t="shared" si="98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9"/>
        <v>-49378.123800000016</v>
      </c>
      <c r="G249" s="372">
        <f t="shared" si="100"/>
        <v>164933.44380000001</v>
      </c>
      <c r="H249" s="373">
        <f t="shared" si="98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9"/>
        <v>-45614.280400000011</v>
      </c>
      <c r="G250" s="372">
        <f t="shared" si="100"/>
        <v>177274.02040000001</v>
      </c>
      <c r="H250" s="373">
        <f t="shared" si="98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9"/>
        <v>-45519.5052</v>
      </c>
      <c r="G251" s="372">
        <f t="shared" si="100"/>
        <v>164849.2452</v>
      </c>
      <c r="H251" s="373">
        <f t="shared" si="98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9"/>
        <v>-45770.165399999983</v>
      </c>
      <c r="G252" s="372">
        <f t="shared" si="100"/>
        <v>164809.56539999999</v>
      </c>
      <c r="H252" s="373">
        <f t="shared" si="98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9"/>
        <v>-41109.240599999997</v>
      </c>
      <c r="G253" s="372">
        <f t="shared" si="100"/>
        <v>164794.08059999999</v>
      </c>
      <c r="H253" s="373">
        <f t="shared" si="98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9"/>
        <v>-37211.283199999991</v>
      </c>
      <c r="G254" s="372">
        <f t="shared" si="100"/>
        <v>158269.10319999998</v>
      </c>
      <c r="H254" s="373">
        <f t="shared" si="98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9"/>
        <v>-38770.067999999999</v>
      </c>
      <c r="G255" s="372">
        <f t="shared" si="100"/>
        <v>164777.628</v>
      </c>
      <c r="H255" s="373">
        <f t="shared" si="98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9"/>
        <v>-33653.890400000018</v>
      </c>
      <c r="G256" s="372">
        <f t="shared" si="100"/>
        <v>157924.0104</v>
      </c>
      <c r="H256" s="373">
        <f t="shared" si="98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9"/>
        <v>-37103.516399999986</v>
      </c>
      <c r="G257" s="372">
        <f t="shared" si="100"/>
        <v>164562.77639999997</v>
      </c>
      <c r="H257" s="373">
        <f t="shared" si="98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9"/>
        <v>-39676.8966</v>
      </c>
      <c r="G258" s="372">
        <f t="shared" si="100"/>
        <v>164523.09660000002</v>
      </c>
      <c r="H258" s="373">
        <f t="shared" si="98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9"/>
        <v>-35572.456799999993</v>
      </c>
      <c r="G259" s="372">
        <f t="shared" si="100"/>
        <v>164483.41680000001</v>
      </c>
      <c r="H259" s="373">
        <f t="shared" si="98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9"/>
        <v>-29514.401999999984</v>
      </c>
      <c r="G260" s="372">
        <f t="shared" si="100"/>
        <v>143679.28200000001</v>
      </c>
      <c r="H260" s="373">
        <f t="shared" si="98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9"/>
        <v>-24105.848799999996</v>
      </c>
      <c r="G261" s="372">
        <f t="shared" si="100"/>
        <v>136358.20879999999</v>
      </c>
      <c r="H261" s="373">
        <f t="shared" si="98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9"/>
        <v>-24823.50120000001</v>
      </c>
      <c r="G262" s="372">
        <f t="shared" si="100"/>
        <v>143649.8412</v>
      </c>
      <c r="H262" s="373">
        <f t="shared" si="98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1">C263*(E263-D263)</f>
        <v>-33713.287800000006</v>
      </c>
      <c r="G263" s="372">
        <f t="shared" ref="G263:G271" si="102">IF(C263=0, 0,D263*C263)</f>
        <v>154198.0478</v>
      </c>
      <c r="H263" s="373">
        <f t="shared" ref="H263:H271" si="103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1"/>
        <v>-34191.285600000003</v>
      </c>
      <c r="G264" s="372">
        <f t="shared" si="102"/>
        <v>158702.04560000001</v>
      </c>
      <c r="H264" s="373">
        <f t="shared" si="103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1"/>
        <v>-33706.974000000009</v>
      </c>
      <c r="G265" s="372">
        <f t="shared" si="102"/>
        <v>158217.734</v>
      </c>
      <c r="H265" s="373">
        <f t="shared" si="103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1"/>
        <v>-35317.9254</v>
      </c>
      <c r="G266" s="372">
        <f t="shared" si="102"/>
        <v>163357.86540000001</v>
      </c>
      <c r="H266" s="373">
        <f t="shared" si="103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1"/>
        <v>-36815.103999999985</v>
      </c>
      <c r="G267" s="372">
        <f t="shared" si="102"/>
        <v>157985.78399999999</v>
      </c>
      <c r="H267" s="373">
        <f t="shared" si="103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1"/>
        <v>-40329.610399999998</v>
      </c>
      <c r="G268" s="372">
        <f t="shared" si="102"/>
        <v>157881.87039999999</v>
      </c>
      <c r="H268" s="373">
        <f t="shared" si="103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1"/>
        <v>-35684.1158</v>
      </c>
      <c r="G269" s="372">
        <f t="shared" si="102"/>
        <v>157782.59580000001</v>
      </c>
      <c r="H269" s="373">
        <f t="shared" si="103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1"/>
        <v>-23709.664000000008</v>
      </c>
      <c r="G270" s="372">
        <f t="shared" si="102"/>
        <v>134887.10400000002</v>
      </c>
      <c r="H270" s="374">
        <f t="shared" si="103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1"/>
        <v>-19054.279999999995</v>
      </c>
      <c r="G271" s="372">
        <f t="shared" si="102"/>
        <v>121666.28</v>
      </c>
      <c r="H271" s="374">
        <f t="shared" si="103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4">C272*(E272-D272)</f>
        <v>-21366.37</v>
      </c>
      <c r="G272" s="372">
        <f t="shared" ref="G272:G280" si="105">IF(C272=0, 0,D272*C272)</f>
        <v>129041.37</v>
      </c>
      <c r="H272" s="374">
        <f t="shared" ref="H272:H280" si="106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4"/>
        <v>-17585.480000000014</v>
      </c>
      <c r="G273" s="372">
        <f t="shared" si="105"/>
        <v>121421.48000000001</v>
      </c>
      <c r="H273" s="374">
        <f t="shared" si="106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4"/>
        <v>-23433.255999999998</v>
      </c>
      <c r="G274" s="372">
        <f t="shared" si="105"/>
        <v>134073.236</v>
      </c>
      <c r="H274" s="374">
        <f t="shared" si="106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4"/>
        <v>-21154.320000000003</v>
      </c>
      <c r="G275" s="372">
        <f t="shared" si="105"/>
        <v>138785.16</v>
      </c>
      <c r="H275" s="374">
        <f t="shared" si="106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4"/>
        <v>-29477.467400000005</v>
      </c>
      <c r="G276" s="372">
        <f t="shared" si="105"/>
        <v>152116.9474</v>
      </c>
      <c r="H276" s="374">
        <f t="shared" si="106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4"/>
        <v>-29453.938799999982</v>
      </c>
      <c r="G277" s="372">
        <f t="shared" si="105"/>
        <v>156191.41879999998</v>
      </c>
      <c r="H277" s="373">
        <f t="shared" si="106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4"/>
        <v>-19172.503200000017</v>
      </c>
      <c r="G278" s="372">
        <f t="shared" si="105"/>
        <v>140043.3432</v>
      </c>
      <c r="H278" s="373">
        <f t="shared" si="106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4"/>
        <v>-13448.017</v>
      </c>
      <c r="G279" s="372">
        <f t="shared" si="105"/>
        <v>132303.45699999999</v>
      </c>
      <c r="H279" s="373">
        <f t="shared" si="106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4"/>
        <v>-12142.820000000009</v>
      </c>
      <c r="G280" s="372">
        <f t="shared" si="105"/>
        <v>126387.82</v>
      </c>
      <c r="H280" s="373">
        <f t="shared" si="106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7">C281*(E281-D281)</f>
        <v>-11873.480000000014</v>
      </c>
      <c r="G281" s="372">
        <f t="shared" ref="G281:G302" si="108">IF(C281=0, 0,D281*C281)</f>
        <v>118633.48000000001</v>
      </c>
      <c r="H281" s="373">
        <f t="shared" ref="H281:H302" si="109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7"/>
        <v>-11929.199999999995</v>
      </c>
      <c r="G282" s="372">
        <f t="shared" si="108"/>
        <v>106009.2</v>
      </c>
      <c r="H282" s="373">
        <f t="shared" si="109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7"/>
        <v>-18473.284199999991</v>
      </c>
      <c r="G283" s="372">
        <f t="shared" si="108"/>
        <v>138853.4442</v>
      </c>
      <c r="H283" s="373">
        <f t="shared" si="109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7"/>
        <v>-18423.393999999993</v>
      </c>
      <c r="G284" s="372">
        <f t="shared" si="108"/>
        <v>146163.554</v>
      </c>
      <c r="H284" s="373">
        <f t="shared" si="109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7"/>
        <v>-17342.266799999998</v>
      </c>
      <c r="G285" s="372">
        <f t="shared" si="108"/>
        <v>138703.7868</v>
      </c>
      <c r="H285" s="373">
        <f t="shared" si="109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7"/>
        <v>-17312.610000000008</v>
      </c>
      <c r="G286" s="372">
        <f t="shared" si="108"/>
        <v>146094.13</v>
      </c>
      <c r="H286" s="373">
        <f t="shared" si="109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7"/>
        <v>-16618.370000000006</v>
      </c>
      <c r="G287" s="372">
        <f t="shared" si="108"/>
        <v>146094.13</v>
      </c>
      <c r="H287" s="373">
        <f t="shared" si="109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7"/>
        <v>-18614.310000000012</v>
      </c>
      <c r="G288" s="372">
        <f t="shared" si="108"/>
        <v>146094.13</v>
      </c>
      <c r="H288" s="373">
        <f t="shared" si="109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7"/>
        <v>-10717.330000000011</v>
      </c>
      <c r="G289" s="372">
        <f t="shared" si="108"/>
        <v>146094.13</v>
      </c>
      <c r="H289" s="373">
        <f t="shared" si="109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7"/>
        <v>-13335.061799999996</v>
      </c>
      <c r="G290" s="372">
        <f t="shared" si="108"/>
        <v>146939.08179999999</v>
      </c>
      <c r="H290" s="373">
        <f t="shared" si="109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7"/>
        <v>-14034.101799999982</v>
      </c>
      <c r="G291" s="372">
        <f t="shared" si="108"/>
        <v>146939.08179999999</v>
      </c>
      <c r="H291" s="373">
        <f t="shared" si="109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7"/>
        <v>-18125.222999999994</v>
      </c>
      <c r="G292" s="372">
        <f t="shared" si="108"/>
        <v>152910.723</v>
      </c>
      <c r="H292" s="373">
        <f t="shared" si="109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7"/>
        <v>-17204.112599999997</v>
      </c>
      <c r="G293" s="372">
        <f t="shared" si="108"/>
        <v>152812.03260000001</v>
      </c>
      <c r="H293" s="373">
        <f t="shared" si="109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7"/>
        <v>-21007.348200000015</v>
      </c>
      <c r="G294" s="372">
        <f t="shared" si="108"/>
        <v>152777.3082</v>
      </c>
      <c r="H294" s="373">
        <f t="shared" si="109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7"/>
        <v>-23836.109799999987</v>
      </c>
      <c r="G295" s="372">
        <f t="shared" si="108"/>
        <v>154748.68979999999</v>
      </c>
      <c r="H295" s="373">
        <f t="shared" si="109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7"/>
        <v>-28747.721799999992</v>
      </c>
      <c r="G296" s="372">
        <f t="shared" si="108"/>
        <v>157458.96179999999</v>
      </c>
      <c r="H296" s="373">
        <f t="shared" si="109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7"/>
        <v>-26852.387599999998</v>
      </c>
      <c r="G297" s="372">
        <f t="shared" si="108"/>
        <v>154703.22759999998</v>
      </c>
      <c r="H297" s="373">
        <f t="shared" si="109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7"/>
        <v>-32892.451199999996</v>
      </c>
      <c r="G298" s="372">
        <f t="shared" si="108"/>
        <v>157338.5912</v>
      </c>
      <c r="H298" s="373">
        <f t="shared" si="109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7"/>
        <v>-28045.401999999998</v>
      </c>
      <c r="G299" s="372">
        <f t="shared" si="108"/>
        <v>157325.32200000001</v>
      </c>
      <c r="H299" s="374">
        <f t="shared" si="109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7"/>
        <v>-28056.67200000001</v>
      </c>
      <c r="G300" s="372">
        <f t="shared" si="108"/>
        <v>154608.592</v>
      </c>
      <c r="H300" s="374">
        <f t="shared" si="109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7"/>
        <v>-34756.773799999995</v>
      </c>
      <c r="G301" s="372">
        <f t="shared" si="108"/>
        <v>157212.5338</v>
      </c>
      <c r="H301" s="374">
        <f t="shared" si="109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7"/>
        <v>-34901.771399999991</v>
      </c>
      <c r="G302" s="372">
        <f t="shared" si="108"/>
        <v>159747.97140000001</v>
      </c>
      <c r="H302" s="374">
        <f t="shared" si="109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0">C303*(E303-D303)</f>
        <v>-36344.291399999995</v>
      </c>
      <c r="G303" s="372">
        <f t="shared" ref="G303:G318" si="111">IF(C303=0, 0,D303*C303)</f>
        <v>166350.4914</v>
      </c>
      <c r="H303" s="374">
        <f t="shared" ref="H303:H318" si="112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0"/>
        <v>-29806.304399999986</v>
      </c>
      <c r="G304" s="372">
        <f t="shared" si="111"/>
        <v>159588.28439999997</v>
      </c>
      <c r="H304" s="374">
        <f t="shared" si="112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0"/>
        <v>-27362.67760000001</v>
      </c>
      <c r="G305" s="372">
        <f t="shared" si="111"/>
        <v>154100.15760000001</v>
      </c>
      <c r="H305" s="374">
        <f t="shared" si="112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0"/>
        <v>-25413.691800000004</v>
      </c>
      <c r="G306" s="372">
        <f t="shared" si="111"/>
        <v>152157.7518</v>
      </c>
      <c r="H306" s="373">
        <f t="shared" si="112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0"/>
        <v>-18660.303400000012</v>
      </c>
      <c r="G307" s="372">
        <f t="shared" si="111"/>
        <v>145445.88340000002</v>
      </c>
      <c r="H307" s="373">
        <f t="shared" si="112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0"/>
        <v>-16029.133799999994</v>
      </c>
      <c r="G308" s="372">
        <f t="shared" si="111"/>
        <v>145331.33379999999</v>
      </c>
      <c r="H308" s="373">
        <f t="shared" si="112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0"/>
        <v>-13680.976200000003</v>
      </c>
      <c r="G309" s="372">
        <f t="shared" si="111"/>
        <v>137741.23620000001</v>
      </c>
      <c r="H309" s="373">
        <f t="shared" si="112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0"/>
        <v>-9402.4621999999927</v>
      </c>
      <c r="G310" s="372">
        <f t="shared" si="111"/>
        <v>122097.06219999999</v>
      </c>
      <c r="H310" s="373">
        <f t="shared" si="112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0"/>
        <v>-2780.8000000000065</v>
      </c>
      <c r="G311" s="372">
        <f t="shared" si="111"/>
        <v>94520.8</v>
      </c>
      <c r="H311" s="373">
        <f t="shared" si="112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0"/>
        <v>-2111.0000000000005</v>
      </c>
      <c r="G312" s="372">
        <f t="shared" si="111"/>
        <v>86111</v>
      </c>
      <c r="H312" s="373">
        <f t="shared" si="112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0"/>
        <v>-7950.599999999994</v>
      </c>
      <c r="G313" s="372">
        <f t="shared" si="111"/>
        <v>101790.59999999999</v>
      </c>
      <c r="H313" s="373">
        <f t="shared" si="112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0"/>
        <v>-7870.8499999999922</v>
      </c>
      <c r="G314" s="372">
        <f t="shared" si="111"/>
        <v>109530.84999999999</v>
      </c>
      <c r="H314" s="373">
        <f t="shared" si="112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0"/>
        <v>-2961.0000000000055</v>
      </c>
      <c r="G315" s="372">
        <f t="shared" si="111"/>
        <v>101541</v>
      </c>
      <c r="H315" s="373">
        <f t="shared" si="112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0"/>
        <v>-3051.400000000001</v>
      </c>
      <c r="G316" s="372">
        <f t="shared" si="111"/>
        <v>93416.4</v>
      </c>
      <c r="H316" s="373">
        <f t="shared" si="112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0"/>
        <v>-3026.4999999999986</v>
      </c>
      <c r="G317" s="372">
        <f t="shared" si="111"/>
        <v>85176.5</v>
      </c>
      <c r="H317" s="373">
        <f t="shared" si="112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0"/>
        <v>-4876.1226000000042</v>
      </c>
      <c r="G318" s="372">
        <f t="shared" si="111"/>
        <v>88034.802599999995</v>
      </c>
      <c r="H318" s="373">
        <f t="shared" si="112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3">C321*(E321-D321)</f>
        <v>-5163.5724000000046</v>
      </c>
      <c r="G321" s="372">
        <f t="shared" ref="G321:G326" si="114">IF(C321=0, 0,D321*C321)</f>
        <v>103949.79240000001</v>
      </c>
      <c r="H321" s="373">
        <f t="shared" ref="H321:H326" si="115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3"/>
        <v>-7946.8199999999852</v>
      </c>
      <c r="G322" s="372">
        <f t="shared" si="114"/>
        <v>111789.71999999999</v>
      </c>
      <c r="H322" s="374">
        <f t="shared" si="115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3"/>
        <v>-7946.7637999999934</v>
      </c>
      <c r="G323" s="372">
        <f t="shared" si="114"/>
        <v>119564.66379999999</v>
      </c>
      <c r="H323" s="373">
        <f t="shared" si="115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3"/>
        <v>-11864.04560000001</v>
      </c>
      <c r="G324" s="372">
        <f t="shared" si="114"/>
        <v>127187.60560000001</v>
      </c>
      <c r="H324" s="373">
        <f t="shared" si="115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3"/>
        <v>-11894.083199999997</v>
      </c>
      <c r="G325" s="372">
        <f t="shared" si="114"/>
        <v>134727.64319999999</v>
      </c>
      <c r="H325" s="373">
        <f t="shared" si="115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3"/>
        <v>-7970.5317999999861</v>
      </c>
      <c r="G326" s="372">
        <f t="shared" si="114"/>
        <v>126902.75179999998</v>
      </c>
      <c r="H326" s="373">
        <f t="shared" si="115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6">C332*(E332-D332)</f>
        <v>-5839.4414759999936</v>
      </c>
      <c r="G332" s="372">
        <f t="shared" ref="G332:G338" si="117">IF(C332=0, 0,D332*C332)</f>
        <v>126153.70147599999</v>
      </c>
      <c r="H332" s="373">
        <f t="shared" ref="H332:H338" si="118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6"/>
        <v>-7235.2097400000011</v>
      </c>
      <c r="G333" s="372">
        <f t="shared" si="117"/>
        <v>126013.86974000001</v>
      </c>
      <c r="H333" s="373">
        <f t="shared" si="118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6"/>
        <v>-6801.3106039999893</v>
      </c>
      <c r="G334" s="372">
        <f t="shared" si="117"/>
        <v>125579.970604</v>
      </c>
      <c r="H334" s="373">
        <f t="shared" si="118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6"/>
        <v>-15816.44348</v>
      </c>
      <c r="G335" s="372">
        <f t="shared" si="117"/>
        <v>134522.96348000001</v>
      </c>
      <c r="H335" s="374">
        <f t="shared" si="118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6"/>
        <v>-15980.450220000002</v>
      </c>
      <c r="G336" s="372">
        <f t="shared" si="117"/>
        <v>140422.97021999999</v>
      </c>
      <c r="H336" s="374">
        <f t="shared" si="118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6"/>
        <v>-16022.453030000013</v>
      </c>
      <c r="G337" s="372">
        <f t="shared" si="117"/>
        <v>144766.97303000002</v>
      </c>
      <c r="H337" s="374">
        <f t="shared" si="118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6"/>
        <v>-15995.457559999995</v>
      </c>
      <c r="G338" s="372">
        <f t="shared" si="117"/>
        <v>149041.97756</v>
      </c>
      <c r="H338" s="374">
        <f t="shared" si="118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9">C339*(E339-D339)</f>
        <v>-19058.277097999995</v>
      </c>
      <c r="G339" s="372">
        <f t="shared" ref="G339:G346" si="120">IF(C339=0, 0,D339*C339)</f>
        <v>151845.05709799999</v>
      </c>
      <c r="H339" s="374">
        <f t="shared" ref="H339:H346" si="121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9"/>
        <v>-16640.780505999985</v>
      </c>
      <c r="G340" s="372">
        <f t="shared" si="120"/>
        <v>151797.06050599998</v>
      </c>
      <c r="H340" s="374">
        <f t="shared" si="121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9"/>
        <v>-16830.340505999982</v>
      </c>
      <c r="G341" s="372">
        <f t="shared" si="120"/>
        <v>151797.06050599998</v>
      </c>
      <c r="H341" s="374">
        <f t="shared" si="121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9"/>
        <v>-18246.039857999996</v>
      </c>
      <c r="G342" s="372">
        <f t="shared" si="120"/>
        <v>154609.05985799999</v>
      </c>
      <c r="H342" s="373">
        <f t="shared" si="121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9"/>
        <v>-20423.199632000014</v>
      </c>
      <c r="G343" s="372">
        <f t="shared" si="120"/>
        <v>157431.05963200002</v>
      </c>
      <c r="H343" s="373">
        <f t="shared" si="121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9"/>
        <v>-20451.260000000017</v>
      </c>
      <c r="G344" s="372">
        <f t="shared" si="120"/>
        <v>159151.26</v>
      </c>
      <c r="H344" s="373">
        <f t="shared" si="121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9"/>
        <v>-12770.498441999989</v>
      </c>
      <c r="G345" s="372">
        <f t="shared" si="120"/>
        <v>154553.19844199999</v>
      </c>
      <c r="H345" s="373">
        <f t="shared" si="121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9"/>
        <v>-12774.627693999981</v>
      </c>
      <c r="G346" s="372">
        <f t="shared" si="120"/>
        <v>148697.32769399998</v>
      </c>
      <c r="H346" s="373">
        <f t="shared" si="121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2">C347*(E347-D347)</f>
        <v>-10733.467693999992</v>
      </c>
      <c r="G347" s="372">
        <f t="shared" ref="G347:G358" si="123">IF(C347=0, 0,D347*C347)</f>
        <v>148697.32769399998</v>
      </c>
      <c r="H347" s="373">
        <f t="shared" ref="H347:H358" si="124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2"/>
        <v>-14237.112315999999</v>
      </c>
      <c r="G348" s="372">
        <f t="shared" si="123"/>
        <v>151573.33231600001</v>
      </c>
      <c r="H348" s="373">
        <f t="shared" si="124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2"/>
        <v>-14933.404899999989</v>
      </c>
      <c r="G349" s="372">
        <f t="shared" si="123"/>
        <v>148629.38489999998</v>
      </c>
      <c r="H349" s="373">
        <f t="shared" si="124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2"/>
        <v>-14951.241703999996</v>
      </c>
      <c r="G350" s="372">
        <f t="shared" si="123"/>
        <v>151529.221704</v>
      </c>
      <c r="H350" s="373">
        <f t="shared" si="124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2"/>
        <v>-14945.406348000004</v>
      </c>
      <c r="G351" s="372">
        <f t="shared" si="123"/>
        <v>154405.386348</v>
      </c>
      <c r="H351" s="373">
        <f t="shared" si="124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2"/>
        <v>-18303.73</v>
      </c>
      <c r="G352" s="372">
        <f t="shared" si="123"/>
        <v>158903.73000000001</v>
      </c>
      <c r="H352" s="373">
        <f t="shared" si="124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2"/>
        <v>-7311.0640000000021</v>
      </c>
      <c r="G353" s="372">
        <f t="shared" si="123"/>
        <v>148151.10399999999</v>
      </c>
      <c r="H353" s="373">
        <f t="shared" si="124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2"/>
        <v>-7285.3417480000098</v>
      </c>
      <c r="G354" s="372">
        <f t="shared" si="123"/>
        <v>143571.38174800001</v>
      </c>
      <c r="H354" s="373">
        <f t="shared" si="124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2"/>
        <v>-1007.5158000000105</v>
      </c>
      <c r="G355" s="372">
        <f t="shared" si="123"/>
        <v>138987.71580000001</v>
      </c>
      <c r="H355" s="373">
        <f t="shared" si="124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2"/>
        <v>-1091.5898499999998</v>
      </c>
      <c r="G356" s="372">
        <f t="shared" si="123"/>
        <v>127941.78985</v>
      </c>
      <c r="H356" s="373">
        <f t="shared" si="124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2"/>
        <v>-1074.5375999999919</v>
      </c>
      <c r="G357" s="372">
        <f t="shared" si="123"/>
        <v>124522.1376</v>
      </c>
      <c r="H357" s="373">
        <f t="shared" si="124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2"/>
        <v>-975.11200799999187</v>
      </c>
      <c r="G358" s="372">
        <f t="shared" si="123"/>
        <v>131005.31200799999</v>
      </c>
      <c r="H358" s="373">
        <f t="shared" si="124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5">C360*(E360-D360)</f>
        <v>-320.8720079999913</v>
      </c>
      <c r="G360" s="372">
        <f t="shared" ref="G360:G369" si="126">IF(C360=0, 0,D360*C360)</f>
        <v>131005.31200799999</v>
      </c>
      <c r="H360" s="373">
        <f t="shared" ref="H360:H369" si="127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5"/>
        <v>-3298.169357999996</v>
      </c>
      <c r="G361" s="372">
        <f t="shared" si="126"/>
        <v>138935.309358</v>
      </c>
      <c r="H361" s="373">
        <f t="shared" si="127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5"/>
        <v>-3293.1673579999938</v>
      </c>
      <c r="G362" s="372">
        <f t="shared" si="126"/>
        <v>146745.30735799999</v>
      </c>
      <c r="H362" s="373">
        <f t="shared" si="127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5"/>
        <v>1163.524950000012</v>
      </c>
      <c r="G363" s="372">
        <f t="shared" si="126"/>
        <v>130665.83504999999</v>
      </c>
      <c r="H363" s="373">
        <f t="shared" si="127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5"/>
        <v>1293.5203380000021</v>
      </c>
      <c r="G364" s="372">
        <f t="shared" si="126"/>
        <v>122475.839662</v>
      </c>
      <c r="H364" s="373">
        <f t="shared" si="127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5"/>
        <v>1201.2174379999781</v>
      </c>
      <c r="G365" s="372">
        <f t="shared" si="126"/>
        <v>138341.022562</v>
      </c>
      <c r="H365" s="373">
        <f t="shared" si="127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5"/>
        <v>-3368.3391059999908</v>
      </c>
      <c r="G366" s="372">
        <f t="shared" si="126"/>
        <v>143066.01910599999</v>
      </c>
      <c r="H366" s="373">
        <f t="shared" si="127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5"/>
        <v>-3374.3343760000034</v>
      </c>
      <c r="G367" s="372">
        <f t="shared" si="126"/>
        <v>147740.01437600001</v>
      </c>
      <c r="H367" s="373">
        <f t="shared" si="127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5"/>
        <v>-1890.1133999999961</v>
      </c>
      <c r="G368" s="372">
        <f t="shared" si="126"/>
        <v>154028.27340000001</v>
      </c>
      <c r="H368" s="373">
        <f t="shared" si="127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5"/>
        <v>-17012.580000000009</v>
      </c>
      <c r="G369" s="372">
        <f t="shared" si="126"/>
        <v>159012.58000000002</v>
      </c>
      <c r="H369" s="373">
        <f t="shared" si="127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8">C373*(E373-D373)</f>
        <v>-19935.600000000009</v>
      </c>
      <c r="G373" s="372">
        <f t="shared" ref="G373:G380" si="129">IF(C373=0, 0,D373*C373)</f>
        <v>187335.6</v>
      </c>
      <c r="H373" s="374">
        <f t="shared" ref="H373:H380" si="130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8"/>
        <v>-19900.075000000015</v>
      </c>
      <c r="G374" s="372">
        <f t="shared" si="129"/>
        <v>194275.07500000001</v>
      </c>
      <c r="H374" s="374">
        <f t="shared" si="130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8"/>
        <v>-22705.387499999997</v>
      </c>
      <c r="G375" s="372">
        <f t="shared" si="129"/>
        <v>194205.38750000001</v>
      </c>
      <c r="H375" s="374">
        <f t="shared" si="130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8"/>
        <v>-29391.250000000004</v>
      </c>
      <c r="G376" s="372">
        <f t="shared" si="129"/>
        <v>194141.25</v>
      </c>
      <c r="H376" s="374">
        <f t="shared" si="130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8"/>
        <v>-34359.325000000004</v>
      </c>
      <c r="G377" s="372">
        <f t="shared" si="129"/>
        <v>194109.32500000001</v>
      </c>
      <c r="H377" s="373">
        <f t="shared" si="130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8"/>
        <v>-16630.000000000004</v>
      </c>
      <c r="G378" s="372">
        <f t="shared" si="129"/>
        <v>158130</v>
      </c>
      <c r="H378" s="373">
        <f t="shared" si="130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8"/>
        <v>-21229.999999999996</v>
      </c>
      <c r="G379" s="372">
        <f t="shared" si="129"/>
        <v>171820</v>
      </c>
      <c r="H379" s="373">
        <f t="shared" si="130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8"/>
        <v>6109.9988400000047</v>
      </c>
      <c r="G380" s="372">
        <f t="shared" si="129"/>
        <v>118887.84116000001</v>
      </c>
      <c r="H380" s="373">
        <f t="shared" si="130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1">C381*(E381-D381)</f>
        <v>822.70680000000016</v>
      </c>
      <c r="G381" s="372">
        <f t="shared" ref="G381:G398" si="132">IF(C381=0, 0,D381*C381)</f>
        <v>126917.6532</v>
      </c>
      <c r="H381" s="373">
        <f t="shared" ref="H381:H398" si="133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1"/>
        <v>83.308799999990825</v>
      </c>
      <c r="G382" s="372">
        <f t="shared" si="132"/>
        <v>134772.8112</v>
      </c>
      <c r="H382" s="373">
        <f t="shared" si="133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1"/>
        <v>-4985.4834000000074</v>
      </c>
      <c r="G383" s="372">
        <f t="shared" si="132"/>
        <v>139206.5834</v>
      </c>
      <c r="H383" s="373">
        <f t="shared" si="133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1"/>
        <v>18978.923399999992</v>
      </c>
      <c r="G384" s="372">
        <f t="shared" si="132"/>
        <v>74535.756600000008</v>
      </c>
      <c r="H384" s="373">
        <f t="shared" si="133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1"/>
        <v>18638.087600000006</v>
      </c>
      <c r="G385" s="372">
        <f t="shared" si="132"/>
        <v>65051.332399999999</v>
      </c>
      <c r="H385" s="373">
        <f t="shared" si="133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1"/>
        <v>18627.5</v>
      </c>
      <c r="G386" s="372">
        <f t="shared" si="132"/>
        <v>70822.5</v>
      </c>
      <c r="H386" s="373">
        <f t="shared" si="133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1"/>
        <v>20177.499999999996</v>
      </c>
      <c r="G387" s="372">
        <f t="shared" si="132"/>
        <v>70822.5</v>
      </c>
      <c r="H387" s="373">
        <f t="shared" si="133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1"/>
        <v>21382.430000000011</v>
      </c>
      <c r="G388" s="372">
        <f t="shared" si="132"/>
        <v>70717.569999999992</v>
      </c>
      <c r="H388" s="373">
        <f t="shared" si="133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1"/>
        <v>20612.23</v>
      </c>
      <c r="G389" s="372">
        <f t="shared" si="132"/>
        <v>70637.77</v>
      </c>
      <c r="H389" s="373">
        <f t="shared" si="133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1"/>
        <v>22311.999999999993</v>
      </c>
      <c r="G390" s="372">
        <f t="shared" si="132"/>
        <v>70138</v>
      </c>
      <c r="H390" s="373">
        <f t="shared" si="133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1"/>
        <v>20873</v>
      </c>
      <c r="G391" s="372">
        <f t="shared" si="132"/>
        <v>70127</v>
      </c>
      <c r="H391" s="373">
        <f t="shared" si="133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1"/>
        <v>20073</v>
      </c>
      <c r="G392" s="372">
        <f t="shared" si="132"/>
        <v>70127</v>
      </c>
      <c r="H392" s="373">
        <f t="shared" si="133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1"/>
        <v>17654.651999999998</v>
      </c>
      <c r="G393" s="372">
        <f t="shared" si="132"/>
        <v>87765.347999999998</v>
      </c>
      <c r="H393" s="374">
        <f t="shared" si="133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1"/>
        <v>16484.261999999992</v>
      </c>
      <c r="G394" s="372">
        <f t="shared" si="132"/>
        <v>87375.737999999998</v>
      </c>
      <c r="H394" s="374">
        <f t="shared" si="133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1"/>
        <v>20939.061000000002</v>
      </c>
      <c r="G395" s="372">
        <f t="shared" si="132"/>
        <v>78335.938999999998</v>
      </c>
      <c r="H395" s="374">
        <f t="shared" si="133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1"/>
        <v>20604.060000000005</v>
      </c>
      <c r="G396" s="372">
        <f t="shared" si="132"/>
        <v>87275.94</v>
      </c>
      <c r="H396" s="374">
        <f t="shared" si="133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1"/>
        <v>17593.872000000007</v>
      </c>
      <c r="G397" s="372">
        <f t="shared" si="132"/>
        <v>87166.127999999997</v>
      </c>
      <c r="H397" s="374">
        <f t="shared" si="133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1"/>
        <v>16453.871999999999</v>
      </c>
      <c r="G398" s="372">
        <f t="shared" si="132"/>
        <v>87166.127999999997</v>
      </c>
      <c r="H398" s="374">
        <f t="shared" si="133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4">C399*(E399-D399)</f>
        <v>19333.872000000003</v>
      </c>
      <c r="G399" s="372">
        <f t="shared" ref="G399:G413" si="135">IF(C399=0, 0,D399*C399)</f>
        <v>87166.127999999997</v>
      </c>
      <c r="H399" s="374">
        <f t="shared" ref="H399:H413" si="136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4"/>
        <v>19450.98</v>
      </c>
      <c r="G400" s="372">
        <f t="shared" si="135"/>
        <v>87049.02</v>
      </c>
      <c r="H400" s="374">
        <f t="shared" si="136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4"/>
        <v>17423.978999999996</v>
      </c>
      <c r="G401" s="372">
        <f t="shared" si="135"/>
        <v>88777.021000000008</v>
      </c>
      <c r="H401" s="374">
        <f t="shared" si="136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4"/>
        <v>11978.979600000011</v>
      </c>
      <c r="G402" s="372">
        <f t="shared" si="135"/>
        <v>102078.02039999999</v>
      </c>
      <c r="H402" s="374">
        <f t="shared" si="136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4"/>
        <v>13568.870699999996</v>
      </c>
      <c r="G403" s="372">
        <f t="shared" si="135"/>
        <v>102006.1293</v>
      </c>
      <c r="H403" s="374">
        <f t="shared" si="136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4"/>
        <v>12886.949999999995</v>
      </c>
      <c r="G404" s="372">
        <f t="shared" si="135"/>
        <v>86653.05</v>
      </c>
      <c r="H404" s="374">
        <f t="shared" si="136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4"/>
        <v>13051.947999999999</v>
      </c>
      <c r="G405" s="372">
        <f t="shared" si="135"/>
        <v>103078.052</v>
      </c>
      <c r="H405" s="374">
        <f t="shared" si="136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4"/>
        <v>13089.952800000001</v>
      </c>
      <c r="G406" s="372">
        <f t="shared" si="135"/>
        <v>106358.0472</v>
      </c>
      <c r="H406" s="374">
        <f t="shared" si="136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4"/>
        <v>13075.699000000004</v>
      </c>
      <c r="G407" s="372">
        <f t="shared" si="135"/>
        <v>94759.300999999992</v>
      </c>
      <c r="H407" s="374">
        <f t="shared" si="136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4"/>
        <v>13867.271999999995</v>
      </c>
      <c r="G408" s="372">
        <f>IF(C408=0, 0,D408*C408)</f>
        <v>86212.728000000003</v>
      </c>
      <c r="H408" s="374">
        <f t="shared" si="136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4"/>
        <v>17083.611900000004</v>
      </c>
      <c r="G409" s="372">
        <f t="shared" si="135"/>
        <v>74235.388099999996</v>
      </c>
      <c r="H409" s="374">
        <f t="shared" si="136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4"/>
        <v>13252.614000000001</v>
      </c>
      <c r="G410" s="372">
        <f t="shared" si="135"/>
        <v>85867.385999999999</v>
      </c>
      <c r="H410" s="374">
        <f t="shared" si="136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4"/>
        <v>10351.611600000004</v>
      </c>
      <c r="G411" s="372">
        <f t="shared" si="135"/>
        <v>95446.388400000011</v>
      </c>
      <c r="H411" s="374">
        <f t="shared" si="136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4"/>
        <v>12307.2804</v>
      </c>
      <c r="G412" s="372">
        <f t="shared" si="135"/>
        <v>80602.719600000011</v>
      </c>
      <c r="H412" s="374">
        <f t="shared" si="136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4"/>
        <v>11781.900000000011</v>
      </c>
      <c r="G413" s="372">
        <f t="shared" si="135"/>
        <v>80387.100000000006</v>
      </c>
      <c r="H413" s="374">
        <f t="shared" si="136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7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8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7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8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7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8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7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8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7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8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7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8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7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8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7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8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7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8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7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8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7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8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7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8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7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8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7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8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7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8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7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8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7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8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7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8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7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8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7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8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7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8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7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8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7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8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7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8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7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8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7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8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7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8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7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8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7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7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7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9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7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9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7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9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7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9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7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9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7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9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7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9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7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9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7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9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7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9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7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9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7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9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7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9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7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7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7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0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7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0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7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0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7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0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7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0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7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0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7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0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7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0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7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0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7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0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7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0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7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0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7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0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7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0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7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0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7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0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7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0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7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0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7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0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1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0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1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0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1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0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1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0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1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0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1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0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1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0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1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0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1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0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1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0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1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0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1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0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1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0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1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0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1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0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1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0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1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0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1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0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1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0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1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0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1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0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1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0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1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0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1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0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1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0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1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0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1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0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1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0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1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0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1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0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1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0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1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0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1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0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1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0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1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0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1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0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1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0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1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0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1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0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1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0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1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0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1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1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1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1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1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1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1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1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1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1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1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1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1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1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1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1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1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1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1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1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1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1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1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2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2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2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2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2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2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2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2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2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2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2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2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2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2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2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2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3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2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3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2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3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2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3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2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3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2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3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2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3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2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3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2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3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2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3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2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3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2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3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2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3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2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3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2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3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2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3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2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3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2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3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2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3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2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3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2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3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2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3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2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3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2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3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2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3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2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3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2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3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2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3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2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3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2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3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2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3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2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3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2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3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2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3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2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3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2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3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2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3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2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3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2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3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2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3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2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3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2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3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2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3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2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3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2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3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2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3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2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3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2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3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2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3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4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3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4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3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4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3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4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3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4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3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4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3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4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3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4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3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4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3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4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3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4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3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4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3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4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3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4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3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4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3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3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3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5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3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5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3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5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3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5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3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5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3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5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3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5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3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5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3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5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3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5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3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3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6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3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6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3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6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3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6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3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6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3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6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3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6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3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6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3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6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3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6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6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6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6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6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6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6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6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25" priority="109">
      <formula>F169&gt;0</formula>
    </cfRule>
    <cfRule type="expression" dxfId="1424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23" priority="102">
      <formula>F162&gt;0</formula>
    </cfRule>
    <cfRule type="expression" dxfId="1422" priority="103">
      <formula>F162&lt;0</formula>
    </cfRule>
  </conditionalFormatting>
  <conditionalFormatting sqref="H162:H168">
    <cfRule type="expression" dxfId="1421" priority="98">
      <formula>H162&gt;0</formula>
    </cfRule>
    <cfRule type="expression" dxfId="1420" priority="99">
      <formula>H162&lt;0</formula>
    </cfRule>
  </conditionalFormatting>
  <conditionalFormatting sqref="Q8">
    <cfRule type="expression" dxfId="1419" priority="84">
      <formula>Q8&gt;0</formula>
    </cfRule>
    <cfRule type="expression" dxfId="1418" priority="85">
      <formula>Q8&lt;0</formula>
    </cfRule>
  </conditionalFormatting>
  <conditionalFormatting sqref="Q7">
    <cfRule type="expression" dxfId="1417" priority="86">
      <formula>Q7&gt;0</formula>
    </cfRule>
    <cfRule type="expression" dxfId="1416" priority="87">
      <formula>Q7&lt;0</formula>
    </cfRule>
  </conditionalFormatting>
  <conditionalFormatting sqref="F270:F276">
    <cfRule type="expression" dxfId="1415" priority="58">
      <formula>F270&gt;0</formula>
    </cfRule>
    <cfRule type="expression" dxfId="1414" priority="59">
      <formula>F270&lt;0</formula>
    </cfRule>
  </conditionalFormatting>
  <conditionalFormatting sqref="F195:F213 H195:H213">
    <cfRule type="expression" dxfId="1413" priority="80">
      <formula>F195&gt;0</formula>
    </cfRule>
    <cfRule type="expression" dxfId="1412" priority="81">
      <formula>F195&lt;0</formula>
    </cfRule>
  </conditionalFormatting>
  <conditionalFormatting sqref="F188:F194">
    <cfRule type="expression" dxfId="1411" priority="78">
      <formula>F188&gt;0</formula>
    </cfRule>
    <cfRule type="expression" dxfId="1410" priority="79">
      <formula>F188&lt;0</formula>
    </cfRule>
  </conditionalFormatting>
  <conditionalFormatting sqref="H188:H194">
    <cfRule type="expression" dxfId="1409" priority="76">
      <formula>H188&gt;0</formula>
    </cfRule>
    <cfRule type="expression" dxfId="1408" priority="77">
      <formula>H188&lt;0</formula>
    </cfRule>
  </conditionalFormatting>
  <conditionalFormatting sqref="F221:F239 H221:H239">
    <cfRule type="expression" dxfId="1407" priority="74">
      <formula>F221&gt;0</formula>
    </cfRule>
    <cfRule type="expression" dxfId="1406" priority="75">
      <formula>F221&lt;0</formula>
    </cfRule>
  </conditionalFormatting>
  <conditionalFormatting sqref="F214:F220">
    <cfRule type="expression" dxfId="1405" priority="72">
      <formula>F214&gt;0</formula>
    </cfRule>
    <cfRule type="expression" dxfId="1404" priority="73">
      <formula>F214&lt;0</formula>
    </cfRule>
  </conditionalFormatting>
  <conditionalFormatting sqref="H214:H220">
    <cfRule type="expression" dxfId="1403" priority="70">
      <formula>H214&gt;0</formula>
    </cfRule>
    <cfRule type="expression" dxfId="1402" priority="71">
      <formula>H214&lt;0</formula>
    </cfRule>
  </conditionalFormatting>
  <conditionalFormatting sqref="F247:F264 H247:H264">
    <cfRule type="expression" dxfId="1401" priority="68">
      <formula>F247&gt;0</formula>
    </cfRule>
    <cfRule type="expression" dxfId="1400" priority="69">
      <formula>F247&lt;0</formula>
    </cfRule>
  </conditionalFormatting>
  <conditionalFormatting sqref="F240:F246">
    <cfRule type="expression" dxfId="1399" priority="66">
      <formula>F240&gt;0</formula>
    </cfRule>
    <cfRule type="expression" dxfId="1398" priority="67">
      <formula>F240&lt;0</formula>
    </cfRule>
  </conditionalFormatting>
  <conditionalFormatting sqref="H240:H246">
    <cfRule type="expression" dxfId="1397" priority="64">
      <formula>H240&gt;0</formula>
    </cfRule>
    <cfRule type="expression" dxfId="1396" priority="65">
      <formula>H240&lt;0</formula>
    </cfRule>
  </conditionalFormatting>
  <conditionalFormatting sqref="F265:F269 H265:H269">
    <cfRule type="expression" dxfId="1395" priority="62">
      <formula>F265&gt;0</formula>
    </cfRule>
    <cfRule type="expression" dxfId="1394" priority="63">
      <formula>F265&lt;0</formula>
    </cfRule>
  </conditionalFormatting>
  <conditionalFormatting sqref="F277:F292 H277:H292">
    <cfRule type="expression" dxfId="1393" priority="60">
      <formula>F277&gt;0</formula>
    </cfRule>
    <cfRule type="expression" dxfId="1392" priority="61">
      <formula>F277&lt;0</formula>
    </cfRule>
  </conditionalFormatting>
  <conditionalFormatting sqref="H270:H276">
    <cfRule type="expression" dxfId="1391" priority="56">
      <formula>H270&gt;0</formula>
    </cfRule>
    <cfRule type="expression" dxfId="1390" priority="57">
      <formula>H270&lt;0</formula>
    </cfRule>
  </conditionalFormatting>
  <conditionalFormatting sqref="F293 H293">
    <cfRule type="expression" dxfId="1389" priority="54">
      <formula>F293&gt;0</formula>
    </cfRule>
    <cfRule type="expression" dxfId="1388" priority="55">
      <formula>F293&lt;0</formula>
    </cfRule>
  </conditionalFormatting>
  <conditionalFormatting sqref="F294:F298 H294:H298">
    <cfRule type="expression" dxfId="1387" priority="52">
      <formula>F294&gt;0</formula>
    </cfRule>
    <cfRule type="expression" dxfId="1386" priority="53">
      <formula>F294&lt;0</formula>
    </cfRule>
  </conditionalFormatting>
  <conditionalFormatting sqref="F306:F321 H306:H321">
    <cfRule type="expression" dxfId="1385" priority="50">
      <formula>F306&gt;0</formula>
    </cfRule>
    <cfRule type="expression" dxfId="1384" priority="51">
      <formula>F306&lt;0</formula>
    </cfRule>
  </conditionalFormatting>
  <conditionalFormatting sqref="F299:F305">
    <cfRule type="expression" dxfId="1383" priority="48">
      <formula>F299&gt;0</formula>
    </cfRule>
    <cfRule type="expression" dxfId="1382" priority="49">
      <formula>F299&lt;0</formula>
    </cfRule>
  </conditionalFormatting>
  <conditionalFormatting sqref="H299:H305">
    <cfRule type="expression" dxfId="1381" priority="46">
      <formula>H299&gt;0</formula>
    </cfRule>
    <cfRule type="expression" dxfId="1380" priority="47">
      <formula>H299&lt;0</formula>
    </cfRule>
  </conditionalFormatting>
  <conditionalFormatting sqref="F323:F328 H323:H328">
    <cfRule type="expression" dxfId="1379" priority="44">
      <formula>F323&gt;0</formula>
    </cfRule>
    <cfRule type="expression" dxfId="1378" priority="45">
      <formula>F323&lt;0</formula>
    </cfRule>
  </conditionalFormatting>
  <conditionalFormatting sqref="F329 H329">
    <cfRule type="expression" dxfId="1377" priority="42">
      <formula>F329&gt;0</formula>
    </cfRule>
    <cfRule type="expression" dxfId="1376" priority="43">
      <formula>F329&lt;0</formula>
    </cfRule>
  </conditionalFormatting>
  <conditionalFormatting sqref="F330:F334 H330:H334">
    <cfRule type="expression" dxfId="1375" priority="40">
      <formula>F330&gt;0</formula>
    </cfRule>
    <cfRule type="expression" dxfId="1374" priority="41">
      <formula>F330&lt;0</formula>
    </cfRule>
  </conditionalFormatting>
  <conditionalFormatting sqref="F342:F357 H342:H357">
    <cfRule type="expression" dxfId="1373" priority="38">
      <formula>F342&gt;0</formula>
    </cfRule>
    <cfRule type="expression" dxfId="1372" priority="39">
      <formula>F342&lt;0</formula>
    </cfRule>
  </conditionalFormatting>
  <conditionalFormatting sqref="F335:F341">
    <cfRule type="expression" dxfId="1371" priority="36">
      <formula>F335&gt;0</formula>
    </cfRule>
    <cfRule type="expression" dxfId="1370" priority="37">
      <formula>F335&lt;0</formula>
    </cfRule>
  </conditionalFormatting>
  <conditionalFormatting sqref="H335:H341">
    <cfRule type="expression" dxfId="1369" priority="34">
      <formula>H335&gt;0</formula>
    </cfRule>
    <cfRule type="expression" dxfId="1368" priority="35">
      <formula>H335&lt;0</formula>
    </cfRule>
  </conditionalFormatting>
  <conditionalFormatting sqref="F358:F363 H358:H363">
    <cfRule type="expression" dxfId="1367" priority="32">
      <formula>F358&gt;0</formula>
    </cfRule>
    <cfRule type="expression" dxfId="1366" priority="33">
      <formula>F358&lt;0</formula>
    </cfRule>
  </conditionalFormatting>
  <conditionalFormatting sqref="F364 H364">
    <cfRule type="expression" dxfId="1365" priority="30">
      <formula>F364&gt;0</formula>
    </cfRule>
    <cfRule type="expression" dxfId="1364" priority="31">
      <formula>F364&lt;0</formula>
    </cfRule>
  </conditionalFormatting>
  <conditionalFormatting sqref="F365:F369 H365:H369">
    <cfRule type="expression" dxfId="1363" priority="28">
      <formula>F365&gt;0</formula>
    </cfRule>
    <cfRule type="expression" dxfId="1362" priority="29">
      <formula>F365&lt;0</formula>
    </cfRule>
  </conditionalFormatting>
  <conditionalFormatting sqref="F377:F392 H377:H392">
    <cfRule type="expression" dxfId="1361" priority="26">
      <formula>F377&gt;0</formula>
    </cfRule>
    <cfRule type="expression" dxfId="1360" priority="27">
      <formula>F377&lt;0</formula>
    </cfRule>
  </conditionalFormatting>
  <conditionalFormatting sqref="F370:F376">
    <cfRule type="expression" dxfId="1359" priority="24">
      <formula>F370&gt;0</formula>
    </cfRule>
    <cfRule type="expression" dxfId="1358" priority="25">
      <formula>F370&lt;0</formula>
    </cfRule>
  </conditionalFormatting>
  <conditionalFormatting sqref="H370:H376">
    <cfRule type="expression" dxfId="1357" priority="22">
      <formula>H370&gt;0</formula>
    </cfRule>
    <cfRule type="expression" dxfId="1356" priority="23">
      <formula>H370&lt;0</formula>
    </cfRule>
  </conditionalFormatting>
  <conditionalFormatting sqref="M421">
    <cfRule type="expression" dxfId="1355" priority="20">
      <formula>M421&gt;0</formula>
    </cfRule>
    <cfRule type="expression" dxfId="1354" priority="21">
      <formula>M421&lt;0</formula>
    </cfRule>
  </conditionalFormatting>
  <conditionalFormatting sqref="F83:F156 H83:H156">
    <cfRule type="expression" dxfId="1353" priority="18">
      <formula>F83&gt;0</formula>
    </cfRule>
    <cfRule type="expression" dxfId="1352" priority="19">
      <formula>F83&lt;0</formula>
    </cfRule>
  </conditionalFormatting>
  <conditionalFormatting sqref="F71:F82">
    <cfRule type="expression" dxfId="1351" priority="16">
      <formula>F71&gt;0</formula>
    </cfRule>
    <cfRule type="expression" dxfId="1350" priority="17">
      <formula>F71&lt;0</formula>
    </cfRule>
  </conditionalFormatting>
  <conditionalFormatting sqref="H71:H82">
    <cfRule type="expression" dxfId="1349" priority="14">
      <formula>H71&gt;0</formula>
    </cfRule>
    <cfRule type="expression" dxfId="1348" priority="15">
      <formula>H71&lt;0</formula>
    </cfRule>
  </conditionalFormatting>
  <conditionalFormatting sqref="F65:F70 H65:H70">
    <cfRule type="expression" dxfId="1347" priority="12">
      <formula>F65&gt;0</formula>
    </cfRule>
    <cfRule type="expression" dxfId="1346" priority="13">
      <formula>F65&lt;0</formula>
    </cfRule>
  </conditionalFormatting>
  <conditionalFormatting sqref="J67:K67">
    <cfRule type="expression" dxfId="1345" priority="10">
      <formula>J67&gt;0</formula>
    </cfRule>
    <cfRule type="expression" dxfId="1344" priority="11">
      <formula>J67&lt;0</formula>
    </cfRule>
  </conditionalFormatting>
  <conditionalFormatting sqref="J68:K74 K73:K156">
    <cfRule type="expression" dxfId="1343" priority="8">
      <formula>J68&gt;0</formula>
    </cfRule>
    <cfRule type="expression" dxfId="1342" priority="9">
      <formula>J68&lt;0</formula>
    </cfRule>
  </conditionalFormatting>
  <conditionalFormatting sqref="L67:L156">
    <cfRule type="expression" dxfId="1341" priority="4">
      <formula>L67&gt;0</formula>
    </cfRule>
    <cfRule type="expression" dxfId="1340" priority="5">
      <formula>L67&lt;0</formula>
    </cfRule>
  </conditionalFormatting>
  <conditionalFormatting sqref="Q10">
    <cfRule type="expression" dxfId="1339" priority="2">
      <formula>Q10&gt;0</formula>
    </cfRule>
    <cfRule type="expression" dxfId="133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18.54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218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6.2464183381088827E-2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20.394000000000002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20.208600000000001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20.023199999999999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19.837800000000001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19.6524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19.466999999999999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19.281600000000001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19.0962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18.910799999999998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18.7254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18.354599999999998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18.1692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17.983799999999999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17.798399999999997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17.613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17.427599999999998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17.2422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17.056799999999999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16.871400000000001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16.686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21">
      <formula>F47&gt;0</formula>
    </cfRule>
    <cfRule type="expression" dxfId="1325" priority="22">
      <formula>F47&lt;0</formula>
    </cfRule>
  </conditionalFormatting>
  <conditionalFormatting sqref="Q7">
    <cfRule type="expression" dxfId="1324" priority="19">
      <formula>Q7&gt;0</formula>
    </cfRule>
    <cfRule type="expression" dxfId="1323" priority="20">
      <formula>Q7&lt;0</formula>
    </cfRule>
  </conditionalFormatting>
  <conditionalFormatting sqref="Q8">
    <cfRule type="expression" dxfId="1322" priority="17">
      <formula>Q8&gt;0</formula>
    </cfRule>
    <cfRule type="expression" dxfId="1321" priority="18">
      <formula>Q8&lt;0</formula>
    </cfRule>
  </conditionalFormatting>
  <conditionalFormatting sqref="F25:F46">
    <cfRule type="expression" dxfId="1320" priority="15">
      <formula>F25&gt;0</formula>
    </cfRule>
    <cfRule type="expression" dxfId="1319" priority="16">
      <formula>F25&lt;0</formula>
    </cfRule>
  </conditionalFormatting>
  <conditionalFormatting sqref="H25:H46">
    <cfRule type="expression" dxfId="1318" priority="13">
      <formula>H25&gt;0</formula>
    </cfRule>
    <cfRule type="expression" dxfId="1317" priority="14">
      <formula>H25&lt;0</formula>
    </cfRule>
  </conditionalFormatting>
  <conditionalFormatting sqref="F89:F110">
    <cfRule type="expression" dxfId="1316" priority="11">
      <formula>F89&gt;0</formula>
    </cfRule>
    <cfRule type="expression" dxfId="1315" priority="12">
      <formula>F89&lt;0</formula>
    </cfRule>
  </conditionalFormatting>
  <conditionalFormatting sqref="H89:H110">
    <cfRule type="expression" dxfId="1314" priority="9">
      <formula>H89&gt;0</formula>
    </cfRule>
    <cfRule type="expression" dxfId="1313" priority="10">
      <formula>H89&lt;0</formula>
    </cfRule>
  </conditionalFormatting>
  <conditionalFormatting sqref="Q10">
    <cfRule type="expression" dxfId="1312" priority="7">
      <formula>Q10&gt;0</formula>
    </cfRule>
    <cfRule type="expression" dxfId="1311" priority="8">
      <formula>Q10&lt;0</formula>
    </cfRule>
  </conditionalFormatting>
  <conditionalFormatting sqref="J25:J38">
    <cfRule type="expression" dxfId="1310" priority="5">
      <formula>J25&gt;0</formula>
    </cfRule>
    <cfRule type="expression" dxfId="1309" priority="6">
      <formula>J25&lt;0</formula>
    </cfRule>
  </conditionalFormatting>
  <conditionalFormatting sqref="K25:K38">
    <cfRule type="expression" dxfId="1308" priority="3">
      <formula>K25&gt;0</formula>
    </cfRule>
    <cfRule type="expression" dxfId="1307" priority="4">
      <formula>K25&lt;0</formula>
    </cfRule>
  </conditionalFormatting>
  <conditionalFormatting sqref="L25:L38">
    <cfRule type="expression" dxfId="1306" priority="1">
      <formula>L25&gt;0</formula>
    </cfRule>
    <cfRule type="expression" dxfId="1305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4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4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30.924853846153837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27.32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35516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40202.30999999999</v>
      </c>
      <c r="T6" t="s">
        <v>537</v>
      </c>
      <c r="W6" s="134"/>
      <c r="Y6" s="29">
        <v>43102</v>
      </c>
      <c r="Z6" t="s">
        <v>915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-2938.3400000000038</v>
      </c>
      <c r="R7">
        <v>800</v>
      </c>
      <c r="W7" s="134"/>
      <c r="Z7" t="s">
        <v>901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-4686.3099999999977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-0.11656817730125454</v>
      </c>
      <c r="W9" s="134"/>
      <c r="Y9" s="29">
        <v>43104</v>
      </c>
      <c r="Z9" t="s">
        <v>913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M175</f>
        <v>1747.9699999999939</v>
      </c>
      <c r="W10" s="134"/>
      <c r="Z10" t="s">
        <v>914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  <c r="Y11" s="29">
        <v>43105</v>
      </c>
      <c r="Z11" t="s">
        <v>919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902</v>
      </c>
    </row>
    <row r="21" spans="1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8" t="s">
        <v>78</v>
      </c>
      <c r="P22" s="768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30.052000000000003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29.778800000000004</v>
      </c>
      <c r="Q24" s="2"/>
      <c r="T24" s="89" t="s">
        <v>112</v>
      </c>
      <c r="W24" s="134"/>
    </row>
    <row r="25" spans="1:26" ht="15.75" thickTop="1" x14ac:dyDescent="0.25">
      <c r="B25" s="489"/>
      <c r="C25" s="7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29.505600000000001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29.232400000000002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28.959200000000003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4200</v>
      </c>
      <c r="D28" s="18"/>
      <c r="E28" s="18"/>
      <c r="F28" s="18">
        <f>SUM(F2:F25)</f>
        <v>113164.24</v>
      </c>
      <c r="G28" s="14"/>
      <c r="H28" s="14">
        <f>SUM(H2:H27)</f>
        <v>2900</v>
      </c>
      <c r="I28" s="18"/>
      <c r="J28" s="18"/>
      <c r="K28" s="18">
        <f>SUM(K2:K27)</f>
        <v>72218.530000000013</v>
      </c>
      <c r="L28" s="14"/>
      <c r="M28" s="18">
        <f>SUM(M2:M27)</f>
        <v>743.4</v>
      </c>
      <c r="O28" s="81">
        <v>1.05</v>
      </c>
      <c r="P28" s="81">
        <f t="shared" si="2"/>
        <v>28.686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2900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72220</v>
      </c>
      <c r="L29" s="349"/>
      <c r="M29" s="350">
        <f>SumByColor($A$29,M2:M27)</f>
        <v>744</v>
      </c>
      <c r="O29" s="81">
        <v>1.04</v>
      </c>
      <c r="P29" s="81">
        <f t="shared" si="2"/>
        <v>28.412800000000001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28.139600000000002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27.866400000000002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27.5932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27.32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27.046800000000001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26.773599999999998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26.500399999999999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26.2272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25.954000000000001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25.680799999999998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25.407600000000002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25.134400000000003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24.8612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24.588000000000001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916</v>
      </c>
    </row>
    <row r="79" spans="1:13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1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4" spans="2:12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112">C84*(E84-D84)</f>
        <v>-33.800000000000097</v>
      </c>
      <c r="G84" s="372">
        <f t="shared" ref="G84:G97" si="113">D84*C84</f>
        <v>3591.7999999999997</v>
      </c>
      <c r="H84" s="373">
        <f t="shared" ref="H84:H97" si="114">(E84-D84)/D84</f>
        <v>-9.410323514672336E-3</v>
      </c>
      <c r="I84" s="372"/>
    </row>
    <row r="85" spans="2:12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112"/>
        <v>85.200000000000387</v>
      </c>
      <c r="G85" s="372">
        <f t="shared" si="113"/>
        <v>3591.7999999999997</v>
      </c>
      <c r="H85" s="373">
        <f t="shared" si="114"/>
        <v>2.3720697143493622E-2</v>
      </c>
      <c r="I85" s="372"/>
    </row>
    <row r="86" spans="2:12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112"/>
        <v>-136.80000000000021</v>
      </c>
      <c r="G86" s="372">
        <f t="shared" si="113"/>
        <v>3591.7999999999997</v>
      </c>
      <c r="H86" s="373">
        <f t="shared" si="114"/>
        <v>-3.8086753159975562E-2</v>
      </c>
      <c r="I86" s="372"/>
    </row>
    <row r="87" spans="2:12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112"/>
        <v>-147.56000000000029</v>
      </c>
      <c r="G87" s="372">
        <f t="shared" si="113"/>
        <v>4959.3599999999997</v>
      </c>
      <c r="H87" s="373">
        <f t="shared" si="114"/>
        <v>-2.9753839205058776E-2</v>
      </c>
      <c r="I87" s="372"/>
    </row>
    <row r="88" spans="2:12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112"/>
        <v>-49.199999999999591</v>
      </c>
      <c r="G88" s="372">
        <f t="shared" si="113"/>
        <v>8408.4</v>
      </c>
      <c r="H88" s="373">
        <f t="shared" si="114"/>
        <v>-5.8512915655772315E-3</v>
      </c>
      <c r="I88" s="372"/>
    </row>
    <row r="89" spans="2:12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112"/>
        <v>109.60000000000036</v>
      </c>
      <c r="G89" s="372">
        <f t="shared" si="113"/>
        <v>6994.4000000000005</v>
      </c>
      <c r="H89" s="373">
        <f t="shared" si="114"/>
        <v>1.5669678600022927E-2</v>
      </c>
      <c r="I89" s="372"/>
    </row>
    <row r="90" spans="2:12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112"/>
        <v>-6.4000000000007162</v>
      </c>
      <c r="G90" s="372">
        <f t="shared" si="113"/>
        <v>6994.4000000000005</v>
      </c>
      <c r="H90" s="373">
        <f t="shared" si="114"/>
        <v>-9.150177284685914E-4</v>
      </c>
      <c r="I90" s="372"/>
    </row>
    <row r="91" spans="2:12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112"/>
        <v>166.71999999999912</v>
      </c>
      <c r="G91" s="372">
        <f t="shared" si="113"/>
        <v>5554.880000000001</v>
      </c>
      <c r="H91" s="373">
        <f t="shared" si="114"/>
        <v>3.0013249611152554E-2</v>
      </c>
      <c r="I91" s="372"/>
    </row>
    <row r="92" spans="2:12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112"/>
        <v>218.88000000000034</v>
      </c>
      <c r="G92" s="372">
        <f t="shared" si="113"/>
        <v>5544.32</v>
      </c>
      <c r="H92" s="373">
        <f t="shared" si="114"/>
        <v>3.9478240794182211E-2</v>
      </c>
      <c r="I92" s="372"/>
    </row>
    <row r="93" spans="2:12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112"/>
        <v>298.88000000000034</v>
      </c>
      <c r="G93" s="372">
        <f t="shared" si="113"/>
        <v>5544.32</v>
      </c>
      <c r="H93" s="373">
        <f t="shared" si="114"/>
        <v>5.3907422371003176E-2</v>
      </c>
      <c r="I93" s="372"/>
    </row>
    <row r="94" spans="2:12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112"/>
        <v>363.18000000000006</v>
      </c>
      <c r="G94" s="372">
        <f t="shared" si="113"/>
        <v>1845.42</v>
      </c>
      <c r="H94" s="373">
        <f t="shared" si="114"/>
        <v>0.1968007282894951</v>
      </c>
      <c r="I94" s="372"/>
    </row>
    <row r="95" spans="2:12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112"/>
        <v>329.12000000000035</v>
      </c>
      <c r="G95" s="372">
        <f t="shared" si="113"/>
        <v>5384.48</v>
      </c>
      <c r="H95" s="373">
        <f t="shared" si="114"/>
        <v>6.1123822541823976E-2</v>
      </c>
      <c r="I95" s="372"/>
    </row>
    <row r="96" spans="2:12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112"/>
        <v>169.60000000000036</v>
      </c>
      <c r="G96" s="372">
        <f t="shared" si="113"/>
        <v>5384</v>
      </c>
      <c r="H96" s="373">
        <f t="shared" si="114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112"/>
        <v>474.7199999999998</v>
      </c>
      <c r="G97" s="372">
        <f t="shared" si="113"/>
        <v>5384.48</v>
      </c>
      <c r="H97" s="373">
        <f t="shared" si="114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115">C98*(E98-D98)</f>
        <v>588.31999999999994</v>
      </c>
      <c r="G98" s="372">
        <f t="shared" ref="G98:G111" si="116">D98*C98</f>
        <v>5384.48</v>
      </c>
      <c r="H98" s="373">
        <f t="shared" ref="H98:H140" si="117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115"/>
        <v>673.12000000000012</v>
      </c>
      <c r="G99" s="372">
        <f t="shared" si="116"/>
        <v>5384.48</v>
      </c>
      <c r="H99" s="373">
        <f t="shared" si="117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115"/>
        <v>597.9200000000003</v>
      </c>
      <c r="G100" s="372">
        <f t="shared" si="116"/>
        <v>5384.48</v>
      </c>
      <c r="H100" s="373">
        <f t="shared" si="117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115"/>
        <v>489.12000000000035</v>
      </c>
      <c r="G101" s="372">
        <f t="shared" si="116"/>
        <v>5384.48</v>
      </c>
      <c r="H101" s="373">
        <f t="shared" si="117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115"/>
        <v>409.12000000000035</v>
      </c>
      <c r="G102" s="372">
        <f t="shared" si="116"/>
        <v>5384.48</v>
      </c>
      <c r="H102" s="373">
        <f t="shared" si="117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115"/>
        <v>439.52</v>
      </c>
      <c r="G103" s="372">
        <f t="shared" si="116"/>
        <v>5384.48</v>
      </c>
      <c r="H103" s="373">
        <f t="shared" si="117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115"/>
        <v>369.12000000000035</v>
      </c>
      <c r="G104" s="372">
        <f t="shared" si="116"/>
        <v>5384.48</v>
      </c>
      <c r="H104" s="373">
        <f t="shared" si="117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115"/>
        <v>341.92000000000007</v>
      </c>
      <c r="G105" s="372">
        <f t="shared" si="116"/>
        <v>5384.48</v>
      </c>
      <c r="H105" s="373">
        <f t="shared" si="117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115"/>
        <v>442.72000000000048</v>
      </c>
      <c r="G106" s="372">
        <f t="shared" si="116"/>
        <v>5384.48</v>
      </c>
      <c r="H106" s="373">
        <f t="shared" si="117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115"/>
        <v>90.619999999999621</v>
      </c>
      <c r="G107" s="372">
        <f t="shared" si="116"/>
        <v>7821.38</v>
      </c>
      <c r="H107" s="373">
        <f t="shared" si="117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115"/>
        <v>51.480000000000103</v>
      </c>
      <c r="G108" s="372">
        <f t="shared" si="116"/>
        <v>8837.92</v>
      </c>
      <c r="H108" s="373">
        <f t="shared" si="117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115"/>
        <v>-376.80000000000007</v>
      </c>
      <c r="G109" s="372">
        <f t="shared" si="116"/>
        <v>10159.799999999999</v>
      </c>
      <c r="H109" s="373">
        <f t="shared" si="117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115"/>
        <v>-388.00000000000239</v>
      </c>
      <c r="G110" s="372">
        <f t="shared" si="116"/>
        <v>13408.000000000002</v>
      </c>
      <c r="H110" s="373">
        <f t="shared" si="117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115"/>
        <v>-262.9400000000004</v>
      </c>
      <c r="G111" s="372">
        <f t="shared" si="116"/>
        <v>13354.939999999999</v>
      </c>
      <c r="H111" s="373">
        <f t="shared" si="117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115"/>
        <v>-514.93999999999858</v>
      </c>
      <c r="G112" s="372">
        <f t="shared" ref="G112:G117" si="118">D112*C112</f>
        <v>13354.939999999999</v>
      </c>
      <c r="H112" s="373">
        <f t="shared" si="117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115"/>
        <v>-582.93999999999892</v>
      </c>
      <c r="G113" s="372">
        <f t="shared" si="118"/>
        <v>16522.939999999999</v>
      </c>
      <c r="H113" s="373">
        <f t="shared" si="117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115"/>
        <v>-292.93999999999801</v>
      </c>
      <c r="G114" s="372">
        <f t="shared" si="118"/>
        <v>16522.939999999999</v>
      </c>
      <c r="H114" s="373">
        <f t="shared" si="117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115"/>
        <v>-217.93999999999869</v>
      </c>
      <c r="G115" s="372">
        <f t="shared" si="118"/>
        <v>16522.939999999999</v>
      </c>
      <c r="H115" s="373">
        <f t="shared" si="117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115"/>
        <v>-92.93999999999869</v>
      </c>
      <c r="G116" s="372">
        <f t="shared" si="118"/>
        <v>16522.939999999999</v>
      </c>
      <c r="H116" s="373">
        <f t="shared" si="117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115"/>
        <v>-397.93999999999841</v>
      </c>
      <c r="G117" s="372">
        <f t="shared" si="118"/>
        <v>16522.939999999999</v>
      </c>
      <c r="H117" s="373">
        <f t="shared" si="117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115"/>
        <v>-27.939999999997411</v>
      </c>
      <c r="G118" s="372">
        <f t="shared" ref="G118:G140" si="119">D118*C118</f>
        <v>16522.939999999999</v>
      </c>
      <c r="H118" s="373">
        <f t="shared" si="117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115"/>
        <v>-142.9399999999994</v>
      </c>
      <c r="G119" s="372">
        <f t="shared" si="119"/>
        <v>16522.939999999999</v>
      </c>
      <c r="H119" s="373">
        <f t="shared" si="117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115"/>
        <v>-357.93999999999926</v>
      </c>
      <c r="G120" s="372">
        <f t="shared" si="119"/>
        <v>16522.939999999999</v>
      </c>
      <c r="H120" s="373">
        <f t="shared" si="117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115"/>
        <v>-442.94000000000011</v>
      </c>
      <c r="G121" s="372">
        <f t="shared" si="119"/>
        <v>16522.939999999999</v>
      </c>
      <c r="H121" s="373">
        <f t="shared" si="117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115"/>
        <v>-542.93999999999801</v>
      </c>
      <c r="G122" s="372">
        <f t="shared" si="119"/>
        <v>16522.939999999999</v>
      </c>
      <c r="H122" s="373">
        <f t="shared" si="117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115"/>
        <v>-224.94000000000014</v>
      </c>
      <c r="G123" s="372">
        <f t="shared" si="119"/>
        <v>16474.939999999999</v>
      </c>
      <c r="H123" s="373">
        <f t="shared" si="117"/>
        <v>-1.3653463988336233E-2</v>
      </c>
      <c r="I123" s="372" t="s">
        <v>185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115"/>
        <v>-139.93999999999929</v>
      </c>
      <c r="G124" s="372">
        <f t="shared" si="119"/>
        <v>16474.939999999999</v>
      </c>
      <c r="H124" s="373">
        <f t="shared" si="117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115"/>
        <v>-847.93799999999919</v>
      </c>
      <c r="G125" s="372">
        <f t="shared" si="119"/>
        <v>19639.937999999998</v>
      </c>
      <c r="H125" s="373">
        <f t="shared" si="117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115"/>
        <v>-833.93799999999771</v>
      </c>
      <c r="G126" s="372">
        <f t="shared" si="119"/>
        <v>22757.937999999998</v>
      </c>
      <c r="H126" s="373">
        <f t="shared" si="117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115"/>
        <v>-840.93799999999885</v>
      </c>
      <c r="G127" s="372">
        <f t="shared" si="119"/>
        <v>22757.937999999998</v>
      </c>
      <c r="H127" s="373">
        <f t="shared" si="117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115"/>
        <v>-700.9379999999968</v>
      </c>
      <c r="G128" s="372">
        <f t="shared" si="119"/>
        <v>22757.937999999998</v>
      </c>
      <c r="H128" s="373">
        <f t="shared" si="117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115"/>
        <v>-1125.9439999999984</v>
      </c>
      <c r="G129" s="372">
        <f t="shared" si="119"/>
        <v>25837.944</v>
      </c>
      <c r="H129" s="373">
        <f t="shared" si="117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115"/>
        <v>-1205.9439999999995</v>
      </c>
      <c r="G130" s="372">
        <f t="shared" si="119"/>
        <v>25837.944</v>
      </c>
      <c r="H130" s="373">
        <f t="shared" si="117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115"/>
        <v>-965.94399999999894</v>
      </c>
      <c r="G131" s="372">
        <f t="shared" si="119"/>
        <v>25837.944</v>
      </c>
      <c r="H131" s="373">
        <f t="shared" si="117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115"/>
        <v>-1477.9439999999995</v>
      </c>
      <c r="G132" s="372">
        <f t="shared" si="119"/>
        <v>25837.944</v>
      </c>
      <c r="H132" s="373">
        <f t="shared" si="117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115"/>
        <v>-1773.936000000002</v>
      </c>
      <c r="G133" s="372">
        <f t="shared" si="119"/>
        <v>28845.936000000002</v>
      </c>
      <c r="H133" s="373">
        <f t="shared" si="117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115"/>
        <v>-1935.9360000000017</v>
      </c>
      <c r="G134" s="372">
        <f t="shared" si="119"/>
        <v>28845.936000000002</v>
      </c>
      <c r="H134" s="373">
        <f t="shared" si="117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115"/>
        <v>-1989.9360000000006</v>
      </c>
      <c r="G135" s="372">
        <f t="shared" si="119"/>
        <v>28845.936000000002</v>
      </c>
      <c r="H135" s="373">
        <f t="shared" si="117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115"/>
        <v>-2133.9360000000006</v>
      </c>
      <c r="G136" s="372">
        <f t="shared" si="119"/>
        <v>28845.936000000002</v>
      </c>
      <c r="H136" s="373">
        <f t="shared" si="117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115"/>
        <v>-2505.9399999999991</v>
      </c>
      <c r="G137" s="372">
        <f t="shared" si="119"/>
        <v>31785.94</v>
      </c>
      <c r="H137" s="373">
        <f t="shared" si="117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115"/>
        <v>-2945.94</v>
      </c>
      <c r="G138" s="372">
        <f t="shared" si="119"/>
        <v>31785.94</v>
      </c>
      <c r="H138" s="373">
        <f t="shared" si="117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115"/>
        <v>-2415.9399999999991</v>
      </c>
      <c r="G139" s="372">
        <f t="shared" si="119"/>
        <v>31785.94</v>
      </c>
      <c r="H139" s="373">
        <f t="shared" si="117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115"/>
        <v>-2785.94</v>
      </c>
      <c r="G140" s="372">
        <f t="shared" si="119"/>
        <v>31785.94</v>
      </c>
      <c r="H140" s="373">
        <f t="shared" si="117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20">C141*(E141-D141)</f>
        <v>-1145.9399999999996</v>
      </c>
      <c r="G141" s="372">
        <f t="shared" ref="G141:G146" si="121">D141*C141</f>
        <v>31785.94</v>
      </c>
      <c r="H141" s="373">
        <f t="shared" ref="H141:H146" si="122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20"/>
        <v>-520.01099999999701</v>
      </c>
      <c r="G142" s="372">
        <f t="shared" si="121"/>
        <v>28654.010999999999</v>
      </c>
      <c r="H142" s="373">
        <f t="shared" si="122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20"/>
        <v>-783.99999999999886</v>
      </c>
      <c r="G143" s="372">
        <f t="shared" si="121"/>
        <v>31764</v>
      </c>
      <c r="H143" s="373">
        <f t="shared" si="122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20"/>
        <v>350.64000000000027</v>
      </c>
      <c r="G144" s="372">
        <f t="shared" si="121"/>
        <v>15759.359999999999</v>
      </c>
      <c r="H144" s="373">
        <f t="shared" si="122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20"/>
        <v>-398.86400000000037</v>
      </c>
      <c r="G145" s="372">
        <f t="shared" si="121"/>
        <v>25214.864000000001</v>
      </c>
      <c r="H145" s="373">
        <f t="shared" si="122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20"/>
        <v>1280.8600000000013</v>
      </c>
      <c r="G146" s="372">
        <f t="shared" si="121"/>
        <v>12271.14</v>
      </c>
      <c r="H146" s="373">
        <f t="shared" si="122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23">C147*(E147-D147)</f>
        <v>648.8599999999991</v>
      </c>
      <c r="G147" s="372">
        <f t="shared" ref="G147:G153" si="124">D147*C147</f>
        <v>12271.14</v>
      </c>
      <c r="H147" s="373">
        <f t="shared" ref="H147:H153" si="125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23"/>
        <v>1108.8599999999985</v>
      </c>
      <c r="G148" s="372">
        <f t="shared" si="124"/>
        <v>12211.14</v>
      </c>
      <c r="H148" s="373">
        <f t="shared" si="125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23"/>
        <v>1467.7889999999991</v>
      </c>
      <c r="G149" s="372">
        <f t="shared" si="124"/>
        <v>8789.2109999999993</v>
      </c>
      <c r="H149" s="373">
        <f t="shared" si="125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23"/>
        <v>1645.7100000000005</v>
      </c>
      <c r="G150" s="372">
        <f t="shared" si="124"/>
        <v>5310.29</v>
      </c>
      <c r="H150" s="373">
        <f t="shared" si="125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23"/>
        <v>1537.7099999999996</v>
      </c>
      <c r="G151" s="372">
        <f t="shared" si="124"/>
        <v>8728.2900000000009</v>
      </c>
      <c r="H151" s="373">
        <f t="shared" si="125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23"/>
        <v>1754.0499999999997</v>
      </c>
      <c r="G152" s="372">
        <f t="shared" si="124"/>
        <v>1717.95</v>
      </c>
      <c r="H152" s="373">
        <f t="shared" si="125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23"/>
        <v>1742.0399999999997</v>
      </c>
      <c r="G153" s="372">
        <f t="shared" si="124"/>
        <v>8673.9599999999991</v>
      </c>
      <c r="H153" s="373">
        <f t="shared" si="125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196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26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26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26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27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26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27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26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27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26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27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26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27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26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27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26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27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26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27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26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27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26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27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26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27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26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27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26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27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26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27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26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27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26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27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26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26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26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8:F92">
    <cfRule type="expression" dxfId="1304" priority="65">
      <formula>F88&gt;0</formula>
    </cfRule>
    <cfRule type="expression" dxfId="1303" priority="66">
      <formula>F88&lt;0</formula>
    </cfRule>
  </conditionalFormatting>
  <conditionalFormatting sqref="F93:F106 F109:F153 F156:F157">
    <cfRule type="expression" dxfId="1302" priority="61">
      <formula>F93&gt;0</formula>
    </cfRule>
    <cfRule type="expression" dxfId="1301" priority="62">
      <formula>F93&lt;0</formula>
    </cfRule>
  </conditionalFormatting>
  <conditionalFormatting sqref="F93:F106 F109:F153 F156:F157">
    <cfRule type="expression" dxfId="1300" priority="63">
      <formula>F93&gt;0</formula>
    </cfRule>
    <cfRule type="expression" dxfId="1299" priority="64">
      <formula>F93&lt;0</formula>
    </cfRule>
  </conditionalFormatting>
  <conditionalFormatting sqref="H88:H106 H109:H153 H156:H157">
    <cfRule type="expression" dxfId="1298" priority="59">
      <formula>H88&gt;0</formula>
    </cfRule>
    <cfRule type="expression" dxfId="1297" priority="60">
      <formula>H88&lt;0</formula>
    </cfRule>
  </conditionalFormatting>
  <conditionalFormatting sqref="F84:F87">
    <cfRule type="expression" dxfId="1296" priority="53">
      <formula>F84&gt;0</formula>
    </cfRule>
    <cfRule type="expression" dxfId="1295" priority="54">
      <formula>F84&lt;0</formula>
    </cfRule>
  </conditionalFormatting>
  <conditionalFormatting sqref="H84:H87">
    <cfRule type="expression" dxfId="1294" priority="51">
      <formula>H84&gt;0</formula>
    </cfRule>
    <cfRule type="expression" dxfId="1293" priority="52">
      <formula>H84&lt;0</formula>
    </cfRule>
  </conditionalFormatting>
  <conditionalFormatting sqref="Q8">
    <cfRule type="expression" dxfId="1292" priority="47">
      <formula>Q8&gt;0</formula>
    </cfRule>
    <cfRule type="expression" dxfId="1291" priority="48">
      <formula>Q8&lt;0</formula>
    </cfRule>
  </conditionalFormatting>
  <conditionalFormatting sqref="Q7">
    <cfRule type="expression" dxfId="1290" priority="49">
      <formula>Q7&gt;0</formula>
    </cfRule>
    <cfRule type="expression" dxfId="1289" priority="50">
      <formula>Q7&lt;0</formula>
    </cfRule>
  </conditionalFormatting>
  <conditionalFormatting sqref="F107">
    <cfRule type="expression" dxfId="1288" priority="43">
      <formula>F107&gt;0</formula>
    </cfRule>
    <cfRule type="expression" dxfId="1287" priority="44">
      <formula>F107&lt;0</formula>
    </cfRule>
  </conditionalFormatting>
  <conditionalFormatting sqref="F107">
    <cfRule type="expression" dxfId="1286" priority="45">
      <formula>F107&gt;0</formula>
    </cfRule>
    <cfRule type="expression" dxfId="1285" priority="46">
      <formula>F107&lt;0</formula>
    </cfRule>
  </conditionalFormatting>
  <conditionalFormatting sqref="H107">
    <cfRule type="expression" dxfId="1284" priority="41">
      <formula>H107&gt;0</formula>
    </cfRule>
    <cfRule type="expression" dxfId="1283" priority="42">
      <formula>H107&lt;0</formula>
    </cfRule>
  </conditionalFormatting>
  <conditionalFormatting sqref="F108">
    <cfRule type="expression" dxfId="1282" priority="37">
      <formula>F108&gt;0</formula>
    </cfRule>
    <cfRule type="expression" dxfId="1281" priority="38">
      <formula>F108&lt;0</formula>
    </cfRule>
  </conditionalFormatting>
  <conditionalFormatting sqref="F108">
    <cfRule type="expression" dxfId="1280" priority="39">
      <formula>F108&gt;0</formula>
    </cfRule>
    <cfRule type="expression" dxfId="1279" priority="40">
      <formula>F108&lt;0</formula>
    </cfRule>
  </conditionalFormatting>
  <conditionalFormatting sqref="H108">
    <cfRule type="expression" dxfId="1278" priority="35">
      <formula>H108&gt;0</formula>
    </cfRule>
    <cfRule type="expression" dxfId="1277" priority="36">
      <formula>H108&lt;0</formula>
    </cfRule>
  </conditionalFormatting>
  <conditionalFormatting sqref="F154:F155">
    <cfRule type="expression" dxfId="1276" priority="31">
      <formula>F154&gt;0</formula>
    </cfRule>
    <cfRule type="expression" dxfId="1275" priority="32">
      <formula>F154&lt;0</formula>
    </cfRule>
  </conditionalFormatting>
  <conditionalFormatting sqref="F154:F155">
    <cfRule type="expression" dxfId="1274" priority="33">
      <formula>F154&gt;0</formula>
    </cfRule>
    <cfRule type="expression" dxfId="1273" priority="34">
      <formula>F154&lt;0</formula>
    </cfRule>
  </conditionalFormatting>
  <conditionalFormatting sqref="H154:H155">
    <cfRule type="expression" dxfId="1272" priority="29">
      <formula>H154&gt;0</formula>
    </cfRule>
    <cfRule type="expression" dxfId="1271" priority="30">
      <formula>H154&lt;0</formula>
    </cfRule>
  </conditionalFormatting>
  <conditionalFormatting sqref="F35:F50">
    <cfRule type="expression" dxfId="1270" priority="27">
      <formula>F35&gt;0</formula>
    </cfRule>
    <cfRule type="expression" dxfId="1269" priority="28">
      <formula>F35&lt;0</formula>
    </cfRule>
  </conditionalFormatting>
  <conditionalFormatting sqref="H35:H50">
    <cfRule type="expression" dxfId="1268" priority="25">
      <formula>H35&gt;0</formula>
    </cfRule>
    <cfRule type="expression" dxfId="1267" priority="26">
      <formula>H35&lt;0</formula>
    </cfRule>
  </conditionalFormatting>
  <conditionalFormatting sqref="Q10">
    <cfRule type="expression" dxfId="1266" priority="23">
      <formula>Q10&gt;0</formula>
    </cfRule>
    <cfRule type="expression" dxfId="1265" priority="24">
      <formula>Q10&lt;0</formula>
    </cfRule>
  </conditionalFormatting>
  <conditionalFormatting sqref="J45:K45">
    <cfRule type="expression" dxfId="1264" priority="21">
      <formula>J45&gt;0</formula>
    </cfRule>
    <cfRule type="expression" dxfId="1263" priority="22">
      <formula>J45&lt;0</formula>
    </cfRule>
  </conditionalFormatting>
  <conditionalFormatting sqref="K46">
    <cfRule type="expression" dxfId="1262" priority="19">
      <formula>K46&gt;0</formula>
    </cfRule>
    <cfRule type="expression" dxfId="1261" priority="20">
      <formula>K46&lt;0</formula>
    </cfRule>
  </conditionalFormatting>
  <conditionalFormatting sqref="K47:K60 K65:K82">
    <cfRule type="expression" dxfId="1260" priority="17">
      <formula>K47&gt;0</formula>
    </cfRule>
    <cfRule type="expression" dxfId="1259" priority="18">
      <formula>K47&lt;0</formula>
    </cfRule>
  </conditionalFormatting>
  <conditionalFormatting sqref="F52:F60">
    <cfRule type="expression" dxfId="1258" priority="15">
      <formula>F52&gt;0</formula>
    </cfRule>
    <cfRule type="expression" dxfId="1257" priority="16">
      <formula>F52&lt;0</formula>
    </cfRule>
  </conditionalFormatting>
  <conditionalFormatting sqref="H52:H60">
    <cfRule type="expression" dxfId="1256" priority="13">
      <formula>H52&gt;0</formula>
    </cfRule>
    <cfRule type="expression" dxfId="1255" priority="14">
      <formula>H52&lt;0</formula>
    </cfRule>
  </conditionalFormatting>
  <conditionalFormatting sqref="R4">
    <cfRule type="expression" dxfId="1254" priority="11">
      <formula>R4&gt;0</formula>
    </cfRule>
    <cfRule type="expression" dxfId="1253" priority="12">
      <formula>R4&lt;0</formula>
    </cfRule>
  </conditionalFormatting>
  <conditionalFormatting sqref="Q9">
    <cfRule type="expression" dxfId="1252" priority="9">
      <formula>Q9&gt;0</formula>
    </cfRule>
    <cfRule type="expression" dxfId="1251" priority="10">
      <formula>Q9&lt;0</formula>
    </cfRule>
  </conditionalFormatting>
  <conditionalFormatting sqref="K61:K64">
    <cfRule type="expression" dxfId="1250" priority="7">
      <formula>K61&gt;0</formula>
    </cfRule>
    <cfRule type="expression" dxfId="1249" priority="8">
      <formula>K61&lt;0</formula>
    </cfRule>
  </conditionalFormatting>
  <conditionalFormatting sqref="F61:F78">
    <cfRule type="expression" dxfId="1248" priority="5">
      <formula>F61&gt;0</formula>
    </cfRule>
    <cfRule type="expression" dxfId="1247" priority="6">
      <formula>F61&lt;0</formula>
    </cfRule>
  </conditionalFormatting>
  <conditionalFormatting sqref="H61:H78">
    <cfRule type="expression" dxfId="1246" priority="3">
      <formula>H61&gt;0</formula>
    </cfRule>
    <cfRule type="expression" dxfId="1245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7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44" priority="31">
      <formula>Q7&gt;0</formula>
    </cfRule>
    <cfRule type="expression" dxfId="1243" priority="32">
      <formula>Q7&lt;0</formula>
    </cfRule>
  </conditionalFormatting>
  <conditionalFormatting sqref="Q8">
    <cfRule type="expression" dxfId="1242" priority="29">
      <formula>Q8&gt;0</formula>
    </cfRule>
    <cfRule type="expression" dxfId="1241" priority="30">
      <formula>Q8&lt;0</formula>
    </cfRule>
  </conditionalFormatting>
  <conditionalFormatting sqref="F62:F65">
    <cfRule type="expression" dxfId="1240" priority="21">
      <formula>F62&gt;0</formula>
    </cfRule>
    <cfRule type="expression" dxfId="1239" priority="22">
      <formula>F62&lt;0</formula>
    </cfRule>
  </conditionalFormatting>
  <conditionalFormatting sqref="F66:F74 F78:F98 F102:F106">
    <cfRule type="expression" dxfId="1238" priority="17">
      <formula>F66&gt;0</formula>
    </cfRule>
    <cfRule type="expression" dxfId="1237" priority="18">
      <formula>F66&lt;0</formula>
    </cfRule>
  </conditionalFormatting>
  <conditionalFormatting sqref="F66:F74 F78:F98 F102:F106">
    <cfRule type="expression" dxfId="1236" priority="19">
      <formula>F66&gt;0</formula>
    </cfRule>
    <cfRule type="expression" dxfId="1235" priority="20">
      <formula>F66&lt;0</formula>
    </cfRule>
  </conditionalFormatting>
  <conditionalFormatting sqref="H62:H74 H78:H98 H102:H106">
    <cfRule type="expression" dxfId="1234" priority="15">
      <formula>H62&gt;0</formula>
    </cfRule>
    <cfRule type="expression" dxfId="1233" priority="16">
      <formula>H62&lt;0</formula>
    </cfRule>
  </conditionalFormatting>
  <conditionalFormatting sqref="F57:F61">
    <cfRule type="expression" dxfId="1232" priority="13">
      <formula>F57&gt;0</formula>
    </cfRule>
    <cfRule type="expression" dxfId="1231" priority="14">
      <formula>F57&lt;0</formula>
    </cfRule>
  </conditionalFormatting>
  <conditionalFormatting sqref="H57:H61">
    <cfRule type="expression" dxfId="1230" priority="11">
      <formula>H57&gt;0</formula>
    </cfRule>
    <cfRule type="expression" dxfId="1229" priority="12">
      <formula>H57&lt;0</formula>
    </cfRule>
  </conditionalFormatting>
  <conditionalFormatting sqref="F75:F77">
    <cfRule type="expression" dxfId="1228" priority="7">
      <formula>F75&gt;0</formula>
    </cfRule>
    <cfRule type="expression" dxfId="1227" priority="8">
      <formula>F75&lt;0</formula>
    </cfRule>
  </conditionalFormatting>
  <conditionalFormatting sqref="F75:F77">
    <cfRule type="expression" dxfId="1226" priority="9">
      <formula>F75&gt;0</formula>
    </cfRule>
    <cfRule type="expression" dxfId="1225" priority="10">
      <formula>F75&lt;0</formula>
    </cfRule>
  </conditionalFormatting>
  <conditionalFormatting sqref="H75:H77">
    <cfRule type="expression" dxfId="1224" priority="5">
      <formula>H75&gt;0</formula>
    </cfRule>
    <cfRule type="expression" dxfId="1223" priority="6">
      <formula>H75&lt;0</formula>
    </cfRule>
  </conditionalFormatting>
  <conditionalFormatting sqref="F22:F30">
    <cfRule type="expression" dxfId="1222" priority="3">
      <formula>F22&gt;0</formula>
    </cfRule>
    <cfRule type="expression" dxfId="1221" priority="4">
      <formula>F22&lt;0</formula>
    </cfRule>
  </conditionalFormatting>
  <conditionalFormatting sqref="F99:F101">
    <cfRule type="expression" dxfId="1220" priority="1">
      <formula>F99&gt;0</formula>
    </cfRule>
    <cfRule type="expression" dxfId="121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18" priority="19">
      <formula>F25&gt;0</formula>
    </cfRule>
    <cfRule type="expression" dxfId="1217" priority="20">
      <formula>F25&lt;0</formula>
    </cfRule>
  </conditionalFormatting>
  <conditionalFormatting sqref="Q7">
    <cfRule type="expression" dxfId="1216" priority="17">
      <formula>Q7&gt;0</formula>
    </cfRule>
    <cfRule type="expression" dxfId="1215" priority="18">
      <formula>Q7&lt;0</formula>
    </cfRule>
  </conditionalFormatting>
  <conditionalFormatting sqref="Q8">
    <cfRule type="expression" dxfId="1214" priority="15">
      <formula>Q8&gt;0</formula>
    </cfRule>
    <cfRule type="expression" dxfId="1213" priority="16">
      <formula>Q8&lt;0</formula>
    </cfRule>
  </conditionalFormatting>
  <conditionalFormatting sqref="M74">
    <cfRule type="expression" dxfId="1212" priority="9">
      <formula>M74&gt;0</formula>
    </cfRule>
    <cfRule type="expression" dxfId="1211" priority="10">
      <formula>M74&lt;0</formula>
    </cfRule>
  </conditionalFormatting>
  <conditionalFormatting sqref="F113:F149 H113:H149">
    <cfRule type="expression" dxfId="1210" priority="7">
      <formula>F113&gt;0</formula>
    </cfRule>
    <cfRule type="expression" dxfId="1209" priority="8">
      <formula>F113&lt;0</formula>
    </cfRule>
  </conditionalFormatting>
  <conditionalFormatting sqref="F105:F112">
    <cfRule type="expression" dxfId="1208" priority="5">
      <formula>F105&gt;0</formula>
    </cfRule>
    <cfRule type="expression" dxfId="1207" priority="6">
      <formula>F105&lt;0</formula>
    </cfRule>
  </conditionalFormatting>
  <conditionalFormatting sqref="H105:H112">
    <cfRule type="expression" dxfId="1206" priority="3">
      <formula>H105&gt;0</formula>
    </cfRule>
    <cfRule type="expression" dxfId="1205" priority="4">
      <formula>H105&lt;0</formula>
    </cfRule>
  </conditionalFormatting>
  <conditionalFormatting sqref="Q10">
    <cfRule type="expression" dxfId="1204" priority="1">
      <formula>Q10&gt;0</formula>
    </cfRule>
    <cfRule type="expression" dxfId="120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164.98250000000002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237.96</v>
      </c>
      <c r="R4" s="509">
        <v>0</v>
      </c>
      <c r="T4" s="159">
        <v>43103</v>
      </c>
      <c r="U4" s="30" t="s">
        <v>908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4759.2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3299.6500000000005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1684.3199999999997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1459.5499999999993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0.44233479308411466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10</v>
      </c>
      <c r="D19" s="349"/>
      <c r="E19" s="349"/>
      <c r="F19" s="350">
        <f>SumByColor($A$19,F2:F17)</f>
        <v>1902</v>
      </c>
      <c r="G19" s="349"/>
      <c r="H19" s="349">
        <f>SumByColor($A$19,H2:H17)</f>
        <v>10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" si="12">C29*(E29-D29)</f>
        <v>1459.5500000000004</v>
      </c>
      <c r="G29" s="39">
        <f t="shared" ref="G29" si="13">D29*C29</f>
        <v>3299.6499999999996</v>
      </c>
      <c r="H29" s="226">
        <f t="shared" ref="H29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261.75600000000003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259.37640000000005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256.99680000000001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254.61720000000003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252.23760000000001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249.85800000000003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247.47840000000002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245.09880000000001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242.7192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240.33960000000002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237.96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235.5804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233.20080000000002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230.8212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228.44159999999999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226.06199999999998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223.6824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221.30280000000002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218.92320000000001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216.54360000000003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214.16400000000002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2" priority="35">
      <formula>F47&gt;0</formula>
    </cfRule>
    <cfRule type="expression" dxfId="1201" priority="36">
      <formula>F47&lt;0</formula>
    </cfRule>
  </conditionalFormatting>
  <conditionalFormatting sqref="Q7">
    <cfRule type="expression" dxfId="1200" priority="33">
      <formula>Q7&gt;0</formula>
    </cfRule>
    <cfRule type="expression" dxfId="1199" priority="34">
      <formula>Q7&lt;0</formula>
    </cfRule>
  </conditionalFormatting>
  <conditionalFormatting sqref="Q8">
    <cfRule type="expression" dxfId="1198" priority="31">
      <formula>Q8&gt;0</formula>
    </cfRule>
    <cfRule type="expression" dxfId="1197" priority="32">
      <formula>Q8&lt;0</formula>
    </cfRule>
  </conditionalFormatting>
  <conditionalFormatting sqref="F30:F46">
    <cfRule type="expression" dxfId="1196" priority="29">
      <formula>F30&gt;0</formula>
    </cfRule>
    <cfRule type="expression" dxfId="1195" priority="30">
      <formula>F30&lt;0</formula>
    </cfRule>
  </conditionalFormatting>
  <conditionalFormatting sqref="H30:H46">
    <cfRule type="expression" dxfId="1194" priority="27">
      <formula>H30&gt;0</formula>
    </cfRule>
    <cfRule type="expression" dxfId="1193" priority="28">
      <formula>H30&lt;0</formula>
    </cfRule>
  </conditionalFormatting>
  <conditionalFormatting sqref="Q10">
    <cfRule type="expression" dxfId="1192" priority="21">
      <formula>Q10&gt;0</formula>
    </cfRule>
    <cfRule type="expression" dxfId="1191" priority="22">
      <formula>Q10&lt;0</formula>
    </cfRule>
  </conditionalFormatting>
  <conditionalFormatting sqref="J25:J38">
    <cfRule type="expression" dxfId="1190" priority="19">
      <formula>J25&gt;0</formula>
    </cfRule>
    <cfRule type="expression" dxfId="1189" priority="20">
      <formula>J25&lt;0</formula>
    </cfRule>
  </conditionalFormatting>
  <conditionalFormatting sqref="K25:K38">
    <cfRule type="expression" dxfId="1188" priority="17">
      <formula>K25&gt;0</formula>
    </cfRule>
    <cfRule type="expression" dxfId="1187" priority="18">
      <formula>K25&lt;0</formula>
    </cfRule>
  </conditionalFormatting>
  <conditionalFormatting sqref="L25:L38">
    <cfRule type="expression" dxfId="1186" priority="15">
      <formula>L25&gt;0</formula>
    </cfRule>
    <cfRule type="expression" dxfId="1185" priority="16">
      <formula>L25&lt;0</formula>
    </cfRule>
  </conditionalFormatting>
  <conditionalFormatting sqref="F89:F110">
    <cfRule type="expression" dxfId="1184" priority="13">
      <formula>F89&gt;0</formula>
    </cfRule>
    <cfRule type="expression" dxfId="1183" priority="14">
      <formula>F89&lt;0</formula>
    </cfRule>
  </conditionalFormatting>
  <conditionalFormatting sqref="H89:H110">
    <cfRule type="expression" dxfId="1182" priority="11">
      <formula>H89&gt;0</formula>
    </cfRule>
    <cfRule type="expression" dxfId="1181" priority="12">
      <formula>H89&lt;0</formula>
    </cfRule>
  </conditionalFormatting>
  <conditionalFormatting sqref="J89:J102">
    <cfRule type="expression" dxfId="1180" priority="9">
      <formula>J89&gt;0</formula>
    </cfRule>
    <cfRule type="expression" dxfId="1179" priority="10">
      <formula>J89&lt;0</formula>
    </cfRule>
  </conditionalFormatting>
  <conditionalFormatting sqref="K89:K102">
    <cfRule type="expression" dxfId="1178" priority="7">
      <formula>K89&gt;0</formula>
    </cfRule>
    <cfRule type="expression" dxfId="1177" priority="8">
      <formula>K89&lt;0</formula>
    </cfRule>
  </conditionalFormatting>
  <conditionalFormatting sqref="L89:L102">
    <cfRule type="expression" dxfId="1176" priority="5">
      <formula>L89&gt;0</formula>
    </cfRule>
    <cfRule type="expression" dxfId="1175" priority="6">
      <formula>L89&lt;0</formula>
    </cfRule>
  </conditionalFormatting>
  <conditionalFormatting sqref="F25:F29">
    <cfRule type="expression" dxfId="1174" priority="3">
      <formula>F25&gt;0</formula>
    </cfRule>
    <cfRule type="expression" dxfId="1173" priority="4">
      <formula>F25&lt;0</formula>
    </cfRule>
  </conditionalFormatting>
  <conditionalFormatting sqref="H25:H29">
    <cfRule type="expression" dxfId="1172" priority="1">
      <formula>H25&gt;0</formula>
    </cfRule>
    <cfRule type="expression" dxfId="11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88.14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2644.2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88.799999999999727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88.799999999999727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3.4749941300774724E-2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7.7149988654413434E-3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96.954000000000008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96.072600000000008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95.191200000000009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94.30980000000001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93.428400000000011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92.547000000000011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91.665599999999998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90.784199999999998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89.902799999999999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89.0214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88.14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87.258600000000001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86.377200000000002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85.495800000000003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84.614400000000003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83.73299999999999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82.851599999999991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81.970200000000006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81.088800000000006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80.207400000000007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79.326000000000008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70" priority="21">
      <formula>F47&gt;0</formula>
    </cfRule>
    <cfRule type="expression" dxfId="1169" priority="22">
      <formula>F47&lt;0</formula>
    </cfRule>
  </conditionalFormatting>
  <conditionalFormatting sqref="Q7">
    <cfRule type="expression" dxfId="1168" priority="19">
      <formula>Q7&gt;0</formula>
    </cfRule>
    <cfRule type="expression" dxfId="1167" priority="20">
      <formula>Q7&lt;0</formula>
    </cfRule>
  </conditionalFormatting>
  <conditionalFormatting sqref="Q8">
    <cfRule type="expression" dxfId="1166" priority="17">
      <formula>Q8&gt;0</formula>
    </cfRule>
    <cfRule type="expression" dxfId="1165" priority="18">
      <formula>Q8&lt;0</formula>
    </cfRule>
  </conditionalFormatting>
  <conditionalFormatting sqref="F25:F46">
    <cfRule type="expression" dxfId="1164" priority="15">
      <formula>F25&gt;0</formula>
    </cfRule>
    <cfRule type="expression" dxfId="1163" priority="16">
      <formula>F25&lt;0</formula>
    </cfRule>
  </conditionalFormatting>
  <conditionalFormatting sqref="H25:H46">
    <cfRule type="expression" dxfId="1162" priority="13">
      <formula>H25&gt;0</formula>
    </cfRule>
    <cfRule type="expression" dxfId="1161" priority="14">
      <formula>H25&lt;0</formula>
    </cfRule>
  </conditionalFormatting>
  <conditionalFormatting sqref="F89:F110">
    <cfRule type="expression" dxfId="1160" priority="11">
      <formula>F89&gt;0</formula>
    </cfRule>
    <cfRule type="expression" dxfId="1159" priority="12">
      <formula>F89&lt;0</formula>
    </cfRule>
  </conditionalFormatting>
  <conditionalFormatting sqref="H89:H110">
    <cfRule type="expression" dxfId="1158" priority="9">
      <formula>H89&gt;0</formula>
    </cfRule>
    <cfRule type="expression" dxfId="1157" priority="10">
      <formula>H89&lt;0</formula>
    </cfRule>
  </conditionalFormatting>
  <conditionalFormatting sqref="Q10">
    <cfRule type="expression" dxfId="1156" priority="7">
      <formula>Q10&gt;0</formula>
    </cfRule>
    <cfRule type="expression" dxfId="1155" priority="8">
      <formula>Q10&lt;0</formula>
    </cfRule>
  </conditionalFormatting>
  <conditionalFormatting sqref="J25:J38">
    <cfRule type="expression" dxfId="1154" priority="5">
      <formula>J25&gt;0</formula>
    </cfRule>
    <cfRule type="expression" dxfId="1153" priority="6">
      <formula>J25&lt;0</formula>
    </cfRule>
  </conditionalFormatting>
  <conditionalFormatting sqref="K25:K38">
    <cfRule type="expression" dxfId="1152" priority="3">
      <formula>K25&gt;0</formula>
    </cfRule>
    <cfRule type="expression" dxfId="1151" priority="4">
      <formula>K25&lt;0</formula>
    </cfRule>
  </conditionalFormatting>
  <conditionalFormatting sqref="L25:L38">
    <cfRule type="expression" dxfId="1150" priority="1">
      <formula>L25&gt;0</formula>
    </cfRule>
    <cfRule type="expression" dxfId="11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tabSelected="1" workbookViewId="0">
      <pane ySplit="1" topLeftCell="A17" activePane="bottomLeft" state="frozen"/>
      <selection activeCell="A2" sqref="A2"/>
      <selection pane="bottomLeft" activeCell="M46" sqref="M46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90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96.393444444444469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112.18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10096.200000000001</v>
      </c>
      <c r="T5" s="1">
        <v>43105</v>
      </c>
      <c r="U5" t="s">
        <v>920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8675.4100000000017</v>
      </c>
    </row>
    <row r="7" spans="1:21" x14ac:dyDescent="0.25">
      <c r="B7" s="72">
        <v>43017</v>
      </c>
      <c r="C7" s="4">
        <v>40</v>
      </c>
      <c r="D7" s="3">
        <v>91.81</v>
      </c>
      <c r="E7" s="3">
        <v>0</v>
      </c>
      <c r="F7" s="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1420.7899999999991</v>
      </c>
      <c r="R7">
        <v>90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1420.7899999999991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0.16377208685237918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160</v>
      </c>
      <c r="I18" s="18"/>
      <c r="J18" s="18"/>
      <c r="K18" s="18">
        <f>SUM(K2:K6)</f>
        <v>15287.19</v>
      </c>
      <c r="L18" s="14"/>
      <c r="M18" s="18">
        <f>SUM(M2:M10)</f>
        <v>12</v>
      </c>
    </row>
    <row r="19" spans="1:13" ht="15.75" thickBot="1" x14ac:dyDescent="0.3">
      <c r="A19" s="347" t="s">
        <v>194</v>
      </c>
      <c r="B19" s="348"/>
      <c r="C19" s="349">
        <f>SumByColor($A$19,C2:C17)</f>
        <v>160</v>
      </c>
      <c r="D19" s="349"/>
      <c r="E19" s="349"/>
      <c r="F19" s="350">
        <f>SumByColor($A$19,F2:F17)</f>
        <v>14254</v>
      </c>
      <c r="G19" s="349"/>
      <c r="H19" s="349">
        <f>SumByColor($A$19,H2:H17)</f>
        <v>160</v>
      </c>
      <c r="I19" s="349"/>
      <c r="J19" s="349"/>
      <c r="K19" s="350">
        <f>SumByColor($A$19,K2:K17)</f>
        <v>15287</v>
      </c>
      <c r="L19" s="349"/>
      <c r="M19" s="350">
        <f>SumByColor($A$19,M2:M17)</f>
        <v>12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2">C25*(E25-D25)</f>
        <v>-39.499999999999602</v>
      </c>
      <c r="G25" s="39">
        <f t="shared" ref="G25" si="3">D25*C25</f>
        <v>3322</v>
      </c>
      <c r="H25" s="226">
        <f t="shared" ref="H25" si="4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5">C26*(E26-D26)</f>
        <v>-735.06500000000017</v>
      </c>
      <c r="G26" s="39">
        <f t="shared" ref="G26" si="6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7">C27*(E27-D27)</f>
        <v>-270.84749999999997</v>
      </c>
      <c r="G27" s="39">
        <f t="shared" ref="G27" si="8">D27*C27</f>
        <v>8671.5974999999999</v>
      </c>
      <c r="H27" s="226">
        <f t="shared" ref="H27" si="9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0">C28*(E28-D28)</f>
        <v>-2286.6</v>
      </c>
      <c r="G28" s="39">
        <f t="shared" ref="G28" si="11">D28*C28</f>
        <v>13171.6</v>
      </c>
      <c r="H28" s="226">
        <f t="shared" ref="H28" si="12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3">C29*(E29-D29)</f>
        <v>-2016.75</v>
      </c>
      <c r="G29" s="39">
        <f t="shared" ref="G29" si="14">D29*C29</f>
        <v>8547.75</v>
      </c>
      <c r="H29" s="226">
        <f t="shared" ref="H29" si="15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6">C30*(E30-D30)</f>
        <v>-1362.7500000000002</v>
      </c>
      <c r="G30" s="39">
        <f t="shared" ref="G30" si="17">D30*C30</f>
        <v>8547.75</v>
      </c>
      <c r="H30" s="226">
        <f t="shared" ref="H30" si="18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9">C31*(E31-D31)</f>
        <v>-1292.9999999999995</v>
      </c>
      <c r="G31" s="39">
        <f t="shared" ref="G31:G35" si="20">D31*C31</f>
        <v>8547.75</v>
      </c>
      <c r="H31" s="226">
        <f t="shared" ref="H31:H35" si="21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9"/>
        <v>-1495.4999999999998</v>
      </c>
      <c r="G32" s="39">
        <f t="shared" si="20"/>
        <v>8547.75</v>
      </c>
      <c r="H32" s="226">
        <f t="shared" si="21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9"/>
        <v>-1107.7124999999996</v>
      </c>
      <c r="G33" s="39">
        <f t="shared" si="20"/>
        <v>8547.7124999999996</v>
      </c>
      <c r="H33" s="226">
        <f t="shared" si="21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9"/>
        <v>-1743.7124999999992</v>
      </c>
      <c r="G34" s="39">
        <f t="shared" si="20"/>
        <v>13133.7125</v>
      </c>
      <c r="H34" s="226">
        <f t="shared" si="21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9"/>
        <v>-2118.7049999999986</v>
      </c>
      <c r="G35" s="39">
        <f t="shared" si="20"/>
        <v>15315.705</v>
      </c>
      <c r="H35" s="226">
        <f t="shared" si="21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2">C36*(E36-D36)</f>
        <v>-2489.2049999999981</v>
      </c>
      <c r="G36" s="39">
        <f t="shared" ref="G36" si="23">D36*C36</f>
        <v>15315.705</v>
      </c>
      <c r="H36" s="226">
        <f t="shared" ref="H36" si="24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5">C37*(E37-D37)</f>
        <v>-2298.704999999999</v>
      </c>
      <c r="G37" s="39">
        <f t="shared" ref="G37" si="26">D37*C37</f>
        <v>15315.705</v>
      </c>
      <c r="H37" s="226">
        <f t="shared" ref="H37" si="27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8">C38*(E38-D38)</f>
        <v>-2429.2049999999995</v>
      </c>
      <c r="G38" s="39">
        <f t="shared" ref="G38:G41" si="29">D38*C38</f>
        <v>15315.705</v>
      </c>
      <c r="H38" s="226">
        <f t="shared" ref="H38:H41" si="30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8"/>
        <v>-3045.7049999999995</v>
      </c>
      <c r="G39" s="39">
        <f t="shared" si="29"/>
        <v>15315.705</v>
      </c>
      <c r="H39" s="226">
        <f t="shared" si="30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8"/>
        <v>-3202.800000000002</v>
      </c>
      <c r="G40" s="39">
        <f t="shared" si="29"/>
        <v>19344.8</v>
      </c>
      <c r="H40" s="226">
        <f t="shared" si="30"/>
        <v>-0.16556387246185031</v>
      </c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8"/>
        <v>-286.2500000000008</v>
      </c>
      <c r="G41" s="39">
        <f t="shared" si="29"/>
        <v>12251.25</v>
      </c>
      <c r="H41" s="226">
        <f t="shared" si="30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123.39800000000002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1">C42*(E42-D42)</f>
        <v>-1092.5000000000011</v>
      </c>
      <c r="G42" s="39">
        <f t="shared" ref="G42:G44" si="32">D42*C42</f>
        <v>12251.25</v>
      </c>
      <c r="H42" s="226">
        <f t="shared" ref="H42:H44" si="33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4">O42*$Q$4</f>
        <v>122.27620000000002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1"/>
        <v>189.00000000000006</v>
      </c>
      <c r="G43" s="39">
        <f t="shared" si="32"/>
        <v>9780</v>
      </c>
      <c r="H43" s="226">
        <f t="shared" si="33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4"/>
        <v>121.15440000000001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1"/>
        <v>829.00000000000068</v>
      </c>
      <c r="G44" s="39">
        <f t="shared" si="32"/>
        <v>9780</v>
      </c>
      <c r="H44" s="226">
        <f t="shared" si="33"/>
        <v>8.4764826175869182E-2</v>
      </c>
      <c r="I44" s="39"/>
      <c r="J44" s="39"/>
      <c r="K44" s="39"/>
      <c r="L44" s="39"/>
      <c r="O44" s="81">
        <v>1.07</v>
      </c>
      <c r="P44" s="81">
        <f t="shared" si="34"/>
        <v>120.03260000000002</v>
      </c>
      <c r="Q44" s="2"/>
    </row>
    <row r="45" spans="1:17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  <c r="O45" s="81">
        <v>1.06</v>
      </c>
      <c r="P45" s="81">
        <f t="shared" si="34"/>
        <v>118.91080000000001</v>
      </c>
      <c r="Q45" s="2"/>
    </row>
    <row r="46" spans="1:17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" si="38">C46*(E46-D46)</f>
        <v>1420.7940000000006</v>
      </c>
      <c r="G46" s="39">
        <f t="shared" ref="G46" si="39">D46*C46</f>
        <v>8675.4060000000009</v>
      </c>
      <c r="H46" s="226">
        <f t="shared" ref="H46" si="40">(E46-D46)/D46</f>
        <v>0.16377262343687438</v>
      </c>
      <c r="I46" s="39"/>
      <c r="J46" s="39"/>
      <c r="K46" s="39"/>
      <c r="L46" s="39"/>
      <c r="O46" s="81">
        <v>1.05</v>
      </c>
      <c r="P46" s="81">
        <f t="shared" si="34"/>
        <v>117.78900000000002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4"/>
        <v>116.66720000000001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4"/>
        <v>115.54540000000001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4"/>
        <v>114.42360000000001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4"/>
        <v>113.30180000000001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4"/>
        <v>112.18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4"/>
        <v>111.0582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4"/>
        <v>109.93640000000001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4"/>
        <v>108.8146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4"/>
        <v>107.69280000000001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4"/>
        <v>106.571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4"/>
        <v>105.4492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4"/>
        <v>104.32740000000001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4"/>
        <v>103.2056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4"/>
        <v>102.08380000000001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4"/>
        <v>100.962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48" priority="23">
      <formula>F56&gt;0</formula>
    </cfRule>
    <cfRule type="expression" dxfId="1147" priority="24">
      <formula>F56&lt;0</formula>
    </cfRule>
  </conditionalFormatting>
  <conditionalFormatting sqref="Q7">
    <cfRule type="expression" dxfId="1146" priority="21">
      <formula>Q7&gt;0</formula>
    </cfRule>
    <cfRule type="expression" dxfId="1145" priority="22">
      <formula>Q7&lt;0</formula>
    </cfRule>
  </conditionalFormatting>
  <conditionalFormatting sqref="Q8">
    <cfRule type="expression" dxfId="1144" priority="19">
      <formula>Q8&gt;0</formula>
    </cfRule>
    <cfRule type="expression" dxfId="1143" priority="20">
      <formula>Q8&lt;0</formula>
    </cfRule>
  </conditionalFormatting>
  <conditionalFormatting sqref="F25:F55">
    <cfRule type="expression" dxfId="1142" priority="17">
      <formula>F25&gt;0</formula>
    </cfRule>
    <cfRule type="expression" dxfId="1141" priority="18">
      <formula>F25&lt;0</formula>
    </cfRule>
  </conditionalFormatting>
  <conditionalFormatting sqref="H25:H55">
    <cfRule type="expression" dxfId="1140" priority="15">
      <formula>H25&gt;0</formula>
    </cfRule>
    <cfRule type="expression" dxfId="1139" priority="16">
      <formula>H25&lt;0</formula>
    </cfRule>
  </conditionalFormatting>
  <conditionalFormatting sqref="F89:F110">
    <cfRule type="expression" dxfId="1138" priority="13">
      <formula>F89&gt;0</formula>
    </cfRule>
    <cfRule type="expression" dxfId="1137" priority="14">
      <formula>F89&lt;0</formula>
    </cfRule>
  </conditionalFormatting>
  <conditionalFormatting sqref="H89:H110">
    <cfRule type="expression" dxfId="1136" priority="11">
      <formula>H89&gt;0</formula>
    </cfRule>
    <cfRule type="expression" dxfId="1135" priority="12">
      <formula>H89&lt;0</formula>
    </cfRule>
  </conditionalFormatting>
  <conditionalFormatting sqref="Q10">
    <cfRule type="expression" dxfId="1134" priority="9">
      <formula>Q10&gt;0</formula>
    </cfRule>
    <cfRule type="expression" dxfId="1133" priority="10">
      <formula>Q10&lt;0</formula>
    </cfRule>
  </conditionalFormatting>
  <conditionalFormatting sqref="J25:J38">
    <cfRule type="expression" dxfId="1132" priority="7">
      <formula>J25&gt;0</formula>
    </cfRule>
    <cfRule type="expression" dxfId="1131" priority="8">
      <formula>J25&lt;0</formula>
    </cfRule>
  </conditionalFormatting>
  <conditionalFormatting sqref="K25:K38">
    <cfRule type="expression" dxfId="1130" priority="5">
      <formula>K25&gt;0</formula>
    </cfRule>
    <cfRule type="expression" dxfId="1129" priority="6">
      <formula>K25&lt;0</formula>
    </cfRule>
  </conditionalFormatting>
  <conditionalFormatting sqref="L25:L34">
    <cfRule type="expression" dxfId="1128" priority="3">
      <formula>L25&gt;0</formula>
    </cfRule>
    <cfRule type="expression" dxfId="1127" priority="4">
      <formula>L25&lt;0</formula>
    </cfRule>
  </conditionalFormatting>
  <conditionalFormatting sqref="J43">
    <cfRule type="expression" dxfId="1126" priority="1">
      <formula>J43&gt;0</formula>
    </cfRule>
    <cfRule type="expression" dxfId="112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187.75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916.92000000000053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773.89000000000033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0.25959793499736689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2.6631158455392811E-3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206.52500000000001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204.64750000000001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202.77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200.89250000000001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199.01500000000001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197.13750000000002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195.26000000000002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193.38249999999999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191.505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189.6275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187.75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185.8725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183.995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182.11750000000001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180.23999999999998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178.36249999999998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176.48499999999999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174.60750000000002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172.73000000000002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170.85249999999999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168.97499999999999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24" priority="22">
      <formula>F47&gt;0</formula>
    </cfRule>
    <cfRule type="expression" dxfId="1123" priority="23">
      <formula>F47&lt;0</formula>
    </cfRule>
  </conditionalFormatting>
  <conditionalFormatting sqref="Q7">
    <cfRule type="expression" dxfId="1122" priority="20">
      <formula>Q7&gt;0</formula>
    </cfRule>
    <cfRule type="expression" dxfId="1121" priority="21">
      <formula>Q7&lt;0</formula>
    </cfRule>
  </conditionalFormatting>
  <conditionalFormatting sqref="Q8">
    <cfRule type="expression" dxfId="1120" priority="18">
      <formula>Q8&gt;0</formula>
    </cfRule>
    <cfRule type="expression" dxfId="1119" priority="19">
      <formula>Q8&lt;0</formula>
    </cfRule>
  </conditionalFormatting>
  <conditionalFormatting sqref="F25:F46">
    <cfRule type="expression" dxfId="1118" priority="16">
      <formula>F25&gt;0</formula>
    </cfRule>
    <cfRule type="expression" dxfId="1117" priority="17">
      <formula>F25&lt;0</formula>
    </cfRule>
  </conditionalFormatting>
  <conditionalFormatting sqref="H25:H46">
    <cfRule type="expression" dxfId="1116" priority="14">
      <formula>H25&gt;0</formula>
    </cfRule>
    <cfRule type="expression" dxfId="1115" priority="15">
      <formula>H25&lt;0</formula>
    </cfRule>
  </conditionalFormatting>
  <conditionalFormatting sqref="F89:F110">
    <cfRule type="expression" dxfId="1114" priority="12">
      <formula>F89&gt;0</formula>
    </cfRule>
    <cfRule type="expression" dxfId="1113" priority="13">
      <formula>F89&lt;0</formula>
    </cfRule>
  </conditionalFormatting>
  <conditionalFormatting sqref="H89:H110">
    <cfRule type="expression" dxfId="1112" priority="10">
      <formula>H89&gt;0</formula>
    </cfRule>
    <cfRule type="expression" dxfId="1111" priority="11">
      <formula>H89&lt;0</formula>
    </cfRule>
  </conditionalFormatting>
  <conditionalFormatting sqref="Q10">
    <cfRule type="expression" dxfId="1110" priority="8">
      <formula>Q10&gt;0</formula>
    </cfRule>
    <cfRule type="expression" dxfId="1109" priority="9">
      <formula>Q10&lt;0</formula>
    </cfRule>
  </conditionalFormatting>
  <conditionalFormatting sqref="J25:J38">
    <cfRule type="expression" dxfId="1108" priority="6">
      <formula>J25&gt;0</formula>
    </cfRule>
    <cfRule type="expression" dxfId="1107" priority="7">
      <formula>J25&lt;0</formula>
    </cfRule>
  </conditionalFormatting>
  <conditionalFormatting sqref="K25:K38">
    <cfRule type="expression" dxfId="1106" priority="4">
      <formula>K25&gt;0</formula>
    </cfRule>
    <cfRule type="expression" dxfId="1105" priority="5">
      <formula>K25&lt;0</formula>
    </cfRule>
  </conditionalFormatting>
  <conditionalFormatting sqref="L25:L38">
    <cfRule type="expression" dxfId="1104" priority="2">
      <formula>L25&gt;0</formula>
    </cfRule>
    <cfRule type="expression" dxfId="110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91" priority="74">
      <formula>F12&gt;0</formula>
    </cfRule>
    <cfRule type="expression" dxfId="10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89" priority="67">
      <formula>F124&gt;0</formula>
    </cfRule>
    <cfRule type="expression" dxfId="1088" priority="68">
      <formula>F124&lt;0</formula>
    </cfRule>
  </conditionalFormatting>
  <conditionalFormatting sqref="H124:H130">
    <cfRule type="expression" dxfId="1087" priority="55">
      <formula>H124&gt;0</formula>
    </cfRule>
    <cfRule type="expression" dxfId="1086" priority="56">
      <formula>H124&lt;0</formula>
    </cfRule>
  </conditionalFormatting>
  <conditionalFormatting sqref="H131">
    <cfRule type="expression" dxfId="1085" priority="53">
      <formula>H131&gt;0</formula>
    </cfRule>
    <cfRule type="expression" dxfId="1084" priority="54">
      <formula>H131&lt;0</formula>
    </cfRule>
  </conditionalFormatting>
  <conditionalFormatting sqref="H132">
    <cfRule type="expression" dxfId="1083" priority="51">
      <formula>H132&gt;0</formula>
    </cfRule>
    <cfRule type="expression" dxfId="1082" priority="52">
      <formula>H132&lt;0</formula>
    </cfRule>
  </conditionalFormatting>
  <conditionalFormatting sqref="H133:H135">
    <cfRule type="expression" dxfId="1081" priority="49">
      <formula>H133&gt;0</formula>
    </cfRule>
    <cfRule type="expression" dxfId="1080" priority="50">
      <formula>H133&lt;0</formula>
    </cfRule>
  </conditionalFormatting>
  <conditionalFormatting sqref="H136">
    <cfRule type="expression" dxfId="1079" priority="45">
      <formula>H136&gt;0</formula>
    </cfRule>
    <cfRule type="expression" dxfId="1078" priority="46">
      <formula>H136&lt;0</formula>
    </cfRule>
  </conditionalFormatting>
  <conditionalFormatting sqref="Q7">
    <cfRule type="expression" dxfId="1077" priority="39">
      <formula>Q7&gt;0</formula>
    </cfRule>
    <cfRule type="expression" dxfId="1076" priority="40">
      <formula>Q7&lt;0</formula>
    </cfRule>
  </conditionalFormatting>
  <conditionalFormatting sqref="Q8">
    <cfRule type="expression" dxfId="1075" priority="37">
      <formula>Q8&gt;0</formula>
    </cfRule>
    <cfRule type="expression" dxfId="1074" priority="38">
      <formula>Q8&lt;0</formula>
    </cfRule>
  </conditionalFormatting>
  <conditionalFormatting sqref="F167:F178 H167:H178">
    <cfRule type="expression" dxfId="1073" priority="35">
      <formula>F167&gt;0</formula>
    </cfRule>
    <cfRule type="expression" dxfId="1072" priority="36">
      <formula>F167&lt;0</formula>
    </cfRule>
  </conditionalFormatting>
  <conditionalFormatting sqref="F183:F197 H183:H197">
    <cfRule type="expression" dxfId="1071" priority="33">
      <formula>F183&gt;0</formula>
    </cfRule>
    <cfRule type="expression" dxfId="1070" priority="34">
      <formula>F183&lt;0</formula>
    </cfRule>
  </conditionalFormatting>
  <conditionalFormatting sqref="F198:F206 H198:H206">
    <cfRule type="expression" dxfId="1069" priority="31">
      <formula>F198&gt;0</formula>
    </cfRule>
    <cfRule type="expression" dxfId="1068" priority="32">
      <formula>F198&lt;0</formula>
    </cfRule>
  </conditionalFormatting>
  <conditionalFormatting sqref="F141:F147 H141:H147">
    <cfRule type="expression" dxfId="1067" priority="29">
      <formula>F141&gt;0</formula>
    </cfRule>
    <cfRule type="expression" dxfId="1066" priority="30">
      <formula>F141&lt;0</formula>
    </cfRule>
  </conditionalFormatting>
  <conditionalFormatting sqref="H149:H152 F149:F152">
    <cfRule type="expression" dxfId="1065" priority="27">
      <formula>F149&gt;0</formula>
    </cfRule>
    <cfRule type="expression" dxfId="1064" priority="28">
      <formula>F149&lt;0</formula>
    </cfRule>
  </conditionalFormatting>
  <conditionalFormatting sqref="F226 H215:H218 H257:H260 F257:F260 H226 H231:H233 F231:F233 F235:F244 H235:H244">
    <cfRule type="expression" dxfId="1063" priority="25">
      <formula>F215&gt;0</formula>
    </cfRule>
    <cfRule type="expression" dxfId="1062" priority="26">
      <formula>F215&lt;0</formula>
    </cfRule>
  </conditionalFormatting>
  <conditionalFormatting sqref="F207:F218">
    <cfRule type="expression" dxfId="1061" priority="23">
      <formula>F207&gt;0</formula>
    </cfRule>
    <cfRule type="expression" dxfId="1060" priority="24">
      <formula>F207&lt;0</formula>
    </cfRule>
  </conditionalFormatting>
  <conditionalFormatting sqref="H207:H208">
    <cfRule type="expression" dxfId="1059" priority="21">
      <formula>H207&gt;0</formula>
    </cfRule>
    <cfRule type="expression" dxfId="1058" priority="22">
      <formula>H207&lt;0</formula>
    </cfRule>
  </conditionalFormatting>
  <conditionalFormatting sqref="H209">
    <cfRule type="expression" dxfId="1057" priority="19">
      <formula>H209&gt;0</formula>
    </cfRule>
    <cfRule type="expression" dxfId="1056" priority="20">
      <formula>H209&lt;0</formula>
    </cfRule>
  </conditionalFormatting>
  <conditionalFormatting sqref="H210">
    <cfRule type="expression" dxfId="1055" priority="17">
      <formula>H210&gt;0</formula>
    </cfRule>
    <cfRule type="expression" dxfId="1054" priority="18">
      <formula>H210&lt;0</formula>
    </cfRule>
  </conditionalFormatting>
  <conditionalFormatting sqref="H211:H213">
    <cfRule type="expression" dxfId="1053" priority="15">
      <formula>H211&gt;0</formula>
    </cfRule>
    <cfRule type="expression" dxfId="1052" priority="16">
      <formula>H211&lt;0</formula>
    </cfRule>
  </conditionalFormatting>
  <conditionalFormatting sqref="H214">
    <cfRule type="expression" dxfId="1051" priority="13">
      <formula>H214&gt;0</formula>
    </cfRule>
    <cfRule type="expression" dxfId="1050" priority="14">
      <formula>H214&lt;0</formula>
    </cfRule>
  </conditionalFormatting>
  <conditionalFormatting sqref="F245:F256 H245:H256">
    <cfRule type="expression" dxfId="1049" priority="11">
      <formula>F245&gt;0</formula>
    </cfRule>
    <cfRule type="expression" dxfId="1048" priority="12">
      <formula>F245&lt;0</formula>
    </cfRule>
  </conditionalFormatting>
  <conditionalFormatting sqref="F261:F275 H261:H275">
    <cfRule type="expression" dxfId="1047" priority="9">
      <formula>F261&gt;0</formula>
    </cfRule>
    <cfRule type="expression" dxfId="1046" priority="10">
      <formula>F261&lt;0</formula>
    </cfRule>
  </conditionalFormatting>
  <conditionalFormatting sqref="F276:F283 H276:H283">
    <cfRule type="expression" dxfId="1045" priority="7">
      <formula>F276&gt;0</formula>
    </cfRule>
    <cfRule type="expression" dxfId="1044" priority="8">
      <formula>F276&lt;0</formula>
    </cfRule>
  </conditionalFormatting>
  <conditionalFormatting sqref="F219:F225 H219:H225">
    <cfRule type="expression" dxfId="1043" priority="5">
      <formula>F219&gt;0</formula>
    </cfRule>
    <cfRule type="expression" dxfId="1042" priority="6">
      <formula>F219&lt;0</formula>
    </cfRule>
  </conditionalFormatting>
  <conditionalFormatting sqref="H227:H230 F227:F230">
    <cfRule type="expression" dxfId="1041" priority="3">
      <formula>F227&gt;0</formula>
    </cfRule>
    <cfRule type="expression" dxfId="1040" priority="4">
      <formula>F227&lt;0</formula>
    </cfRule>
  </conditionalFormatting>
  <conditionalFormatting sqref="H234 F234">
    <cfRule type="expression" dxfId="1039" priority="1">
      <formula>F234&gt;0</formula>
    </cfRule>
    <cfRule type="expression" dxfId="10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8" t="s">
        <v>78</v>
      </c>
      <c r="P40" s="7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37" priority="43">
      <formula>F33&gt;0</formula>
    </cfRule>
    <cfRule type="expression" dxfId="1036" priority="44">
      <formula>F33&lt;0</formula>
    </cfRule>
  </conditionalFormatting>
  <conditionalFormatting sqref="Q7">
    <cfRule type="expression" dxfId="1035" priority="41">
      <formula>Q7&gt;0</formula>
    </cfRule>
    <cfRule type="expression" dxfId="1034" priority="42">
      <formula>Q7&lt;0</formula>
    </cfRule>
  </conditionalFormatting>
  <conditionalFormatting sqref="Q8">
    <cfRule type="expression" dxfId="1033" priority="39">
      <formula>Q8&gt;0</formula>
    </cfRule>
    <cfRule type="expression" dxfId="1032" priority="40">
      <formula>Q8&lt;0</formula>
    </cfRule>
  </conditionalFormatting>
  <conditionalFormatting sqref="F29 F32">
    <cfRule type="expression" dxfId="1031" priority="37">
      <formula>F29&gt;0</formula>
    </cfRule>
    <cfRule type="expression" dxfId="1030" priority="38">
      <formula>F29&lt;0</formula>
    </cfRule>
  </conditionalFormatting>
  <conditionalFormatting sqref="H29 H32">
    <cfRule type="expression" dxfId="1029" priority="35">
      <formula>H29&gt;0</formula>
    </cfRule>
    <cfRule type="expression" dxfId="1028" priority="36">
      <formula>H29&lt;0</formula>
    </cfRule>
  </conditionalFormatting>
  <conditionalFormatting sqref="F30:F31">
    <cfRule type="expression" dxfId="1027" priority="33">
      <formula>F30&gt;0</formula>
    </cfRule>
    <cfRule type="expression" dxfId="1026" priority="34">
      <formula>F30&lt;0</formula>
    </cfRule>
  </conditionalFormatting>
  <conditionalFormatting sqref="H30:H31">
    <cfRule type="expression" dxfId="1025" priority="31">
      <formula>H30&gt;0</formula>
    </cfRule>
    <cfRule type="expression" dxfId="1024" priority="32">
      <formula>H30&lt;0</formula>
    </cfRule>
  </conditionalFormatting>
  <conditionalFormatting sqref="F105:F140 H105:H140">
    <cfRule type="expression" dxfId="1023" priority="29">
      <formula>F105&gt;0</formula>
    </cfRule>
    <cfRule type="expression" dxfId="1022" priority="30">
      <formula>F105&lt;0</formula>
    </cfRule>
  </conditionalFormatting>
  <conditionalFormatting sqref="F96:F99">
    <cfRule type="expression" dxfId="1021" priority="27">
      <formula>F96&gt;0</formula>
    </cfRule>
    <cfRule type="expression" dxfId="1020" priority="28">
      <formula>F96&lt;0</formula>
    </cfRule>
  </conditionalFormatting>
  <conditionalFormatting sqref="H96:H99">
    <cfRule type="expression" dxfId="1019" priority="25">
      <formula>H96&gt;0</formula>
    </cfRule>
    <cfRule type="expression" dxfId="1018" priority="26">
      <formula>H96&lt;0</formula>
    </cfRule>
  </conditionalFormatting>
  <conditionalFormatting sqref="F25:F28">
    <cfRule type="expression" dxfId="1017" priority="19">
      <formula>F25&gt;0</formula>
    </cfRule>
    <cfRule type="expression" dxfId="1016" priority="20">
      <formula>F25&lt;0</formula>
    </cfRule>
  </conditionalFormatting>
  <conditionalFormatting sqref="H25:H28">
    <cfRule type="expression" dxfId="1015" priority="17">
      <formula>H25&gt;0</formula>
    </cfRule>
    <cfRule type="expression" dxfId="1014" priority="18">
      <formula>H25&lt;0</formula>
    </cfRule>
  </conditionalFormatting>
  <conditionalFormatting sqref="J27">
    <cfRule type="expression" dxfId="1013" priority="15">
      <formula>J27&gt;0</formula>
    </cfRule>
    <cfRule type="expression" dxfId="1012" priority="16">
      <formula>J27&lt;0</formula>
    </cfRule>
  </conditionalFormatting>
  <conditionalFormatting sqref="F104">
    <cfRule type="expression" dxfId="1011" priority="13">
      <formula>F104&gt;0</formula>
    </cfRule>
    <cfRule type="expression" dxfId="1010" priority="14">
      <formula>F104&lt;0</formula>
    </cfRule>
  </conditionalFormatting>
  <conditionalFormatting sqref="H104">
    <cfRule type="expression" dxfId="1009" priority="11">
      <formula>H104&gt;0</formula>
    </cfRule>
    <cfRule type="expression" dxfId="1008" priority="12">
      <formula>H104&lt;0</formula>
    </cfRule>
  </conditionalFormatting>
  <conditionalFormatting sqref="F100:F103">
    <cfRule type="expression" dxfId="1007" priority="9">
      <formula>F100&gt;0</formula>
    </cfRule>
    <cfRule type="expression" dxfId="1006" priority="10">
      <formula>F100&lt;0</formula>
    </cfRule>
  </conditionalFormatting>
  <conditionalFormatting sqref="H100:H103">
    <cfRule type="expression" dxfId="1005" priority="7">
      <formula>H100&gt;0</formula>
    </cfRule>
    <cfRule type="expression" dxfId="1004" priority="8">
      <formula>H100&lt;0</formula>
    </cfRule>
  </conditionalFormatting>
  <conditionalFormatting sqref="J102">
    <cfRule type="expression" dxfId="1003" priority="5">
      <formula>J102&gt;0</formula>
    </cfRule>
    <cfRule type="expression" dxfId="1002" priority="6">
      <formula>J102&lt;0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M71">
    <cfRule type="expression" dxfId="999" priority="1">
      <formula>M71&gt;0</formula>
    </cfRule>
    <cfRule type="expression" dxfId="9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97" priority="33">
      <formula>F34&gt;0</formula>
    </cfRule>
    <cfRule type="expression" dxfId="996" priority="34">
      <formula>F34&lt;0</formula>
    </cfRule>
  </conditionalFormatting>
  <conditionalFormatting sqref="Q7">
    <cfRule type="expression" dxfId="995" priority="31">
      <formula>Q7&gt;0</formula>
    </cfRule>
    <cfRule type="expression" dxfId="994" priority="32">
      <formula>Q7&lt;0</formula>
    </cfRule>
  </conditionalFormatting>
  <conditionalFormatting sqref="Q8">
    <cfRule type="expression" dxfId="993" priority="29">
      <formula>Q8&gt;0</formula>
    </cfRule>
    <cfRule type="expression" dxfId="992" priority="30">
      <formula>Q8&lt;0</formula>
    </cfRule>
  </conditionalFormatting>
  <conditionalFormatting sqref="F27:F33">
    <cfRule type="expression" dxfId="991" priority="27">
      <formula>F27&gt;0</formula>
    </cfRule>
    <cfRule type="expression" dxfId="990" priority="28">
      <formula>F27&lt;0</formula>
    </cfRule>
  </conditionalFormatting>
  <conditionalFormatting sqref="H27:H33">
    <cfRule type="expression" dxfId="989" priority="25">
      <formula>H27&gt;0</formula>
    </cfRule>
    <cfRule type="expression" dxfId="988" priority="26">
      <formula>H27&lt;0</formula>
    </cfRule>
  </conditionalFormatting>
  <conditionalFormatting sqref="M46">
    <cfRule type="expression" dxfId="987" priority="23">
      <formula>M46&gt;0</formula>
    </cfRule>
    <cfRule type="expression" dxfId="986" priority="24">
      <formula>M46&lt;0</formula>
    </cfRule>
  </conditionalFormatting>
  <conditionalFormatting sqref="F79:F87 H79:H87">
    <cfRule type="expression" dxfId="985" priority="21">
      <formula>F79&gt;0</formula>
    </cfRule>
    <cfRule type="expression" dxfId="984" priority="22">
      <formula>F79&lt;0</formula>
    </cfRule>
  </conditionalFormatting>
  <conditionalFormatting sqref="F73 F77:F78">
    <cfRule type="expression" dxfId="983" priority="19">
      <formula>F73&gt;0</formula>
    </cfRule>
    <cfRule type="expression" dxfId="982" priority="20">
      <formula>F73&lt;0</formula>
    </cfRule>
  </conditionalFormatting>
  <conditionalFormatting sqref="H73 H77:H78">
    <cfRule type="expression" dxfId="981" priority="17">
      <formula>H73&gt;0</formula>
    </cfRule>
    <cfRule type="expression" dxfId="980" priority="18">
      <formula>H73&lt;0</formula>
    </cfRule>
  </conditionalFormatting>
  <conditionalFormatting sqref="F70:F72">
    <cfRule type="expression" dxfId="979" priority="15">
      <formula>F70&gt;0</formula>
    </cfRule>
    <cfRule type="expression" dxfId="978" priority="16">
      <formula>F70&lt;0</formula>
    </cfRule>
  </conditionalFormatting>
  <conditionalFormatting sqref="H70:H72">
    <cfRule type="expression" dxfId="977" priority="13">
      <formula>H70&gt;0</formula>
    </cfRule>
    <cfRule type="expression" dxfId="976" priority="14">
      <formula>H70&lt;0</formula>
    </cfRule>
  </conditionalFormatting>
  <conditionalFormatting sqref="F25:F26">
    <cfRule type="expression" dxfId="975" priority="11">
      <formula>F25&gt;0</formula>
    </cfRule>
    <cfRule type="expression" dxfId="974" priority="12">
      <formula>F25&lt;0</formula>
    </cfRule>
  </conditionalFormatting>
  <conditionalFormatting sqref="H25:H26">
    <cfRule type="expression" dxfId="973" priority="9">
      <formula>H25&gt;0</formula>
    </cfRule>
    <cfRule type="expression" dxfId="972" priority="10">
      <formula>H25&lt;0</formula>
    </cfRule>
  </conditionalFormatting>
  <conditionalFormatting sqref="F76">
    <cfRule type="expression" dxfId="971" priority="7">
      <formula>F76&gt;0</formula>
    </cfRule>
    <cfRule type="expression" dxfId="970" priority="8">
      <formula>F76&lt;0</formula>
    </cfRule>
  </conditionalFormatting>
  <conditionalFormatting sqref="H76">
    <cfRule type="expression" dxfId="969" priority="5">
      <formula>H76&gt;0</formula>
    </cfRule>
    <cfRule type="expression" dxfId="968" priority="6">
      <formula>H76&lt;0</formula>
    </cfRule>
  </conditionalFormatting>
  <conditionalFormatting sqref="F74:F75">
    <cfRule type="expression" dxfId="967" priority="3">
      <formula>F74&gt;0</formula>
    </cfRule>
    <cfRule type="expression" dxfId="966" priority="4">
      <formula>F74&lt;0</formula>
    </cfRule>
  </conditionalFormatting>
  <conditionalFormatting sqref="H74:H75">
    <cfRule type="expression" dxfId="965" priority="1">
      <formula>H74&gt;0</formula>
    </cfRule>
    <cfRule type="expression" dxfId="96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72.92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3646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71.930000000000291</v>
      </c>
      <c r="R7" s="29">
        <v>43136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71.930000000000291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2.0125515168981103E-2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912</v>
      </c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918</v>
      </c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80.212000000000003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79.482800000000012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78.753600000000006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78.0244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77.295200000000008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76.566000000000003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75.836800000000011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75.107600000000005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74.378399999999999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73.649200000000008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72.190799999999996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71.461600000000004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70.732399999999998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70.003199999999993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69.274000000000001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68.544799999999995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67.815600000000003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67.086399999999998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66.357200000000006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65.628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3" priority="21">
      <formula>F47&gt;0</formula>
    </cfRule>
    <cfRule type="expression" dxfId="962" priority="22">
      <formula>F47&lt;0</formula>
    </cfRule>
  </conditionalFormatting>
  <conditionalFormatting sqref="Q7">
    <cfRule type="expression" dxfId="961" priority="19">
      <formula>Q7&gt;0</formula>
    </cfRule>
    <cfRule type="expression" dxfId="960" priority="20">
      <formula>Q7&lt;0</formula>
    </cfRule>
  </conditionalFormatting>
  <conditionalFormatting sqref="Q8">
    <cfRule type="expression" dxfId="959" priority="17">
      <formula>Q8&gt;0</formula>
    </cfRule>
    <cfRule type="expression" dxfId="958" priority="18">
      <formula>Q8&lt;0</formula>
    </cfRule>
  </conditionalFormatting>
  <conditionalFormatting sqref="F25:F46">
    <cfRule type="expression" dxfId="957" priority="15">
      <formula>F25&gt;0</formula>
    </cfRule>
    <cfRule type="expression" dxfId="956" priority="16">
      <formula>F25&lt;0</formula>
    </cfRule>
  </conditionalFormatting>
  <conditionalFormatting sqref="H25:H46">
    <cfRule type="expression" dxfId="955" priority="13">
      <formula>H25&gt;0</formula>
    </cfRule>
    <cfRule type="expression" dxfId="954" priority="14">
      <formula>H25&lt;0</formula>
    </cfRule>
  </conditionalFormatting>
  <conditionalFormatting sqref="F89:F110">
    <cfRule type="expression" dxfId="953" priority="11">
      <formula>F89&gt;0</formula>
    </cfRule>
    <cfRule type="expression" dxfId="952" priority="12">
      <formula>F89&lt;0</formula>
    </cfRule>
  </conditionalFormatting>
  <conditionalFormatting sqref="H89:H110">
    <cfRule type="expression" dxfId="951" priority="9">
      <formula>H89&gt;0</formula>
    </cfRule>
    <cfRule type="expression" dxfId="950" priority="10">
      <formula>H89&lt;0</formula>
    </cfRule>
  </conditionalFormatting>
  <conditionalFormatting sqref="Q10">
    <cfRule type="expression" dxfId="949" priority="7">
      <formula>Q10&gt;0</formula>
    </cfRule>
    <cfRule type="expression" dxfId="948" priority="8">
      <formula>Q10&lt;0</formula>
    </cfRule>
  </conditionalFormatting>
  <conditionalFormatting sqref="J25:J38">
    <cfRule type="expression" dxfId="947" priority="5">
      <formula>J25&gt;0</formula>
    </cfRule>
    <cfRule type="expression" dxfId="946" priority="6">
      <formula>J25&lt;0</formula>
    </cfRule>
  </conditionalFormatting>
  <conditionalFormatting sqref="K25:K38">
    <cfRule type="expression" dxfId="945" priority="3">
      <formula>K25&gt;0</formula>
    </cfRule>
    <cfRule type="expression" dxfId="944" priority="4">
      <formula>K25&lt;0</formula>
    </cfRule>
  </conditionalFormatting>
  <conditionalFormatting sqref="L25:L38">
    <cfRule type="expression" dxfId="943" priority="1">
      <formula>L25&gt;0</formula>
    </cfRule>
    <cfRule type="expression" dxfId="9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1" priority="21">
      <formula>F47&gt;0</formula>
    </cfRule>
    <cfRule type="expression" dxfId="940" priority="22">
      <formula>F47&lt;0</formula>
    </cfRule>
  </conditionalFormatting>
  <conditionalFormatting sqref="Q7">
    <cfRule type="expression" dxfId="939" priority="19">
      <formula>Q7&gt;0</formula>
    </cfRule>
    <cfRule type="expression" dxfId="938" priority="20">
      <formula>Q7&lt;0</formula>
    </cfRule>
  </conditionalFormatting>
  <conditionalFormatting sqref="Q8">
    <cfRule type="expression" dxfId="937" priority="17">
      <formula>Q8&gt;0</formula>
    </cfRule>
    <cfRule type="expression" dxfId="936" priority="18">
      <formula>Q8&lt;0</formula>
    </cfRule>
  </conditionalFormatting>
  <conditionalFormatting sqref="F25:F46">
    <cfRule type="expression" dxfId="935" priority="15">
      <formula>F25&gt;0</formula>
    </cfRule>
    <cfRule type="expression" dxfId="934" priority="16">
      <formula>F25&lt;0</formula>
    </cfRule>
  </conditionalFormatting>
  <conditionalFormatting sqref="H25:H46">
    <cfRule type="expression" dxfId="933" priority="13">
      <formula>H25&gt;0</formula>
    </cfRule>
    <cfRule type="expression" dxfId="932" priority="14">
      <formula>H25&lt;0</formula>
    </cfRule>
  </conditionalFormatting>
  <conditionalFormatting sqref="F89:F110">
    <cfRule type="expression" dxfId="931" priority="11">
      <formula>F89&gt;0</formula>
    </cfRule>
    <cfRule type="expression" dxfId="930" priority="12">
      <formula>F89&lt;0</formula>
    </cfRule>
  </conditionalFormatting>
  <conditionalFormatting sqref="H89:H110">
    <cfRule type="expression" dxfId="929" priority="9">
      <formula>H89&gt;0</formula>
    </cfRule>
    <cfRule type="expression" dxfId="928" priority="10">
      <formula>H89&lt;0</formula>
    </cfRule>
  </conditionalFormatting>
  <conditionalFormatting sqref="Q10">
    <cfRule type="expression" dxfId="927" priority="7">
      <formula>Q10&gt;0</formula>
    </cfRule>
    <cfRule type="expression" dxfId="926" priority="8">
      <formula>Q10&lt;0</formula>
    </cfRule>
  </conditionalFormatting>
  <conditionalFormatting sqref="J25:J38">
    <cfRule type="expression" dxfId="925" priority="5">
      <formula>J25&gt;0</formula>
    </cfRule>
    <cfRule type="expression" dxfId="924" priority="6">
      <formula>J25&lt;0</formula>
    </cfRule>
  </conditionalFormatting>
  <conditionalFormatting sqref="K25:K38">
    <cfRule type="expression" dxfId="923" priority="3">
      <formula>K25&gt;0</formula>
    </cfRule>
    <cfRule type="expression" dxfId="922" priority="4">
      <formula>K25&lt;0</formula>
    </cfRule>
  </conditionalFormatting>
  <conditionalFormatting sqref="L25:L38">
    <cfRule type="expression" dxfId="921" priority="1">
      <formula>L25&gt;0</formula>
    </cfRule>
    <cfRule type="expression" dxfId="9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8" t="s">
        <v>78</v>
      </c>
      <c r="P44" s="7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19" priority="57">
      <formula>F27&gt;0</formula>
    </cfRule>
    <cfRule type="expression" dxfId="918" priority="58">
      <formula>F27&lt;0</formula>
    </cfRule>
  </conditionalFormatting>
  <conditionalFormatting sqref="H28:H33">
    <cfRule type="expression" dxfId="917" priority="53">
      <formula>H28&gt;0</formula>
    </cfRule>
    <cfRule type="expression" dxfId="916" priority="54">
      <formula>H28&lt;0</formula>
    </cfRule>
  </conditionalFormatting>
  <conditionalFormatting sqref="F24:F26">
    <cfRule type="expression" dxfId="915" priority="39">
      <formula>F24&gt;0</formula>
    </cfRule>
    <cfRule type="expression" dxfId="914" priority="40">
      <formula>F24&lt;0</formula>
    </cfRule>
  </conditionalFormatting>
  <conditionalFormatting sqref="Q8">
    <cfRule type="expression" dxfId="913" priority="33">
      <formula>Q8&gt;0</formula>
    </cfRule>
    <cfRule type="expression" dxfId="912" priority="34">
      <formula>Q8&lt;0</formula>
    </cfRule>
  </conditionalFormatting>
  <conditionalFormatting sqref="Q7">
    <cfRule type="expression" dxfId="911" priority="35">
      <formula>Q7&gt;0</formula>
    </cfRule>
    <cfRule type="expression" dxfId="910" priority="36">
      <formula>Q7&lt;0</formula>
    </cfRule>
  </conditionalFormatting>
  <conditionalFormatting sqref="F34">
    <cfRule type="expression" dxfId="909" priority="31">
      <formula>F34&gt;0</formula>
    </cfRule>
    <cfRule type="expression" dxfId="908" priority="32">
      <formula>F34&lt;0</formula>
    </cfRule>
  </conditionalFormatting>
  <conditionalFormatting sqref="H34">
    <cfRule type="expression" dxfId="907" priority="29">
      <formula>H34&gt;0</formula>
    </cfRule>
    <cfRule type="expression" dxfId="906" priority="30">
      <formula>H34&lt;0</formula>
    </cfRule>
  </conditionalFormatting>
  <conditionalFormatting sqref="M36">
    <cfRule type="expression" dxfId="905" priority="19">
      <formula>M36&gt;0</formula>
    </cfRule>
    <cfRule type="expression" dxfId="904" priority="20">
      <formula>M36&lt;0</formula>
    </cfRule>
  </conditionalFormatting>
  <conditionalFormatting sqref="Q10">
    <cfRule type="expression" dxfId="903" priority="15">
      <formula>Q10&gt;0</formula>
    </cfRule>
    <cfRule type="expression" dxfId="902" priority="16">
      <formula>Q10&lt;0</formula>
    </cfRule>
  </conditionalFormatting>
  <conditionalFormatting sqref="F23">
    <cfRule type="expression" dxfId="901" priority="13">
      <formula>F23&gt;0</formula>
    </cfRule>
    <cfRule type="expression" dxfId="900" priority="14">
      <formula>F23&lt;0</formula>
    </cfRule>
  </conditionalFormatting>
  <conditionalFormatting sqref="I25:J25">
    <cfRule type="expression" dxfId="899" priority="9">
      <formula>I25&gt;0</formula>
    </cfRule>
    <cfRule type="expression" dxfId="898" priority="10">
      <formula>I25&lt;0</formula>
    </cfRule>
  </conditionalFormatting>
  <conditionalFormatting sqref="I26:J27">
    <cfRule type="expression" dxfId="897" priority="7">
      <formula>I26&gt;0</formula>
    </cfRule>
    <cfRule type="expression" dxfId="896" priority="8">
      <formula>I26&lt;0</formula>
    </cfRule>
  </conditionalFormatting>
  <conditionalFormatting sqref="K25:K27">
    <cfRule type="expression" dxfId="895" priority="5">
      <formula>K25&gt;0</formula>
    </cfRule>
    <cfRule type="expression" dxfId="894" priority="6">
      <formula>K25&lt;0</formula>
    </cfRule>
  </conditionalFormatting>
  <conditionalFormatting sqref="I23:J23">
    <cfRule type="expression" dxfId="893" priority="3">
      <formula>I23&gt;0</formula>
    </cfRule>
    <cfRule type="expression" dxfId="8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26.86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10744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3055.9600000000028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1603.7000000000044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0.1754537597234232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3.7230081906180195E-3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8" t="s">
        <v>78</v>
      </c>
      <c r="P40" s="768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29.546000000000003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29.2774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29.008800000000001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28.740200000000002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28.471600000000002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28.202999999999999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27.9344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27.665800000000001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27.397200000000002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27.128599999999999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26.86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4" si="28">C52*(E52-D52)</f>
        <v>669.24999999999989</v>
      </c>
      <c r="G52" s="39">
        <f t="shared" ref="G52:G54" si="29">D52*C52</f>
        <v>11740.75</v>
      </c>
      <c r="H52" s="226">
        <f t="shared" ref="H52:H54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26.5914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26.322799999999997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26.054199999999998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25.785599999999999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25.516999999999999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25.248399999999997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24.979800000000001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24.711200000000002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24.442599999999999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24.173999999999999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91" priority="40">
      <formula>F81&gt;0</formula>
    </cfRule>
    <cfRule type="expression" dxfId="890" priority="41">
      <formula>F81&lt;0</formula>
    </cfRule>
  </conditionalFormatting>
  <conditionalFormatting sqref="Q7">
    <cfRule type="expression" dxfId="889" priority="28">
      <formula>Q7&gt;0</formula>
    </cfRule>
    <cfRule type="expression" dxfId="888" priority="29">
      <formula>Q7&lt;0</formula>
    </cfRule>
  </conditionalFormatting>
  <conditionalFormatting sqref="Q8">
    <cfRule type="expression" dxfId="887" priority="26">
      <formula>Q8&gt;0</formula>
    </cfRule>
    <cfRule type="expression" dxfId="886" priority="27">
      <formula>Q8&lt;0</formula>
    </cfRule>
  </conditionalFormatting>
  <conditionalFormatting sqref="F68:F80">
    <cfRule type="expression" dxfId="885" priority="24">
      <formula>F68&gt;0</formula>
    </cfRule>
    <cfRule type="expression" dxfId="884" priority="25">
      <formula>F68&lt;0</formula>
    </cfRule>
  </conditionalFormatting>
  <conditionalFormatting sqref="H68:H80">
    <cfRule type="expression" dxfId="883" priority="22">
      <formula>H68&gt;0</formula>
    </cfRule>
    <cfRule type="expression" dxfId="882" priority="23">
      <formula>H68&lt;0</formula>
    </cfRule>
  </conditionalFormatting>
  <conditionalFormatting sqref="H84:H87">
    <cfRule type="expression" dxfId="881" priority="18">
      <formula>H84&gt;0</formula>
    </cfRule>
    <cfRule type="expression" dxfId="880" priority="19">
      <formula>H84&lt;0</formula>
    </cfRule>
  </conditionalFormatting>
  <conditionalFormatting sqref="F84:F87">
    <cfRule type="expression" dxfId="879" priority="20">
      <formula>F84&gt;0</formula>
    </cfRule>
    <cfRule type="expression" dxfId="878" priority="21">
      <formula>F84&lt;0</formula>
    </cfRule>
  </conditionalFormatting>
  <conditionalFormatting sqref="M110">
    <cfRule type="expression" dxfId="877" priority="16">
      <formula>M110&gt;0</formula>
    </cfRule>
    <cfRule type="expression" dxfId="876" priority="17">
      <formula>M110&lt;0</formula>
    </cfRule>
  </conditionalFormatting>
  <conditionalFormatting sqref="F23:F24 F31:F60">
    <cfRule type="expression" dxfId="875" priority="14">
      <formula>F23&gt;0</formula>
    </cfRule>
    <cfRule type="expression" dxfId="874" priority="15">
      <formula>F23&lt;0</formula>
    </cfRule>
  </conditionalFormatting>
  <conditionalFormatting sqref="H23:H24 H31:H60">
    <cfRule type="expression" dxfId="873" priority="12">
      <formula>H23&gt;0</formula>
    </cfRule>
    <cfRule type="expression" dxfId="872" priority="13">
      <formula>H23&lt;0</formula>
    </cfRule>
  </conditionalFormatting>
  <conditionalFormatting sqref="Q10">
    <cfRule type="expression" dxfId="871" priority="10">
      <formula>Q10&gt;0</formula>
    </cfRule>
    <cfRule type="expression" dxfId="870" priority="11">
      <formula>Q10&lt;0</formula>
    </cfRule>
  </conditionalFormatting>
  <conditionalFormatting sqref="F25:F30">
    <cfRule type="expression" dxfId="869" priority="8">
      <formula>F25&gt;0</formula>
    </cfRule>
    <cfRule type="expression" dxfId="868" priority="9">
      <formula>F25&lt;0</formula>
    </cfRule>
  </conditionalFormatting>
  <conditionalFormatting sqref="H25:H30">
    <cfRule type="expression" dxfId="867" priority="6">
      <formula>H25&gt;0</formula>
    </cfRule>
    <cfRule type="expression" dxfId="866" priority="7">
      <formula>H25&lt;0</formula>
    </cfRule>
  </conditionalFormatting>
  <conditionalFormatting sqref="K28:K35">
    <cfRule type="expression" dxfId="865" priority="4">
      <formula>K28&gt;0</formula>
    </cfRule>
    <cfRule type="expression" dxfId="864" priority="5">
      <formula>K28&lt;0</formula>
    </cfRule>
  </conditionalFormatting>
  <conditionalFormatting sqref="K36:K60">
    <cfRule type="expression" dxfId="863" priority="2">
      <formula>K36&gt;0</formula>
    </cfRule>
    <cfRule type="expression" dxfId="86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50" priority="9">
      <formula>F39&gt;0</formula>
    </cfRule>
    <cfRule type="expression" dxfId="849" priority="10">
      <formula>F39&lt;0</formula>
    </cfRule>
  </conditionalFormatting>
  <conditionalFormatting sqref="F25:F38">
    <cfRule type="expression" dxfId="848" priority="7">
      <formula>F25&gt;0</formula>
    </cfRule>
    <cfRule type="expression" dxfId="847" priority="8">
      <formula>F25&lt;0</formula>
    </cfRule>
  </conditionalFormatting>
  <conditionalFormatting sqref="H25:H38">
    <cfRule type="expression" dxfId="846" priority="5">
      <formula>H25&gt;0</formula>
    </cfRule>
    <cfRule type="expression" dxfId="845" priority="6">
      <formula>H25&lt;0</formula>
    </cfRule>
  </conditionalFormatting>
  <conditionalFormatting sqref="Q7">
    <cfRule type="expression" dxfId="844" priority="3">
      <formula>Q7&gt;0</formula>
    </cfRule>
    <cfRule type="expression" dxfId="843" priority="4">
      <formula>Q7&lt;0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313.79000000000002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3137.9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248.11999999999989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248.11999999999989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8.5861207427555E-2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345.16900000000004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342.03110000000004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338.89320000000004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335.75530000000003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332.61740000000003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329.47950000000003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326.34160000000003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323.20370000000003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320.06580000000002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316.92790000000002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313.79000000000002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310.65210000000002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307.51420000000002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304.37630000000001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301.23840000000001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298.10050000000001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294.96260000000001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291.82470000000001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288.68680000000001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285.5489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282.411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0" priority="21">
      <formula>F47&gt;0</formula>
    </cfRule>
    <cfRule type="expression" dxfId="839" priority="22">
      <formula>F47&lt;0</formula>
    </cfRule>
  </conditionalFormatting>
  <conditionalFormatting sqref="Q7">
    <cfRule type="expression" dxfId="838" priority="19">
      <formula>Q7&gt;0</formula>
    </cfRule>
    <cfRule type="expression" dxfId="837" priority="20">
      <formula>Q7&lt;0</formula>
    </cfRule>
  </conditionalFormatting>
  <conditionalFormatting sqref="Q8">
    <cfRule type="expression" dxfId="836" priority="17">
      <formula>Q8&gt;0</formula>
    </cfRule>
    <cfRule type="expression" dxfId="835" priority="18">
      <formula>Q8&lt;0</formula>
    </cfRule>
  </conditionalFormatting>
  <conditionalFormatting sqref="F25:F46">
    <cfRule type="expression" dxfId="834" priority="15">
      <formula>F25&gt;0</formula>
    </cfRule>
    <cfRule type="expression" dxfId="833" priority="16">
      <formula>F25&lt;0</formula>
    </cfRule>
  </conditionalFormatting>
  <conditionalFormatting sqref="H25:H46">
    <cfRule type="expression" dxfId="832" priority="13">
      <formula>H25&gt;0</formula>
    </cfRule>
    <cfRule type="expression" dxfId="831" priority="14">
      <formula>H25&lt;0</formula>
    </cfRule>
  </conditionalFormatting>
  <conditionalFormatting sqref="F89:F110">
    <cfRule type="expression" dxfId="830" priority="11">
      <formula>F89&gt;0</formula>
    </cfRule>
    <cfRule type="expression" dxfId="829" priority="12">
      <formula>F89&lt;0</formula>
    </cfRule>
  </conditionalFormatting>
  <conditionalFormatting sqref="H89:H110">
    <cfRule type="expression" dxfId="828" priority="9">
      <formula>H89&gt;0</formula>
    </cfRule>
    <cfRule type="expression" dxfId="827" priority="10">
      <formula>H89&lt;0</formula>
    </cfRule>
  </conditionalFormatting>
  <conditionalFormatting sqref="Q10">
    <cfRule type="expression" dxfId="826" priority="7">
      <formula>Q10&gt;0</formula>
    </cfRule>
    <cfRule type="expression" dxfId="825" priority="8">
      <formula>Q10&lt;0</formula>
    </cfRule>
  </conditionalFormatting>
  <conditionalFormatting sqref="J25:J38">
    <cfRule type="expression" dxfId="824" priority="5">
      <formula>J25&gt;0</formula>
    </cfRule>
    <cfRule type="expression" dxfId="823" priority="6">
      <formula>J25&lt;0</formula>
    </cfRule>
  </conditionalFormatting>
  <conditionalFormatting sqref="K25:K38">
    <cfRule type="expression" dxfId="822" priority="3">
      <formula>K25&gt;0</formula>
    </cfRule>
    <cfRule type="expression" dxfId="821" priority="4">
      <formula>K25&lt;0</formula>
    </cfRule>
  </conditionalFormatting>
  <conditionalFormatting sqref="L25:L38">
    <cfRule type="expression" dxfId="820" priority="1">
      <formula>L25&gt;0</formula>
    </cfRule>
    <cfRule type="expression" dxfId="8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917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43096</v>
      </c>
      <c r="U3" t="s">
        <v>878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92.41</v>
      </c>
      <c r="R4" s="509">
        <v>0</v>
      </c>
      <c r="T4" s="1"/>
      <c r="U4" t="s">
        <v>882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3696.3999999999996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93.199999999999818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93.199999999999818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2.5865896980461763E-2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2.4672654474623957E-2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101.65100000000001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100.7269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99.802800000000005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98.878700000000009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97.954599999999999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97.030500000000004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96.106399999999994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95.182299999999998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94.258200000000002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93.334099999999992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92.41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91.485900000000001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90.561799999999991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89.637699999999995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88.7136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87.78949999999999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86.865399999999994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85.941299999999998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85.017200000000003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84.093100000000007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83.168999999999997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18" priority="21">
      <formula>F47&gt;0</formula>
    </cfRule>
    <cfRule type="expression" dxfId="817" priority="22">
      <formula>F47&lt;0</formula>
    </cfRule>
  </conditionalFormatting>
  <conditionalFormatting sqref="Q7">
    <cfRule type="expression" dxfId="816" priority="19">
      <formula>Q7&gt;0</formula>
    </cfRule>
    <cfRule type="expression" dxfId="815" priority="20">
      <formula>Q7&lt;0</formula>
    </cfRule>
  </conditionalFormatting>
  <conditionalFormatting sqref="Q8">
    <cfRule type="expression" dxfId="814" priority="17">
      <formula>Q8&gt;0</formula>
    </cfRule>
    <cfRule type="expression" dxfId="813" priority="18">
      <formula>Q8&lt;0</formula>
    </cfRule>
  </conditionalFormatting>
  <conditionalFormatting sqref="F25:F46">
    <cfRule type="expression" dxfId="812" priority="15">
      <formula>F25&gt;0</formula>
    </cfRule>
    <cfRule type="expression" dxfId="811" priority="16">
      <formula>F25&lt;0</formula>
    </cfRule>
  </conditionalFormatting>
  <conditionalFormatting sqref="H25:H46">
    <cfRule type="expression" dxfId="810" priority="13">
      <formula>H25&gt;0</formula>
    </cfRule>
    <cfRule type="expression" dxfId="809" priority="14">
      <formula>H25&lt;0</formula>
    </cfRule>
  </conditionalFormatting>
  <conditionalFormatting sqref="F89:F110">
    <cfRule type="expression" dxfId="808" priority="11">
      <formula>F89&gt;0</formula>
    </cfRule>
    <cfRule type="expression" dxfId="807" priority="12">
      <formula>F89&lt;0</formula>
    </cfRule>
  </conditionalFormatting>
  <conditionalFormatting sqref="H89:H110">
    <cfRule type="expression" dxfId="806" priority="9">
      <formula>H89&gt;0</formula>
    </cfRule>
    <cfRule type="expression" dxfId="805" priority="10">
      <formula>H89&lt;0</formula>
    </cfRule>
  </conditionalFormatting>
  <conditionalFormatting sqref="Q10">
    <cfRule type="expression" dxfId="804" priority="7">
      <formula>Q10&gt;0</formula>
    </cfRule>
    <cfRule type="expression" dxfId="803" priority="8">
      <formula>Q10&lt;0</formula>
    </cfRule>
  </conditionalFormatting>
  <conditionalFormatting sqref="J25:J38">
    <cfRule type="expression" dxfId="802" priority="5">
      <formula>J25&gt;0</formula>
    </cfRule>
    <cfRule type="expression" dxfId="801" priority="6">
      <formula>J25&lt;0</formula>
    </cfRule>
  </conditionalFormatting>
  <conditionalFormatting sqref="K25:K38">
    <cfRule type="expression" dxfId="800" priority="3">
      <formula>K25&gt;0</formula>
    </cfRule>
    <cfRule type="expression" dxfId="799" priority="4">
      <formula>K25&lt;0</formula>
    </cfRule>
  </conditionalFormatting>
  <conditionalFormatting sqref="L25:L38">
    <cfRule type="expression" dxfId="798" priority="1">
      <formula>L25&gt;0</formula>
    </cfRule>
    <cfRule type="expression" dxfId="79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73.33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7333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-231.15999999999985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-231.15999999999985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-3.0559903545139162E-2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1" si="15">C30*(E30-D30)</f>
        <v>-659.08500000000026</v>
      </c>
      <c r="G30" s="39">
        <f t="shared" ref="G30:G31" si="16">D30*C30</f>
        <v>11228.084999999999</v>
      </c>
      <c r="H30" s="226">
        <f t="shared" ref="H30:H31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5"/>
        <v>-236.15999999999957</v>
      </c>
      <c r="G31" s="39">
        <f t="shared" si="16"/>
        <v>7564.16</v>
      </c>
      <c r="H31" s="226">
        <f t="shared" si="17"/>
        <v>-3.1220915475082437E-2</v>
      </c>
      <c r="I31" s="39">
        <f>D31*0.99</f>
        <v>74.885183999999995</v>
      </c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80.663000000000011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79.929700000000011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79.196399999999997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78.463099999999997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77.729799999999997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76.996499999999997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76.263199999999998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75.529899999999998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74.796599999999998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74.063299999999998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73.33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72.596699999999998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71.863399999999999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71.130099999999999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70.396799999999999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69.663499999999999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68.930199999999999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68.196899999999999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67.4636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66.7303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65.997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6" priority="21">
      <formula>F47&gt;0</formula>
    </cfRule>
    <cfRule type="expression" dxfId="795" priority="22">
      <formula>F47&lt;0</formula>
    </cfRule>
  </conditionalFormatting>
  <conditionalFormatting sqref="Q7">
    <cfRule type="expression" dxfId="794" priority="19">
      <formula>Q7&gt;0</formula>
    </cfRule>
    <cfRule type="expression" dxfId="793" priority="20">
      <formula>Q7&lt;0</formula>
    </cfRule>
  </conditionalFormatting>
  <conditionalFormatting sqref="Q8">
    <cfRule type="expression" dxfId="792" priority="17">
      <formula>Q8&gt;0</formula>
    </cfRule>
    <cfRule type="expression" dxfId="791" priority="18">
      <formula>Q8&lt;0</formula>
    </cfRule>
  </conditionalFormatting>
  <conditionalFormatting sqref="F25:F46">
    <cfRule type="expression" dxfId="790" priority="15">
      <formula>F25&gt;0</formula>
    </cfRule>
    <cfRule type="expression" dxfId="789" priority="16">
      <formula>F25&lt;0</formula>
    </cfRule>
  </conditionalFormatting>
  <conditionalFormatting sqref="H25:H46">
    <cfRule type="expression" dxfId="788" priority="13">
      <formula>H25&gt;0</formula>
    </cfRule>
    <cfRule type="expression" dxfId="787" priority="14">
      <formula>H25&lt;0</formula>
    </cfRule>
  </conditionalFormatting>
  <conditionalFormatting sqref="F89:F110">
    <cfRule type="expression" dxfId="786" priority="11">
      <formula>F89&gt;0</formula>
    </cfRule>
    <cfRule type="expression" dxfId="785" priority="12">
      <formula>F89&lt;0</formula>
    </cfRule>
  </conditionalFormatting>
  <conditionalFormatting sqref="H89:H110">
    <cfRule type="expression" dxfId="784" priority="9">
      <formula>H89&gt;0</formula>
    </cfRule>
    <cfRule type="expression" dxfId="783" priority="10">
      <formula>H89&lt;0</formula>
    </cfRule>
  </conditionalFormatting>
  <conditionalFormatting sqref="Q10">
    <cfRule type="expression" dxfId="782" priority="7">
      <formula>Q10&gt;0</formula>
    </cfRule>
    <cfRule type="expression" dxfId="781" priority="8">
      <formula>Q10&lt;0</formula>
    </cfRule>
  </conditionalFormatting>
  <conditionalFormatting sqref="J25:J38">
    <cfRule type="expression" dxfId="780" priority="5">
      <formula>J25&gt;0</formula>
    </cfRule>
    <cfRule type="expression" dxfId="779" priority="6">
      <formula>J25&lt;0</formula>
    </cfRule>
  </conditionalFormatting>
  <conditionalFormatting sqref="K25:K38">
    <cfRule type="expression" dxfId="778" priority="3">
      <formula>K25&gt;0</formula>
    </cfRule>
    <cfRule type="expression" dxfId="777" priority="4">
      <formula>K25&lt;0</formula>
    </cfRule>
  </conditionalFormatting>
  <conditionalFormatting sqref="L25:L38">
    <cfRule type="expression" dxfId="776" priority="1">
      <formula>L25&gt;0</formula>
    </cfRule>
    <cfRule type="expression" dxfId="7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37.68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3.9448275862068963E-2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41.448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41.071200000000005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40.694400000000002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40.317599999999999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39.940800000000003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39.564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39.187200000000004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38.810400000000001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38.433599999999998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38.056800000000003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37.68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37.303199999999997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36.926400000000001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36.549599999999998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36.172799999999995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35.795999999999999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35.419199999999996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35.042400000000001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34.665599999999998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34.288800000000002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33.911999999999999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74" priority="21">
      <formula>F47&gt;0</formula>
    </cfRule>
    <cfRule type="expression" dxfId="773" priority="22">
      <formula>F47&lt;0</formula>
    </cfRule>
  </conditionalFormatting>
  <conditionalFormatting sqref="Q7">
    <cfRule type="expression" dxfId="772" priority="19">
      <formula>Q7&gt;0</formula>
    </cfRule>
    <cfRule type="expression" dxfId="771" priority="20">
      <formula>Q7&lt;0</formula>
    </cfRule>
  </conditionalFormatting>
  <conditionalFormatting sqref="Q8">
    <cfRule type="expression" dxfId="770" priority="17">
      <formula>Q8&gt;0</formula>
    </cfRule>
    <cfRule type="expression" dxfId="769" priority="18">
      <formula>Q8&lt;0</formula>
    </cfRule>
  </conditionalFormatting>
  <conditionalFormatting sqref="F25:F46">
    <cfRule type="expression" dxfId="768" priority="15">
      <formula>F25&gt;0</formula>
    </cfRule>
    <cfRule type="expression" dxfId="767" priority="16">
      <formula>F25&lt;0</formula>
    </cfRule>
  </conditionalFormatting>
  <conditionalFormatting sqref="H25:H46">
    <cfRule type="expression" dxfId="766" priority="13">
      <formula>H25&gt;0</formula>
    </cfRule>
    <cfRule type="expression" dxfId="765" priority="14">
      <formula>H25&lt;0</formula>
    </cfRule>
  </conditionalFormatting>
  <conditionalFormatting sqref="F89:F110">
    <cfRule type="expression" dxfId="764" priority="11">
      <formula>F89&gt;0</formula>
    </cfRule>
    <cfRule type="expression" dxfId="763" priority="12">
      <formula>F89&lt;0</formula>
    </cfRule>
  </conditionalFormatting>
  <conditionalFormatting sqref="H89:H110">
    <cfRule type="expression" dxfId="762" priority="9">
      <formula>H89&gt;0</formula>
    </cfRule>
    <cfRule type="expression" dxfId="761" priority="10">
      <formula>H89&lt;0</formula>
    </cfRule>
  </conditionalFormatting>
  <conditionalFormatting sqref="Q10">
    <cfRule type="expression" dxfId="760" priority="7">
      <formula>Q10&gt;0</formula>
    </cfRule>
    <cfRule type="expression" dxfId="759" priority="8">
      <formula>Q10&lt;0</formula>
    </cfRule>
  </conditionalFormatting>
  <conditionalFormatting sqref="J25:J38">
    <cfRule type="expression" dxfId="758" priority="5">
      <formula>J25&gt;0</formula>
    </cfRule>
    <cfRule type="expression" dxfId="757" priority="6">
      <formula>J25&lt;0</formula>
    </cfRule>
  </conditionalFormatting>
  <conditionalFormatting sqref="K25:K38">
    <cfRule type="expression" dxfId="756" priority="3">
      <formula>K25&gt;0</formula>
    </cfRule>
    <cfRule type="expression" dxfId="755" priority="4">
      <formula>K25&lt;0</formula>
    </cfRule>
  </conditionalFormatting>
  <conditionalFormatting sqref="L25:L38">
    <cfRule type="expression" dxfId="754" priority="1">
      <formula>L25&gt;0</formula>
    </cfRule>
    <cfRule type="expression" dxfId="7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52" priority="137">
      <formula>F30&gt;0</formula>
    </cfRule>
    <cfRule type="expression" dxfId="751" priority="138">
      <formula>F30&lt;0</formula>
    </cfRule>
  </conditionalFormatting>
  <conditionalFormatting sqref="H47:H58">
    <cfRule type="expression" dxfId="750" priority="129">
      <formula>H47&gt;0</formula>
    </cfRule>
    <cfRule type="expression" dxfId="749" priority="130">
      <formula>H47&lt;0</formula>
    </cfRule>
  </conditionalFormatting>
  <conditionalFormatting sqref="H59">
    <cfRule type="expression" dxfId="748" priority="119">
      <formula>H59&gt;0</formula>
    </cfRule>
    <cfRule type="expression" dxfId="747" priority="120">
      <formula>H59&lt;0</formula>
    </cfRule>
  </conditionalFormatting>
  <conditionalFormatting sqref="H60">
    <cfRule type="expression" dxfId="746" priority="115">
      <formula>H60&gt;0</formula>
    </cfRule>
    <cfRule type="expression" dxfId="745" priority="116">
      <formula>H60&lt;0</formula>
    </cfRule>
  </conditionalFormatting>
  <conditionalFormatting sqref="H61:H66">
    <cfRule type="expression" dxfId="744" priority="111">
      <formula>H61&gt;0</formula>
    </cfRule>
    <cfRule type="expression" dxfId="743" priority="112">
      <formula>H61&lt;0</formula>
    </cfRule>
  </conditionalFormatting>
  <conditionalFormatting sqref="Q8">
    <cfRule type="expression" dxfId="742" priority="95">
      <formula>Q8&gt;0</formula>
    </cfRule>
    <cfRule type="expression" dxfId="741" priority="96">
      <formula>Q8&lt;0</formula>
    </cfRule>
  </conditionalFormatting>
  <conditionalFormatting sqref="Q7">
    <cfRule type="expression" dxfId="740" priority="97">
      <formula>Q7&gt;0</formula>
    </cfRule>
    <cfRule type="expression" dxfId="739" priority="98">
      <formula>Q7&lt;0</formula>
    </cfRule>
  </conditionalFormatting>
  <conditionalFormatting sqref="F178 H178">
    <cfRule type="expression" dxfId="738" priority="93">
      <formula>F178&gt;0</formula>
    </cfRule>
    <cfRule type="expression" dxfId="737" priority="94">
      <formula>F178&lt;0</formula>
    </cfRule>
  </conditionalFormatting>
  <conditionalFormatting sqref="Q10">
    <cfRule type="expression" dxfId="736" priority="87">
      <formula>Q10&gt;0</formula>
    </cfRule>
    <cfRule type="expression" dxfId="735" priority="88">
      <formula>Q10&lt;0</formula>
    </cfRule>
  </conditionalFormatting>
  <conditionalFormatting sqref="Q9">
    <cfRule type="expression" dxfId="734" priority="81">
      <formula>Q9&gt;0</formula>
    </cfRule>
    <cfRule type="expression" dxfId="733" priority="82">
      <formula>Q9&lt;0</formula>
    </cfRule>
  </conditionalFormatting>
  <conditionalFormatting sqref="F201:F248">
    <cfRule type="expression" dxfId="732" priority="41">
      <formula>F201&gt;0</formula>
    </cfRule>
    <cfRule type="expression" dxfId="731" priority="42">
      <formula>F201&lt;0</formula>
    </cfRule>
  </conditionalFormatting>
  <conditionalFormatting sqref="H201:H248">
    <cfRule type="expression" dxfId="730" priority="39">
      <formula>H201&gt;0</formula>
    </cfRule>
    <cfRule type="expression" dxfId="729" priority="40">
      <formula>H201&lt;0</formula>
    </cfRule>
  </conditionalFormatting>
  <conditionalFormatting sqref="J208">
    <cfRule type="expression" dxfId="728" priority="37">
      <formula>J208&gt;0</formula>
    </cfRule>
    <cfRule type="expression" dxfId="727" priority="38">
      <formula>J208&lt;0</formula>
    </cfRule>
  </conditionalFormatting>
  <conditionalFormatting sqref="J214:J215">
    <cfRule type="expression" dxfId="726" priority="35">
      <formula>J214&gt;0</formula>
    </cfRule>
    <cfRule type="expression" dxfId="725" priority="36">
      <formula>J214&lt;0</formula>
    </cfRule>
  </conditionalFormatting>
  <conditionalFormatting sqref="J216">
    <cfRule type="expression" dxfId="724" priority="33">
      <formula>J216&gt;0</formula>
    </cfRule>
    <cfRule type="expression" dxfId="723" priority="34">
      <formula>J216&lt;0</formula>
    </cfRule>
  </conditionalFormatting>
  <conditionalFormatting sqref="J217:J219 J221:J224">
    <cfRule type="expression" dxfId="722" priority="31">
      <formula>J217&gt;0</formula>
    </cfRule>
    <cfRule type="expression" dxfId="721" priority="32">
      <formula>J217&lt;0</formula>
    </cfRule>
  </conditionalFormatting>
  <conditionalFormatting sqref="K208">
    <cfRule type="expression" dxfId="720" priority="29">
      <formula>K208&gt;0</formula>
    </cfRule>
    <cfRule type="expression" dxfId="719" priority="30">
      <formula>K208&lt;0</formula>
    </cfRule>
  </conditionalFormatting>
  <conditionalFormatting sqref="K214:K215">
    <cfRule type="expression" dxfId="718" priority="27">
      <formula>K214&gt;0</formula>
    </cfRule>
    <cfRule type="expression" dxfId="717" priority="28">
      <formula>K214&lt;0</formula>
    </cfRule>
  </conditionalFormatting>
  <conditionalFormatting sqref="K216">
    <cfRule type="expression" dxfId="716" priority="25">
      <formula>K216&gt;0</formula>
    </cfRule>
    <cfRule type="expression" dxfId="715" priority="26">
      <formula>K216&lt;0</formula>
    </cfRule>
  </conditionalFormatting>
  <conditionalFormatting sqref="K217:K224">
    <cfRule type="expression" dxfId="714" priority="23">
      <formula>K217&gt;0</formula>
    </cfRule>
    <cfRule type="expression" dxfId="713" priority="24">
      <formula>K217&lt;0</formula>
    </cfRule>
  </conditionalFormatting>
  <conditionalFormatting sqref="L208">
    <cfRule type="expression" dxfId="712" priority="21">
      <formula>L208&gt;0</formula>
    </cfRule>
    <cfRule type="expression" dxfId="711" priority="22">
      <formula>L208&lt;0</formula>
    </cfRule>
  </conditionalFormatting>
  <conditionalFormatting sqref="L214:L215">
    <cfRule type="expression" dxfId="710" priority="19">
      <formula>L214&gt;0</formula>
    </cfRule>
    <cfRule type="expression" dxfId="709" priority="20">
      <formula>L214&lt;0</formula>
    </cfRule>
  </conditionalFormatting>
  <conditionalFormatting sqref="L216">
    <cfRule type="expression" dxfId="708" priority="17">
      <formula>L216&gt;0</formula>
    </cfRule>
    <cfRule type="expression" dxfId="707" priority="18">
      <formula>L216&lt;0</formula>
    </cfRule>
  </conditionalFormatting>
  <conditionalFormatting sqref="L217:L224">
    <cfRule type="expression" dxfId="706" priority="15">
      <formula>L217&gt;0</formula>
    </cfRule>
    <cfRule type="expression" dxfId="705" priority="16">
      <formula>L217&lt;0</formula>
    </cfRule>
  </conditionalFormatting>
  <conditionalFormatting sqref="K225">
    <cfRule type="expression" dxfId="704" priority="13">
      <formula>K225&gt;0</formula>
    </cfRule>
    <cfRule type="expression" dxfId="703" priority="14">
      <formula>K225&lt;0</formula>
    </cfRule>
  </conditionalFormatting>
  <conditionalFormatting sqref="L225:L232">
    <cfRule type="expression" dxfId="702" priority="11">
      <formula>L225&gt;0</formula>
    </cfRule>
    <cfRule type="expression" dxfId="701" priority="12">
      <formula>L225&lt;0</formula>
    </cfRule>
  </conditionalFormatting>
  <conditionalFormatting sqref="K226">
    <cfRule type="expression" dxfId="700" priority="9">
      <formula>K226&gt;0</formula>
    </cfRule>
    <cfRule type="expression" dxfId="699" priority="10">
      <formula>K226&lt;0</formula>
    </cfRule>
  </conditionalFormatting>
  <conditionalFormatting sqref="K227">
    <cfRule type="expression" dxfId="698" priority="7">
      <formula>K227&gt;0</formula>
    </cfRule>
    <cfRule type="expression" dxfId="697" priority="8">
      <formula>K227&lt;0</formula>
    </cfRule>
  </conditionalFormatting>
  <conditionalFormatting sqref="K228:K248">
    <cfRule type="expression" dxfId="696" priority="5">
      <formula>K228&gt;0</formula>
    </cfRule>
    <cfRule type="expression" dxfId="695" priority="6">
      <formula>K228&lt;0</formula>
    </cfRule>
  </conditionalFormatting>
  <conditionalFormatting sqref="L233:L237">
    <cfRule type="expression" dxfId="694" priority="3">
      <formula>L233&gt;0</formula>
    </cfRule>
    <cfRule type="expression" dxfId="693" priority="4">
      <formula>L233&lt;0</formula>
    </cfRule>
  </conditionalFormatting>
  <conditionalFormatting sqref="L238:L243">
    <cfRule type="expression" dxfId="692" priority="1">
      <formula>L238&gt;0</formula>
    </cfRule>
    <cfRule type="expression" dxfId="69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8" t="s">
        <v>78</v>
      </c>
      <c r="P40" s="7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0" priority="11">
      <formula>F27&gt;0</formula>
    </cfRule>
    <cfRule type="expression" dxfId="689" priority="12">
      <formula>F27&lt;0</formula>
    </cfRule>
  </conditionalFormatting>
  <conditionalFormatting sqref="H27:H29">
    <cfRule type="expression" dxfId="688" priority="9">
      <formula>H27&gt;0</formula>
    </cfRule>
    <cfRule type="expression" dxfId="687" priority="10">
      <formula>H27&lt;0</formula>
    </cfRule>
  </conditionalFormatting>
  <conditionalFormatting sqref="F23:F26">
    <cfRule type="expression" dxfId="686" priority="7">
      <formula>F23&gt;0</formula>
    </cfRule>
    <cfRule type="expression" dxfId="685" priority="8">
      <formula>F23&lt;0</formula>
    </cfRule>
  </conditionalFormatting>
  <conditionalFormatting sqref="H23:H26">
    <cfRule type="expression" dxfId="684" priority="5">
      <formula>H23&gt;0</formula>
    </cfRule>
    <cfRule type="expression" dxfId="683" priority="6">
      <formula>H23&lt;0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conditionalFormatting sqref="Q7">
    <cfRule type="expression" dxfId="680" priority="3">
      <formula>Q7&gt;0</formula>
    </cfRule>
    <cfRule type="expression" dxfId="67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8" t="s">
        <v>78</v>
      </c>
      <c r="P40" s="7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8" priority="7">
      <formula>F21&gt;0</formula>
    </cfRule>
    <cfRule type="expression" dxfId="677" priority="8">
      <formula>F21&lt;0</formula>
    </cfRule>
  </conditionalFormatting>
  <conditionalFormatting sqref="F22">
    <cfRule type="expression" dxfId="676" priority="5">
      <formula>F22&gt;0</formula>
    </cfRule>
    <cfRule type="expression" dxfId="675" priority="6">
      <formula>F22&lt;0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8" t="s">
        <v>78</v>
      </c>
      <c r="P44" s="7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0" priority="17">
      <formula>F38&gt;0</formula>
    </cfRule>
    <cfRule type="expression" dxfId="669" priority="18">
      <formula>F38&lt;0</formula>
    </cfRule>
  </conditionalFormatting>
  <conditionalFormatting sqref="H38:H72">
    <cfRule type="expression" dxfId="668" priority="9">
      <formula>H38&gt;0</formula>
    </cfRule>
    <cfRule type="expression" dxfId="667" priority="10">
      <formula>H38&lt;0</formula>
    </cfRule>
  </conditionalFormatting>
  <conditionalFormatting sqref="F21:F37">
    <cfRule type="expression" dxfId="666" priority="7">
      <formula>F21&gt;0</formula>
    </cfRule>
    <cfRule type="expression" dxfId="665" priority="8">
      <formula>F21&lt;0</formula>
    </cfRule>
  </conditionalFormatting>
  <conditionalFormatting sqref="H21:H37">
    <cfRule type="expression" dxfId="664" priority="5">
      <formula>H21&gt;0</formula>
    </cfRule>
    <cfRule type="expression" dxfId="663" priority="6">
      <formula>H21&lt;0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8" t="s">
        <v>78</v>
      </c>
      <c r="P46" s="76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8" priority="11">
      <formula>F24&gt;0</formula>
    </cfRule>
    <cfRule type="expression" dxfId="657" priority="12">
      <formula>F24&lt;0</formula>
    </cfRule>
  </conditionalFormatting>
  <conditionalFormatting sqref="H27:H30">
    <cfRule type="expression" dxfId="656" priority="9">
      <formula>H27&gt;0</formula>
    </cfRule>
    <cfRule type="expression" dxfId="655" priority="10">
      <formula>H27&lt;0</formula>
    </cfRule>
  </conditionalFormatting>
  <conditionalFormatting sqref="F25">
    <cfRule type="expression" dxfId="654" priority="7">
      <formula>F25&gt;0</formula>
    </cfRule>
    <cfRule type="expression" dxfId="653" priority="8">
      <formula>F25&lt;0</formula>
    </cfRule>
  </conditionalFormatting>
  <conditionalFormatting sqref="H24:H26">
    <cfRule type="expression" dxfId="652" priority="5">
      <formula>H24&gt;0</formula>
    </cfRule>
    <cfRule type="expression" dxfId="651" priority="6">
      <formula>H24&lt;0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6" priority="17">
      <formula>F28&gt;0</formula>
    </cfRule>
    <cfRule type="expression" dxfId="645" priority="18">
      <formula>F28&lt;0</formula>
    </cfRule>
  </conditionalFormatting>
  <conditionalFormatting sqref="F28 F33:F35">
    <cfRule type="expression" dxfId="644" priority="19">
      <formula>F28&gt;0</formula>
    </cfRule>
    <cfRule type="expression" dxfId="643" priority="20">
      <formula>F28&lt;0</formula>
    </cfRule>
  </conditionalFormatting>
  <conditionalFormatting sqref="H28 H33:H35">
    <cfRule type="expression" dxfId="642" priority="15">
      <formula>H28&gt;0</formula>
    </cfRule>
    <cfRule type="expression" dxfId="641" priority="16">
      <formula>H28&lt;0</formula>
    </cfRule>
  </conditionalFormatting>
  <conditionalFormatting sqref="F21:F27">
    <cfRule type="expression" dxfId="640" priority="13">
      <formula>F21&gt;0</formula>
    </cfRule>
    <cfRule type="expression" dxfId="639" priority="14">
      <formula>F21&lt;0</formula>
    </cfRule>
  </conditionalFormatting>
  <conditionalFormatting sqref="H21:H27">
    <cfRule type="expression" dxfId="638" priority="11">
      <formula>H21&gt;0</formula>
    </cfRule>
    <cfRule type="expression" dxfId="637" priority="12">
      <formula>H21&lt;0</formula>
    </cfRule>
  </conditionalFormatting>
  <conditionalFormatting sqref="Q8">
    <cfRule type="expression" dxfId="636" priority="7">
      <formula>Q8&gt;0</formula>
    </cfRule>
    <cfRule type="expression" dxfId="635" priority="8">
      <formula>Q8&lt;0</formula>
    </cfRule>
  </conditionalFormatting>
  <conditionalFormatting sqref="Q7">
    <cfRule type="expression" dxfId="634" priority="9">
      <formula>Q7&gt;0</formula>
    </cfRule>
    <cfRule type="expression" dxfId="633" priority="10">
      <formula>Q7&lt;0</formula>
    </cfRule>
  </conditionalFormatting>
  <conditionalFormatting sqref="F29:F32">
    <cfRule type="expression" dxfId="632" priority="5">
      <formula>F29&gt;0</formula>
    </cfRule>
    <cfRule type="expression" dxfId="631" priority="6">
      <formula>F29&lt;0</formula>
    </cfRule>
  </conditionalFormatting>
  <conditionalFormatting sqref="H29:H32">
    <cfRule type="expression" dxfId="630" priority="3">
      <formula>H29&gt;0</formula>
    </cfRule>
    <cfRule type="expression" dxfId="629" priority="4">
      <formula>H29&lt;0</formula>
    </cfRule>
  </conditionalFormatting>
  <conditionalFormatting sqref="M37">
    <cfRule type="expression" dxfId="628" priority="1">
      <formula>M37&gt;0</formula>
    </cfRule>
    <cfRule type="expression" dxfId="62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6" priority="19">
      <formula>F25&gt;0</formula>
    </cfRule>
    <cfRule type="expression" dxfId="62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24" priority="11">
      <formula>F28&gt;0</formula>
    </cfRule>
    <cfRule type="expression" dxfId="623" priority="12">
      <formula>F28&lt;0</formula>
    </cfRule>
  </conditionalFormatting>
  <conditionalFormatting sqref="F28:F35">
    <cfRule type="expression" dxfId="622" priority="13">
      <formula>F28&gt;0</formula>
    </cfRule>
    <cfRule type="expression" dxfId="621" priority="14">
      <formula>F28&lt;0</formula>
    </cfRule>
  </conditionalFormatting>
  <conditionalFormatting sqref="H25:H35">
    <cfRule type="expression" dxfId="620" priority="9">
      <formula>H25&gt;0</formula>
    </cfRule>
    <cfRule type="expression" dxfId="619" priority="10">
      <formula>H25&lt;0</formula>
    </cfRule>
  </conditionalFormatting>
  <conditionalFormatting sqref="F21:F24">
    <cfRule type="expression" dxfId="618" priority="7">
      <formula>F21&gt;0</formula>
    </cfRule>
    <cfRule type="expression" dxfId="617" priority="8">
      <formula>F21&lt;0</formula>
    </cfRule>
  </conditionalFormatting>
  <conditionalFormatting sqref="H21:H24">
    <cfRule type="expression" dxfId="616" priority="5">
      <formula>H21&gt;0</formula>
    </cfRule>
    <cfRule type="expression" dxfId="615" priority="6">
      <formula>H21&lt;0</formula>
    </cfRule>
  </conditionalFormatting>
  <conditionalFormatting sqref="Q8">
    <cfRule type="expression" dxfId="614" priority="1">
      <formula>Q8&gt;0</formula>
    </cfRule>
    <cfRule type="expression" dxfId="613" priority="2">
      <formula>Q8&lt;0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0" priority="29">
      <formula>F40&gt;0</formula>
    </cfRule>
    <cfRule type="expression" dxfId="609" priority="30">
      <formula>F40&lt;0</formula>
    </cfRule>
  </conditionalFormatting>
  <conditionalFormatting sqref="F40:F45">
    <cfRule type="expression" dxfId="608" priority="31">
      <formula>F40&gt;0</formula>
    </cfRule>
    <cfRule type="expression" dxfId="607" priority="32">
      <formula>F40&lt;0</formula>
    </cfRule>
  </conditionalFormatting>
  <conditionalFormatting sqref="H40:H45">
    <cfRule type="expression" dxfId="606" priority="27">
      <formula>H40&gt;0</formula>
    </cfRule>
    <cfRule type="expression" dxfId="605" priority="28">
      <formula>H40&lt;0</formula>
    </cfRule>
  </conditionalFormatting>
  <conditionalFormatting sqref="F23:F39">
    <cfRule type="expression" dxfId="604" priority="13">
      <formula>F23&gt;0</formula>
    </cfRule>
    <cfRule type="expression" dxfId="603" priority="14">
      <formula>F23&lt;0</formula>
    </cfRule>
  </conditionalFormatting>
  <conditionalFormatting sqref="H23:H39">
    <cfRule type="expression" dxfId="602" priority="11">
      <formula>H23&gt;0</formula>
    </cfRule>
    <cfRule type="expression" dxfId="601" priority="12">
      <formula>H23&lt;0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Q10">
    <cfRule type="expression" dxfId="596" priority="1">
      <formula>Q10&gt;0</formula>
    </cfRule>
    <cfRule type="expression" dxfId="59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94" priority="39">
      <formula>Q12&gt;0</formula>
    </cfRule>
    <cfRule type="expression" dxfId="59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92" priority="33">
      <formula>F25&gt;0</formula>
    </cfRule>
    <cfRule type="expression" dxfId="591" priority="34">
      <formula>F25&lt;0</formula>
    </cfRule>
  </conditionalFormatting>
  <conditionalFormatting sqref="F30">
    <cfRule type="expression" dxfId="590" priority="31">
      <formula>F30&gt;0</formula>
    </cfRule>
    <cfRule type="expression" dxfId="589" priority="32">
      <formula>F30&lt;0</formula>
    </cfRule>
  </conditionalFormatting>
  <conditionalFormatting sqref="F31">
    <cfRule type="expression" dxfId="588" priority="29">
      <formula>F31&gt;0</formula>
    </cfRule>
    <cfRule type="expression" dxfId="587" priority="30">
      <formula>F31&lt;0</formula>
    </cfRule>
  </conditionalFormatting>
  <conditionalFormatting sqref="F32:F34">
    <cfRule type="expression" dxfId="586" priority="27">
      <formula>F32&gt;0</formula>
    </cfRule>
    <cfRule type="expression" dxfId="585" priority="28">
      <formula>F32&lt;0</formula>
    </cfRule>
  </conditionalFormatting>
  <conditionalFormatting sqref="H25:H29">
    <cfRule type="expression" dxfId="584" priority="25">
      <formula>H25&gt;0</formula>
    </cfRule>
    <cfRule type="expression" dxfId="583" priority="26">
      <formula>H25&lt;0</formula>
    </cfRule>
  </conditionalFormatting>
  <conditionalFormatting sqref="H30">
    <cfRule type="expression" dxfId="582" priority="23">
      <formula>H30&gt;0</formula>
    </cfRule>
    <cfRule type="expression" dxfId="581" priority="24">
      <formula>H30&lt;0</formula>
    </cfRule>
  </conditionalFormatting>
  <conditionalFormatting sqref="H31">
    <cfRule type="expression" dxfId="580" priority="21">
      <formula>H31&gt;0</formula>
    </cfRule>
    <cfRule type="expression" dxfId="579" priority="22">
      <formula>H31&lt;0</formula>
    </cfRule>
  </conditionalFormatting>
  <conditionalFormatting sqref="H32:H34">
    <cfRule type="expression" dxfId="578" priority="19">
      <formula>H32&gt;0</formula>
    </cfRule>
    <cfRule type="expression" dxfId="577" priority="20">
      <formula>H32&lt;0</formula>
    </cfRule>
  </conditionalFormatting>
  <conditionalFormatting sqref="F35">
    <cfRule type="expression" dxfId="576" priority="17">
      <formula>F35&gt;0</formula>
    </cfRule>
    <cfRule type="expression" dxfId="575" priority="18">
      <formula>F35&lt;0</formula>
    </cfRule>
  </conditionalFormatting>
  <conditionalFormatting sqref="H35">
    <cfRule type="expression" dxfId="574" priority="15">
      <formula>H35&gt;0</formula>
    </cfRule>
    <cfRule type="expression" dxfId="573" priority="16">
      <formula>H35&lt;0</formula>
    </cfRule>
  </conditionalFormatting>
  <conditionalFormatting sqref="F36">
    <cfRule type="expression" dxfId="572" priority="13">
      <formula>F36&gt;0</formula>
    </cfRule>
    <cfRule type="expression" dxfId="571" priority="14">
      <formula>F36&lt;0</formula>
    </cfRule>
  </conditionalFormatting>
  <conditionalFormatting sqref="H36">
    <cfRule type="expression" dxfId="570" priority="11">
      <formula>H36&gt;0</formula>
    </cfRule>
    <cfRule type="expression" dxfId="569" priority="12">
      <formula>H36&lt;0</formula>
    </cfRule>
  </conditionalFormatting>
  <conditionalFormatting sqref="H23:H24">
    <cfRule type="expression" dxfId="568" priority="5">
      <formula>H23&gt;0</formula>
    </cfRule>
    <cfRule type="expression" dxfId="567" priority="6">
      <formula>H23&lt;0</formula>
    </cfRule>
  </conditionalFormatting>
  <conditionalFormatting sqref="F23:F24">
    <cfRule type="expression" dxfId="566" priority="7">
      <formula>F23&gt;0</formula>
    </cfRule>
    <cfRule type="expression" dxfId="565" priority="8">
      <formula>F23&lt;0</formula>
    </cfRule>
  </conditionalFormatting>
  <conditionalFormatting sqref="Q7">
    <cfRule type="expression" dxfId="564" priority="3">
      <formula>Q7&gt;0</formula>
    </cfRule>
    <cfRule type="expression" dxfId="563" priority="4">
      <formula>Q7&lt;0</formula>
    </cfRule>
  </conditionalFormatting>
  <conditionalFormatting sqref="Q8">
    <cfRule type="expression" dxfId="562" priority="1">
      <formula>Q8&gt;0</formula>
    </cfRule>
    <cfRule type="expression" dxfId="56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62.75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5020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2570.5300000000016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965.94999999999982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0.23826790493457153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8" t="s">
        <v>78</v>
      </c>
      <c r="Q39" s="76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69.025000000000006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68.397500000000008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67.77000000000001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67.142499999999998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66.515000000000001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65.887500000000003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65.260000000000005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64.632500000000007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64.004999999999995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63.377499999999998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62.75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62.122500000000002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61.494999999999997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60.8675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60.239999999999995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59.612499999999997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58.984999999999999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58.357500000000002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57.730000000000004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57.102499999999999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56.475000000000001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60" priority="55">
      <formula>Q8&gt;0</formula>
    </cfRule>
    <cfRule type="expression" dxfId="559" priority="56">
      <formula>Q8&lt;0</formula>
    </cfRule>
  </conditionalFormatting>
  <conditionalFormatting sqref="Q7">
    <cfRule type="expression" dxfId="558" priority="57">
      <formula>Q7&gt;0</formula>
    </cfRule>
    <cfRule type="expression" dxfId="557" priority="58">
      <formula>Q7&lt;0</formula>
    </cfRule>
  </conditionalFormatting>
  <conditionalFormatting sqref="M50">
    <cfRule type="expression" dxfId="556" priority="45">
      <formula>M50&gt;0</formula>
    </cfRule>
    <cfRule type="expression" dxfId="555" priority="46">
      <formula>M50&lt;0</formula>
    </cfRule>
  </conditionalFormatting>
  <conditionalFormatting sqref="M50">
    <cfRule type="expression" dxfId="554" priority="47">
      <formula>M50&gt;0</formula>
    </cfRule>
    <cfRule type="expression" dxfId="553" priority="48">
      <formula>M50&lt;0</formula>
    </cfRule>
  </conditionalFormatting>
  <conditionalFormatting sqref="F24:F28">
    <cfRule type="expression" dxfId="552" priority="33">
      <formula>F24&gt;0</formula>
    </cfRule>
    <cfRule type="expression" dxfId="551" priority="34">
      <formula>F24&lt;0</formula>
    </cfRule>
  </conditionalFormatting>
  <conditionalFormatting sqref="F24:F28">
    <cfRule type="expression" dxfId="550" priority="35">
      <formula>F24&gt;0</formula>
    </cfRule>
    <cfRule type="expression" dxfId="549" priority="36">
      <formula>F24&lt;0</formula>
    </cfRule>
  </conditionalFormatting>
  <conditionalFormatting sqref="H24:H28">
    <cfRule type="expression" dxfId="548" priority="31">
      <formula>H24&gt;0</formula>
    </cfRule>
    <cfRule type="expression" dxfId="547" priority="32">
      <formula>H24&lt;0</formula>
    </cfRule>
  </conditionalFormatting>
  <conditionalFormatting sqref="J27:J34">
    <cfRule type="expression" dxfId="546" priority="1">
      <formula>J27&gt;0</formula>
    </cfRule>
    <cfRule type="expression" dxfId="545" priority="2">
      <formula>J27&lt;0</formula>
    </cfRule>
  </conditionalFormatting>
  <conditionalFormatting sqref="J27:J34">
    <cfRule type="expression" dxfId="544" priority="3">
      <formula>J27&gt;0</formula>
    </cfRule>
    <cfRule type="expression" dxfId="54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42" priority="66">
      <formula>F22&gt;0</formula>
    </cfRule>
    <cfRule type="expression" dxfId="54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40" priority="53">
      <formula>F41&gt;0</formula>
    </cfRule>
    <cfRule type="expression" dxfId="539" priority="54">
      <formula>F41&lt;0</formula>
    </cfRule>
  </conditionalFormatting>
  <conditionalFormatting sqref="F41">
    <cfRule type="expression" dxfId="538" priority="57">
      <formula>F41&gt;0</formula>
    </cfRule>
    <cfRule type="expression" dxfId="537" priority="58">
      <formula>F41&lt;0</formula>
    </cfRule>
  </conditionalFormatting>
  <conditionalFormatting sqref="H41">
    <cfRule type="expression" dxfId="536" priority="35">
      <formula>H41&gt;0</formula>
    </cfRule>
    <cfRule type="expression" dxfId="535" priority="36">
      <formula>H41&lt;0</formula>
    </cfRule>
  </conditionalFormatting>
  <conditionalFormatting sqref="F89:F95">
    <cfRule type="expression" dxfId="534" priority="29">
      <formula>F89&gt;0</formula>
    </cfRule>
    <cfRule type="expression" dxfId="533" priority="30">
      <formula>F89&lt;0</formula>
    </cfRule>
  </conditionalFormatting>
  <conditionalFormatting sqref="F96:F110">
    <cfRule type="expression" dxfId="532" priority="25">
      <formula>F96&gt;0</formula>
    </cfRule>
    <cfRule type="expression" dxfId="531" priority="26">
      <formula>F96&lt;0</formula>
    </cfRule>
  </conditionalFormatting>
  <conditionalFormatting sqref="F96:F110">
    <cfRule type="expression" dxfId="530" priority="27">
      <formula>F96&gt;0</formula>
    </cfRule>
    <cfRule type="expression" dxfId="529" priority="28">
      <formula>F96&lt;0</formula>
    </cfRule>
  </conditionalFormatting>
  <conditionalFormatting sqref="H89:H100">
    <cfRule type="expression" dxfId="528" priority="23">
      <formula>H89&gt;0</formula>
    </cfRule>
    <cfRule type="expression" dxfId="527" priority="24">
      <formula>H89&lt;0</formula>
    </cfRule>
  </conditionalFormatting>
  <conditionalFormatting sqref="H101">
    <cfRule type="expression" dxfId="526" priority="21">
      <formula>H101&gt;0</formula>
    </cfRule>
    <cfRule type="expression" dxfId="525" priority="22">
      <formula>H101&lt;0</formula>
    </cfRule>
  </conditionalFormatting>
  <conditionalFormatting sqref="F111:F116">
    <cfRule type="expression" dxfId="524" priority="19">
      <formula>F111&gt;0</formula>
    </cfRule>
    <cfRule type="expression" dxfId="523" priority="20">
      <formula>F111&lt;0</formula>
    </cfRule>
  </conditionalFormatting>
  <conditionalFormatting sqref="H103:H116">
    <cfRule type="expression" dxfId="522" priority="17">
      <formula>H103&gt;0</formula>
    </cfRule>
    <cfRule type="expression" dxfId="521" priority="18">
      <formula>H103&lt;0</formula>
    </cfRule>
  </conditionalFormatting>
  <conditionalFormatting sqref="H102">
    <cfRule type="expression" dxfId="520" priority="15">
      <formula>H102&gt;0</formula>
    </cfRule>
    <cfRule type="expression" dxfId="519" priority="16">
      <formula>H102&lt;0</formula>
    </cfRule>
  </conditionalFormatting>
  <conditionalFormatting sqref="M42">
    <cfRule type="expression" dxfId="518" priority="13">
      <formula>M42&gt;0</formula>
    </cfRule>
    <cfRule type="expression" dxfId="517" priority="14">
      <formula>M42&lt;0</formula>
    </cfRule>
  </conditionalFormatting>
  <conditionalFormatting sqref="Q7">
    <cfRule type="expression" dxfId="516" priority="9">
      <formula>Q7&gt;0</formula>
    </cfRule>
    <cfRule type="expression" dxfId="515" priority="10">
      <formula>Q7&lt;0</formula>
    </cfRule>
  </conditionalFormatting>
  <conditionalFormatting sqref="Q8">
    <cfRule type="expression" dxfId="514" priority="7">
      <formula>Q8&gt;0</formula>
    </cfRule>
    <cfRule type="expression" dxfId="513" priority="8">
      <formula>Q8&lt;0</formula>
    </cfRule>
  </conditionalFormatting>
  <conditionalFormatting sqref="F117:F130 H117:H130">
    <cfRule type="expression" dxfId="512" priority="1">
      <formula>F117&gt;0</formula>
    </cfRule>
    <cfRule type="expression" dxfId="51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10" priority="84">
      <formula>F7&gt;0</formula>
    </cfRule>
    <cfRule type="expression" dxfId="509" priority="85">
      <formula>F7&lt;0</formula>
    </cfRule>
  </conditionalFormatting>
  <conditionalFormatting sqref="Q8">
    <cfRule type="expression" dxfId="508" priority="82">
      <formula>Q8&gt;0</formula>
    </cfRule>
    <cfRule type="expression" dxfId="507" priority="83">
      <formula>Q8&lt;0</formula>
    </cfRule>
  </conditionalFormatting>
  <conditionalFormatting sqref="F29:F36">
    <cfRule type="expression" dxfId="506" priority="62">
      <formula>F29&gt;0</formula>
    </cfRule>
    <cfRule type="expression" dxfId="505" priority="63">
      <formula>F29&lt;0</formula>
    </cfRule>
  </conditionalFormatting>
  <conditionalFormatting sqref="J32:J38">
    <cfRule type="expression" dxfId="504" priority="57">
      <formula>J32&gt;0</formula>
    </cfRule>
    <cfRule type="expression" dxfId="503" priority="58">
      <formula>J32&lt;0</formula>
    </cfRule>
  </conditionalFormatting>
  <conditionalFormatting sqref="M42">
    <cfRule type="expression" dxfId="502" priority="55">
      <formula>M42&gt;0</formula>
    </cfRule>
    <cfRule type="expression" dxfId="501" priority="56">
      <formula>M42&lt;0</formula>
    </cfRule>
  </conditionalFormatting>
  <conditionalFormatting sqref="F98:F134 H98:H134 H137:H142 F137:F142 F144:F153 H144:H153">
    <cfRule type="expression" dxfId="500" priority="53">
      <formula>F98&gt;0</formula>
    </cfRule>
    <cfRule type="expression" dxfId="499" priority="54">
      <formula>F98&lt;0</formula>
    </cfRule>
  </conditionalFormatting>
  <conditionalFormatting sqref="F90:F97">
    <cfRule type="expression" dxfId="498" priority="51">
      <formula>F90&gt;0</formula>
    </cfRule>
    <cfRule type="expression" dxfId="497" priority="52">
      <formula>F90&lt;0</formula>
    </cfRule>
  </conditionalFormatting>
  <conditionalFormatting sqref="H90:H97">
    <cfRule type="expression" dxfId="496" priority="49">
      <formula>H90&gt;0</formula>
    </cfRule>
    <cfRule type="expression" dxfId="495" priority="50">
      <formula>H90&lt;0</formula>
    </cfRule>
  </conditionalFormatting>
  <conditionalFormatting sqref="F135:F136 H135:H136">
    <cfRule type="expression" dxfId="494" priority="47">
      <formula>F135&gt;0</formula>
    </cfRule>
    <cfRule type="expression" dxfId="493" priority="48">
      <formula>F135&lt;0</formula>
    </cfRule>
  </conditionalFormatting>
  <conditionalFormatting sqref="H143 F143">
    <cfRule type="expression" dxfId="492" priority="45">
      <formula>F143&gt;0</formula>
    </cfRule>
    <cfRule type="expression" dxfId="491" priority="46">
      <formula>F143&lt;0</formula>
    </cfRule>
  </conditionalFormatting>
  <conditionalFormatting sqref="F154:F161">
    <cfRule type="expression" dxfId="490" priority="31">
      <formula>F154&gt;0</formula>
    </cfRule>
    <cfRule type="expression" dxfId="489" priority="32">
      <formula>F154&lt;0</formula>
    </cfRule>
  </conditionalFormatting>
  <conditionalFormatting sqref="H154:H161">
    <cfRule type="expression" dxfId="488" priority="29">
      <formula>H154&gt;0</formula>
    </cfRule>
    <cfRule type="expression" dxfId="487" priority="30">
      <formula>H154&lt;0</formula>
    </cfRule>
  </conditionalFormatting>
  <conditionalFormatting sqref="Q10">
    <cfRule type="expression" dxfId="486" priority="27">
      <formula>Q10&gt;0</formula>
    </cfRule>
    <cfRule type="expression" dxfId="485" priority="28">
      <formula>Q10&lt;0</formula>
    </cfRule>
  </conditionalFormatting>
  <conditionalFormatting sqref="F37:F38">
    <cfRule type="expression" dxfId="484" priority="25">
      <formula>F37&gt;0</formula>
    </cfRule>
    <cfRule type="expression" dxfId="483" priority="26">
      <formula>F37&lt;0</formula>
    </cfRule>
  </conditionalFormatting>
  <conditionalFormatting sqref="H37:H38">
    <cfRule type="expression" dxfId="482" priority="23">
      <formula>H37&gt;0</formula>
    </cfRule>
    <cfRule type="expression" dxfId="481" priority="24">
      <formula>H37&lt;0</formula>
    </cfRule>
  </conditionalFormatting>
  <conditionalFormatting sqref="F167">
    <cfRule type="expression" dxfId="480" priority="21">
      <formula>F167&gt;0</formula>
    </cfRule>
    <cfRule type="expression" dxfId="479" priority="22">
      <formula>F167&lt;0</formula>
    </cfRule>
  </conditionalFormatting>
  <conditionalFormatting sqref="F168:F179">
    <cfRule type="expression" dxfId="478" priority="19">
      <formula>F168&gt;0</formula>
    </cfRule>
    <cfRule type="expression" dxfId="477" priority="20">
      <formula>F168&lt;0</formula>
    </cfRule>
  </conditionalFormatting>
  <conditionalFormatting sqref="H167:H179">
    <cfRule type="expression" dxfId="476" priority="17">
      <formula>H167&gt;0</formula>
    </cfRule>
    <cfRule type="expression" dxfId="475" priority="18">
      <formula>H167&lt;0</formula>
    </cfRule>
  </conditionalFormatting>
  <conditionalFormatting sqref="J175:J197 J201">
    <cfRule type="expression" dxfId="474" priority="15">
      <formula>J175&gt;0</formula>
    </cfRule>
    <cfRule type="expression" dxfId="473" priority="16">
      <formula>J175&lt;0</formula>
    </cfRule>
  </conditionalFormatting>
  <conditionalFormatting sqref="F180:F197 F201">
    <cfRule type="expression" dxfId="472" priority="13">
      <formula>F180&gt;0</formula>
    </cfRule>
    <cfRule type="expression" dxfId="471" priority="14">
      <formula>F180&lt;0</formula>
    </cfRule>
  </conditionalFormatting>
  <conditionalFormatting sqref="H180:H197 H201">
    <cfRule type="expression" dxfId="470" priority="11">
      <formula>H180&gt;0</formula>
    </cfRule>
    <cfRule type="expression" dxfId="469" priority="12">
      <formula>H180&lt;0</formula>
    </cfRule>
  </conditionalFormatting>
  <conditionalFormatting sqref="I32:J35">
    <cfRule type="expression" dxfId="468" priority="9">
      <formula>I32&gt;0</formula>
    </cfRule>
    <cfRule type="expression" dxfId="467" priority="10">
      <formula>I32&lt;0</formula>
    </cfRule>
  </conditionalFormatting>
  <conditionalFormatting sqref="F198:F200">
    <cfRule type="expression" dxfId="466" priority="7">
      <formula>F198&gt;0</formula>
    </cfRule>
    <cfRule type="expression" dxfId="465" priority="8">
      <formula>F198&lt;0</formula>
    </cfRule>
  </conditionalFormatting>
  <conditionalFormatting sqref="H198:H200">
    <cfRule type="expression" dxfId="464" priority="5">
      <formula>H198&gt;0</formula>
    </cfRule>
    <cfRule type="expression" dxfId="463" priority="6">
      <formula>H198&lt;0</formula>
    </cfRule>
  </conditionalFormatting>
  <conditionalFormatting sqref="J198:J200">
    <cfRule type="expression" dxfId="462" priority="3">
      <formula>J198&gt;0</formula>
    </cfRule>
    <cfRule type="expression" dxfId="461" priority="4">
      <formula>J198&lt;0</formula>
    </cfRule>
  </conditionalFormatting>
  <conditionalFormatting sqref="F202:F211 H202:H211 J202:J211">
    <cfRule type="expression" dxfId="460" priority="1">
      <formula>F202&gt;0</formula>
    </cfRule>
    <cfRule type="expression" dxfId="45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66.55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3327.5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1738.0099999999984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514.5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0.18290081763242091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>
        <v>43105</v>
      </c>
      <c r="C27" s="10">
        <v>50</v>
      </c>
      <c r="D27" s="39">
        <v>56.26</v>
      </c>
      <c r="E27" s="39">
        <v>66.55</v>
      </c>
      <c r="F27" s="39">
        <f t="shared" ref="F27" si="6">C27*(E27-D27)</f>
        <v>514.5</v>
      </c>
      <c r="G27" s="39">
        <f t="shared" ref="G27" si="7">D27*C27</f>
        <v>2813</v>
      </c>
      <c r="H27" s="158">
        <f>(E27-D27)/D27</f>
        <v>0.18290081763242089</v>
      </c>
      <c r="I27" s="39">
        <v>56</v>
      </c>
      <c r="J27" s="39">
        <v>1738.01</v>
      </c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8" t="s">
        <v>78</v>
      </c>
      <c r="P40" s="76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73.204999999999998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8">O42*$Q$4</f>
        <v>72.539500000000004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8"/>
        <v>71.873999999999995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8"/>
        <v>71.208500000000001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8"/>
        <v>70.543000000000006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8"/>
        <v>69.877499999999998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8"/>
        <v>69.212000000000003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8"/>
        <v>68.546499999999995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8"/>
        <v>67.881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8"/>
        <v>67.215499999999992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8"/>
        <v>66.55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8"/>
        <v>65.884500000000003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8"/>
        <v>65.218999999999994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8"/>
        <v>64.5535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8"/>
        <v>63.887999999999998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8"/>
        <v>63.222499999999997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8"/>
        <v>62.556999999999995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8"/>
        <v>61.891500000000001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8"/>
        <v>61.225999999999999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8"/>
        <v>60.560499999999998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9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8"/>
        <v>59.894999999999996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9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9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9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9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9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10">C84*(E84-D84)</f>
        <v>-17.400000000000375</v>
      </c>
      <c r="G84" s="372">
        <f t="shared" ref="G84:G103" si="11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10"/>
        <v>9.5999999999997954</v>
      </c>
      <c r="G85" s="372">
        <f t="shared" si="11"/>
        <v>1940.4</v>
      </c>
      <c r="H85" s="719">
        <f t="shared" ref="H85:H103" si="12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10"/>
        <v>-27.900000000000205</v>
      </c>
      <c r="G86" s="372">
        <f t="shared" si="11"/>
        <v>1940.4</v>
      </c>
      <c r="H86" s="719">
        <f t="shared" si="12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10"/>
        <v>54.899999999999949</v>
      </c>
      <c r="G87" s="372">
        <f t="shared" si="11"/>
        <v>1940.4</v>
      </c>
      <c r="H87" s="719">
        <f t="shared" si="12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10"/>
        <v>-205.50000000000026</v>
      </c>
      <c r="G88" s="372">
        <f t="shared" si="11"/>
        <v>1940.4</v>
      </c>
      <c r="H88" s="719">
        <f t="shared" si="12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10"/>
        <v>-221.39999999999986</v>
      </c>
      <c r="G89" s="372">
        <f t="shared" si="11"/>
        <v>4809.3999999999996</v>
      </c>
      <c r="H89" s="719">
        <f t="shared" si="12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10"/>
        <v>-321.39999999999986</v>
      </c>
      <c r="G90" s="372">
        <f t="shared" si="11"/>
        <v>4809.3999999999996</v>
      </c>
      <c r="H90" s="719">
        <f t="shared" si="12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10"/>
        <v>-362.59999999999991</v>
      </c>
      <c r="G91" s="372">
        <f t="shared" si="11"/>
        <v>4791.3999999999996</v>
      </c>
      <c r="H91" s="719">
        <f t="shared" si="12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10"/>
        <v>-411.39999999999986</v>
      </c>
      <c r="G92" s="372">
        <f t="shared" si="11"/>
        <v>4791.3999999999996</v>
      </c>
      <c r="H92" s="719">
        <f t="shared" si="12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10"/>
        <v>-416.29900000000015</v>
      </c>
      <c r="G93" s="372">
        <f t="shared" si="11"/>
        <v>7510.3990000000003</v>
      </c>
      <c r="H93" s="719">
        <f t="shared" si="12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10"/>
        <v>-58.500000000000369</v>
      </c>
      <c r="G94" s="372">
        <f t="shared" si="11"/>
        <v>7510.1</v>
      </c>
      <c r="H94" s="719">
        <f t="shared" si="12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10"/>
        <v>28.399999999999892</v>
      </c>
      <c r="G95" s="372">
        <f t="shared" si="11"/>
        <v>2872.1</v>
      </c>
      <c r="H95" s="719">
        <f t="shared" si="12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10"/>
        <v>-74.799999999999613</v>
      </c>
      <c r="G96" s="372">
        <f t="shared" si="11"/>
        <v>4559.5999999999995</v>
      </c>
      <c r="H96" s="719">
        <f t="shared" si="12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10"/>
        <v>-193.17999999999961</v>
      </c>
      <c r="G97" s="372">
        <f t="shared" si="11"/>
        <v>7282.08</v>
      </c>
      <c r="H97" s="719">
        <f t="shared" si="12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10"/>
        <v>225.30300000000005</v>
      </c>
      <c r="G98" s="372">
        <f t="shared" si="11"/>
        <v>7234.0970000000007</v>
      </c>
      <c r="H98" s="719">
        <f t="shared" si="12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10"/>
        <v>-214.19999999999959</v>
      </c>
      <c r="G99" s="372">
        <f t="shared" si="11"/>
        <v>9684</v>
      </c>
      <c r="H99" s="719">
        <f t="shared" si="12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10"/>
        <v>405</v>
      </c>
      <c r="G100" s="372">
        <f t="shared" si="11"/>
        <v>9684</v>
      </c>
      <c r="H100" s="719">
        <f t="shared" si="12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10"/>
        <v>892.95999999999992</v>
      </c>
      <c r="G101" s="372">
        <f t="shared" si="11"/>
        <v>3806.2400000000002</v>
      </c>
      <c r="H101" s="719">
        <f t="shared" si="12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10"/>
        <v>860.39999999999895</v>
      </c>
      <c r="G102" s="372">
        <f t="shared" si="11"/>
        <v>9556.2000000000007</v>
      </c>
      <c r="H102" s="719">
        <f t="shared" si="12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10"/>
        <v>928.05000000000041</v>
      </c>
      <c r="G103" s="372">
        <f t="shared" si="11"/>
        <v>4885.95</v>
      </c>
      <c r="H103" s="719">
        <f t="shared" si="12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3">C105*(E105-D105)</f>
        <v>54.999999999999716</v>
      </c>
      <c r="G105" s="39">
        <f t="shared" ref="G105" si="14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8" priority="64">
      <formula>Q7&gt;0</formula>
    </cfRule>
    <cfRule type="expression" dxfId="457" priority="65">
      <formula>Q7&lt;0</formula>
    </cfRule>
  </conditionalFormatting>
  <conditionalFormatting sqref="Q8">
    <cfRule type="expression" dxfId="456" priority="62">
      <formula>Q8&gt;0</formula>
    </cfRule>
    <cfRule type="expression" dxfId="455" priority="63">
      <formula>Q8&lt;0</formula>
    </cfRule>
  </conditionalFormatting>
  <conditionalFormatting sqref="F28:F43">
    <cfRule type="expression" dxfId="454" priority="46">
      <formula>F28&gt;0</formula>
    </cfRule>
    <cfRule type="expression" dxfId="453" priority="47">
      <formula>F28&lt;0</formula>
    </cfRule>
  </conditionalFormatting>
  <conditionalFormatting sqref="H45 H47:H48 H50:H51 H53 H28:H43">
    <cfRule type="expression" dxfId="452" priority="44">
      <formula>H28&gt;0</formula>
    </cfRule>
    <cfRule type="expression" dxfId="451" priority="45">
      <formula>H28&lt;0</formula>
    </cfRule>
  </conditionalFormatting>
  <conditionalFormatting sqref="J35">
    <cfRule type="expression" dxfId="450" priority="40">
      <formula>J35&gt;0</formula>
    </cfRule>
    <cfRule type="expression" dxfId="449" priority="41">
      <formula>J35&lt;0</formula>
    </cfRule>
  </conditionalFormatting>
  <conditionalFormatting sqref="J36:J37">
    <cfRule type="expression" dxfId="448" priority="38">
      <formula>J36&gt;0</formula>
    </cfRule>
    <cfRule type="expression" dxfId="447" priority="39">
      <formula>J36&lt;0</formula>
    </cfRule>
  </conditionalFormatting>
  <conditionalFormatting sqref="J38:J45 J48 J51">
    <cfRule type="expression" dxfId="446" priority="36">
      <formula>J38&gt;0</formula>
    </cfRule>
    <cfRule type="expression" dxfId="445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4" priority="33">
      <formula>M59&gt;0</formula>
    </cfRule>
    <cfRule type="expression" dxfId="443" priority="34">
      <formula>M59&lt;0</formula>
    </cfRule>
  </conditionalFormatting>
  <conditionalFormatting sqref="Q10">
    <cfRule type="expression" dxfId="442" priority="31">
      <formula>Q10&gt;0</formula>
    </cfRule>
    <cfRule type="expression" dxfId="441" priority="32">
      <formula>Q10&lt;0</formula>
    </cfRule>
  </conditionalFormatting>
  <conditionalFormatting sqref="F84:F103">
    <cfRule type="expression" dxfId="440" priority="29">
      <formula>F84&gt;0</formula>
    </cfRule>
    <cfRule type="expression" dxfId="439" priority="30">
      <formula>F84&lt;0</formula>
    </cfRule>
  </conditionalFormatting>
  <conditionalFormatting sqref="H107:H108 H110:H111 H113 H84:H103">
    <cfRule type="expression" dxfId="438" priority="27">
      <formula>H84&gt;0</formula>
    </cfRule>
    <cfRule type="expression" dxfId="437" priority="28">
      <formula>H84&lt;0</formula>
    </cfRule>
  </conditionalFormatting>
  <conditionalFormatting sqref="J89">
    <cfRule type="expression" dxfId="436" priority="25">
      <formula>J89&gt;0</formula>
    </cfRule>
    <cfRule type="expression" dxfId="435" priority="26">
      <formula>J89&lt;0</formula>
    </cfRule>
  </conditionalFormatting>
  <conditionalFormatting sqref="J90:J95">
    <cfRule type="expression" dxfId="434" priority="23">
      <formula>J90&gt;0</formula>
    </cfRule>
    <cfRule type="expression" dxfId="433" priority="24">
      <formula>J90&lt;0</formula>
    </cfRule>
  </conditionalFormatting>
  <conditionalFormatting sqref="J96:J97">
    <cfRule type="expression" dxfId="432" priority="21">
      <formula>J96&gt;0</formula>
    </cfRule>
    <cfRule type="expression" dxfId="431" priority="22">
      <formula>J96&lt;0</formula>
    </cfRule>
  </conditionalFormatting>
  <conditionalFormatting sqref="J98:J104 J108 J111">
    <cfRule type="expression" dxfId="430" priority="19">
      <formula>J98&gt;0</formula>
    </cfRule>
    <cfRule type="expression" dxfId="429" priority="20">
      <formula>J98&lt;0</formula>
    </cfRule>
  </conditionalFormatting>
  <conditionalFormatting sqref="J25">
    <cfRule type="expression" dxfId="428" priority="15">
      <formula>J25&gt;0</formula>
    </cfRule>
    <cfRule type="expression" dxfId="427" priority="16">
      <formula>J25&lt;0</formula>
    </cfRule>
  </conditionalFormatting>
  <conditionalFormatting sqref="F105:F106">
    <cfRule type="expression" dxfId="426" priority="13">
      <formula>F105&gt;0</formula>
    </cfRule>
    <cfRule type="expression" dxfId="425" priority="14">
      <formula>F105&lt;0</formula>
    </cfRule>
  </conditionalFormatting>
  <conditionalFormatting sqref="H105:H106">
    <cfRule type="expression" dxfId="424" priority="11">
      <formula>H105&gt;0</formula>
    </cfRule>
    <cfRule type="expression" dxfId="423" priority="12">
      <formula>H105&lt;0</formula>
    </cfRule>
  </conditionalFormatting>
  <conditionalFormatting sqref="J105">
    <cfRule type="expression" dxfId="422" priority="9">
      <formula>J105&gt;0</formula>
    </cfRule>
    <cfRule type="expression" dxfId="421" priority="10">
      <formula>J105&lt;0</formula>
    </cfRule>
  </conditionalFormatting>
  <conditionalFormatting sqref="J106">
    <cfRule type="expression" dxfId="420" priority="7">
      <formula>J106&gt;0</formula>
    </cfRule>
    <cfRule type="expression" dxfId="419" priority="8">
      <formula>J106&lt;0</formula>
    </cfRule>
  </conditionalFormatting>
  <conditionalFormatting sqref="F24:F27">
    <cfRule type="expression" dxfId="418" priority="5">
      <formula>F24&gt;0</formula>
    </cfRule>
    <cfRule type="expression" dxfId="417" priority="6">
      <formula>F24&lt;0</formula>
    </cfRule>
  </conditionalFormatting>
  <conditionalFormatting sqref="H24:H27">
    <cfRule type="expression" dxfId="416" priority="3">
      <formula>H24&gt;0</formula>
    </cfRule>
    <cfRule type="expression" dxfId="415" priority="4">
      <formula>H24&lt;0</formula>
    </cfRule>
  </conditionalFormatting>
  <conditionalFormatting sqref="J26:J34">
    <cfRule type="expression" dxfId="414" priority="1">
      <formula>J26&gt;0</formula>
    </cfRule>
    <cfRule type="expression" dxfId="413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31.98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10233.6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-1387.9799999999946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-1462.9999999999945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-0.12507908281038893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903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905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904</v>
      </c>
    </row>
    <row r="38" spans="1:21" x14ac:dyDescent="0.25">
      <c r="B38" s="10"/>
      <c r="C38" s="10"/>
      <c r="D38" s="39"/>
      <c r="E38" s="39"/>
      <c r="F38" s="39"/>
      <c r="G38" s="39"/>
      <c r="H38" s="227"/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35.178000000000004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8">O44*$Q$4</f>
        <v>34.858200000000004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8"/>
        <v>34.538400000000003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8"/>
        <v>34.218600000000002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8"/>
        <v>33.898800000000001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8"/>
        <v>33.579000000000001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8"/>
        <v>33.2592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8"/>
        <v>32.939399999999999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8"/>
        <v>32.619599999999998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8"/>
        <v>32.299799999999998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8"/>
        <v>31.98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8"/>
        <v>31.6602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8"/>
        <v>31.340399999999999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8"/>
        <v>31.020599999999998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8"/>
        <v>30.700800000000001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8"/>
        <v>30.381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8"/>
        <v>30.061199999999999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8"/>
        <v>29.741400000000002</v>
      </c>
      <c r="Q60" s="81"/>
    </row>
    <row r="61" spans="1:21" x14ac:dyDescent="0.25">
      <c r="G61" s="2"/>
      <c r="O61" s="81">
        <v>0.92</v>
      </c>
      <c r="P61" s="81">
        <f t="shared" si="8"/>
        <v>29.421600000000002</v>
      </c>
      <c r="Q61" s="81"/>
    </row>
    <row r="62" spans="1:21" x14ac:dyDescent="0.25">
      <c r="O62" s="81">
        <v>0.91</v>
      </c>
      <c r="P62" s="81">
        <f t="shared" si="8"/>
        <v>29.101800000000001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8"/>
        <v>28.782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9">C67*(E67-D67)</f>
        <v>-94.799999999999898</v>
      </c>
      <c r="G67" s="255">
        <f t="shared" ref="G67:G73" si="10">D67*C67</f>
        <v>2401.8000000000002</v>
      </c>
      <c r="H67" s="269">
        <f t="shared" ref="H67:H73" si="1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9"/>
        <v>-86.100000000000136</v>
      </c>
      <c r="G68" s="255">
        <f t="shared" si="10"/>
        <v>1239.3000000000002</v>
      </c>
      <c r="H68" s="267">
        <f t="shared" si="1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9"/>
        <v>-54.000000000000128</v>
      </c>
      <c r="G69" s="255">
        <f t="shared" si="10"/>
        <v>1239.3000000000002</v>
      </c>
      <c r="H69" s="267">
        <f t="shared" si="1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9"/>
        <v>-29.849999999999923</v>
      </c>
      <c r="G70" s="255">
        <f t="shared" si="10"/>
        <v>1239.1500000000001</v>
      </c>
      <c r="H70" s="267">
        <f t="shared" si="1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9"/>
        <v>-9.7500000000000853</v>
      </c>
      <c r="G71" s="255">
        <f t="shared" si="10"/>
        <v>1239.1500000000001</v>
      </c>
      <c r="H71" s="267">
        <f t="shared" si="1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9"/>
        <v>-51.449999999999889</v>
      </c>
      <c r="G72" s="255">
        <f t="shared" si="10"/>
        <v>1239.1500000000001</v>
      </c>
      <c r="H72" s="267">
        <f t="shared" si="1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9"/>
        <v>1.9499999999999318</v>
      </c>
      <c r="G73" s="255">
        <f t="shared" si="10"/>
        <v>1239.1500000000001</v>
      </c>
      <c r="H73" s="267">
        <f t="shared" si="1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1" priority="61">
      <formula>F26&gt;0</formula>
    </cfRule>
    <cfRule type="expression" dxfId="400" priority="62">
      <formula>F26&lt;0</formula>
    </cfRule>
  </conditionalFormatting>
  <conditionalFormatting sqref="H26:H28">
    <cfRule type="expression" dxfId="399" priority="59">
      <formula>H26&gt;0</formula>
    </cfRule>
    <cfRule type="expression" dxfId="398" priority="60">
      <formula>H26&lt;0</formula>
    </cfRule>
  </conditionalFormatting>
  <conditionalFormatting sqref="H29">
    <cfRule type="expression" dxfId="397" priority="57">
      <formula>H29&gt;0</formula>
    </cfRule>
    <cfRule type="expression" dxfId="396" priority="58">
      <formula>H29&lt;0</formula>
    </cfRule>
  </conditionalFormatting>
  <conditionalFormatting sqref="H30">
    <cfRule type="expression" dxfId="395" priority="55">
      <formula>H30&gt;0</formula>
    </cfRule>
    <cfRule type="expression" dxfId="394" priority="56">
      <formula>H30&lt;0</formula>
    </cfRule>
  </conditionalFormatting>
  <conditionalFormatting sqref="H31:H42">
    <cfRule type="expression" dxfId="393" priority="53">
      <formula>H31&gt;0</formula>
    </cfRule>
    <cfRule type="expression" dxfId="392" priority="54">
      <formula>H31&lt;0</formula>
    </cfRule>
  </conditionalFormatting>
  <conditionalFormatting sqref="F22:F25">
    <cfRule type="expression" dxfId="391" priority="51">
      <formula>F22&gt;0</formula>
    </cfRule>
    <cfRule type="expression" dxfId="390" priority="52">
      <formula>F22&lt;0</formula>
    </cfRule>
  </conditionalFormatting>
  <conditionalFormatting sqref="H22:H25">
    <cfRule type="expression" dxfId="389" priority="49">
      <formula>H22&gt;0</formula>
    </cfRule>
    <cfRule type="expression" dxfId="388" priority="50">
      <formula>H22&lt;0</formula>
    </cfRule>
  </conditionalFormatting>
  <conditionalFormatting sqref="F31:F32">
    <cfRule type="expression" dxfId="387" priority="45">
      <formula>F31&gt;0</formula>
    </cfRule>
    <cfRule type="expression" dxfId="386" priority="46">
      <formula>F31&lt;0</formula>
    </cfRule>
  </conditionalFormatting>
  <conditionalFormatting sqref="I26:J28">
    <cfRule type="expression" dxfId="385" priority="43">
      <formula>I26&gt;0</formula>
    </cfRule>
    <cfRule type="expression" dxfId="384" priority="44">
      <formula>I26&lt;0</formula>
    </cfRule>
  </conditionalFormatting>
  <conditionalFormatting sqref="I32:J33 I42:J42 I35:I41">
    <cfRule type="expression" dxfId="383" priority="37">
      <formula>I32&gt;0</formula>
    </cfRule>
    <cfRule type="expression" dxfId="382" priority="38">
      <formula>I32&lt;0</formula>
    </cfRule>
  </conditionalFormatting>
  <conditionalFormatting sqref="I22:J25">
    <cfRule type="expression" dxfId="381" priority="35">
      <formula>I22&gt;0</formula>
    </cfRule>
    <cfRule type="expression" dxfId="380" priority="36">
      <formula>I22&lt;0</formula>
    </cfRule>
  </conditionalFormatting>
  <conditionalFormatting sqref="F33:F41">
    <cfRule type="expression" dxfId="379" priority="33">
      <formula>F33&gt;0</formula>
    </cfRule>
    <cfRule type="expression" dxfId="378" priority="34">
      <formula>F33&lt;0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68:F72">
    <cfRule type="expression" dxfId="373" priority="27">
      <formula>F68&gt;0</formula>
    </cfRule>
    <cfRule type="expression" dxfId="372" priority="28">
      <formula>F68&lt;0</formula>
    </cfRule>
  </conditionalFormatting>
  <conditionalFormatting sqref="H68:H70">
    <cfRule type="expression" dxfId="371" priority="25">
      <formula>H68&gt;0</formula>
    </cfRule>
    <cfRule type="expression" dxfId="370" priority="26">
      <formula>H68&lt;0</formula>
    </cfRule>
  </conditionalFormatting>
  <conditionalFormatting sqref="H71">
    <cfRule type="expression" dxfId="369" priority="23">
      <formula>H71&gt;0</formula>
    </cfRule>
    <cfRule type="expression" dxfId="368" priority="24">
      <formula>H71&lt;0</formula>
    </cfRule>
  </conditionalFormatting>
  <conditionalFormatting sqref="H72">
    <cfRule type="expression" dxfId="367" priority="21">
      <formula>H72&gt;0</formula>
    </cfRule>
    <cfRule type="expression" dxfId="366" priority="22">
      <formula>H72&lt;0</formula>
    </cfRule>
  </conditionalFormatting>
  <conditionalFormatting sqref="H73:H77">
    <cfRule type="expression" dxfId="365" priority="19">
      <formula>H73&gt;0</formula>
    </cfRule>
    <cfRule type="expression" dxfId="364" priority="20">
      <formula>H73&lt;0</formula>
    </cfRule>
  </conditionalFormatting>
  <conditionalFormatting sqref="F64:F67">
    <cfRule type="expression" dxfId="363" priority="17">
      <formula>F64&gt;0</formula>
    </cfRule>
    <cfRule type="expression" dxfId="362" priority="18">
      <formula>F64&lt;0</formula>
    </cfRule>
  </conditionalFormatting>
  <conditionalFormatting sqref="H64:H67">
    <cfRule type="expression" dxfId="361" priority="15">
      <formula>H64&gt;0</formula>
    </cfRule>
    <cfRule type="expression" dxfId="360" priority="16">
      <formula>H64&lt;0</formula>
    </cfRule>
  </conditionalFormatting>
  <conditionalFormatting sqref="F73:F74">
    <cfRule type="expression" dxfId="359" priority="13">
      <formula>F73&gt;0</formula>
    </cfRule>
    <cfRule type="expression" dxfId="358" priority="14">
      <formula>F73&lt;0</formula>
    </cfRule>
  </conditionalFormatting>
  <conditionalFormatting sqref="I68:I70">
    <cfRule type="expression" dxfId="357" priority="11">
      <formula>I68&gt;0</formula>
    </cfRule>
    <cfRule type="expression" dxfId="356" priority="12">
      <formula>I68&lt;0</formula>
    </cfRule>
  </conditionalFormatting>
  <conditionalFormatting sqref="I71">
    <cfRule type="expression" dxfId="355" priority="9">
      <formula>I71&gt;0</formula>
    </cfRule>
    <cfRule type="expression" dxfId="354" priority="10">
      <formula>I71&lt;0</formula>
    </cfRule>
  </conditionalFormatting>
  <conditionalFormatting sqref="I72">
    <cfRule type="expression" dxfId="353" priority="7">
      <formula>I72&gt;0</formula>
    </cfRule>
    <cfRule type="expression" dxfId="352" priority="8">
      <formula>I72&lt;0</formula>
    </cfRule>
  </conditionalFormatting>
  <conditionalFormatting sqref="I73:I77">
    <cfRule type="expression" dxfId="351" priority="5">
      <formula>I73&gt;0</formula>
    </cfRule>
    <cfRule type="expression" dxfId="350" priority="6">
      <formula>I73&lt;0</formula>
    </cfRule>
  </conditionalFormatting>
  <conditionalFormatting sqref="I64:I67">
    <cfRule type="expression" dxfId="349" priority="3">
      <formula>I64&gt;0</formula>
    </cfRule>
    <cfRule type="expression" dxfId="348" priority="4">
      <formula>I64&lt;0</formula>
    </cfRule>
  </conditionalFormatting>
  <conditionalFormatting sqref="F75">
    <cfRule type="expression" dxfId="347" priority="1">
      <formula>F75&gt;0</formula>
    </cfRule>
    <cfRule type="expression" dxfId="34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8" t="s">
        <v>78</v>
      </c>
      <c r="P35" s="7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8" t="s">
        <v>78</v>
      </c>
      <c r="P41" s="7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8" t="s">
        <v>78</v>
      </c>
      <c r="P40" s="7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8" t="s">
        <v>78</v>
      </c>
      <c r="P42" s="76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19.22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3844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-260.02999999999884</v>
      </c>
      <c r="R7">
        <v>200</v>
      </c>
      <c r="T7" s="1">
        <v>43103</v>
      </c>
      <c r="U7" t="s">
        <v>909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-260.02999999999884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-6.3359673296734906E-2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M57</f>
        <v>0</v>
      </c>
    </row>
    <row r="11" spans="1:29" x14ac:dyDescent="0.25">
      <c r="O11" s="11" t="s">
        <v>176</v>
      </c>
      <c r="P11" s="33"/>
      <c r="Q11" s="134">
        <f>4*R11/Q4</f>
        <v>1.4984391259105098E-2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A43">
        <v>200</v>
      </c>
      <c r="B43" s="188">
        <v>43083</v>
      </c>
      <c r="C43" s="10">
        <v>200</v>
      </c>
      <c r="D43" s="39">
        <v>20.520199999999999</v>
      </c>
      <c r="E43" s="39">
        <v>19.22</v>
      </c>
      <c r="F43" s="39">
        <f t="shared" ref="F43" si="11">C43*(E43-D43)</f>
        <v>-260.04000000000008</v>
      </c>
      <c r="G43" s="39">
        <f t="shared" ref="G43" si="12">D43*C43</f>
        <v>4104.04</v>
      </c>
      <c r="H43" s="227">
        <f t="shared" ref="H43" si="13">(E43-D43)/D43</f>
        <v>-6.3361955536495762E-2</v>
      </c>
      <c r="I43" s="227"/>
      <c r="O43" s="81">
        <v>1.1000000000000001</v>
      </c>
      <c r="P43" s="81">
        <f>O43*$Q$4</f>
        <v>21.141999999999999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4">O44*$Q$4</f>
        <v>20.9498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4"/>
        <v>20.7576</v>
      </c>
      <c r="Q45" s="33"/>
      <c r="R45" s="33"/>
    </row>
    <row r="46" spans="1:18" x14ac:dyDescent="0.25"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14"/>
        <v>20.5654</v>
      </c>
      <c r="Q46" s="81"/>
      <c r="R46" s="33"/>
    </row>
    <row r="47" spans="1:18" x14ac:dyDescent="0.25"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14"/>
        <v>20.373200000000001</v>
      </c>
      <c r="Q47" s="81"/>
      <c r="R47" s="33"/>
    </row>
    <row r="48" spans="1:18" x14ac:dyDescent="0.25"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14"/>
        <v>20.181000000000001</v>
      </c>
      <c r="Q48" s="81"/>
      <c r="R48" s="33"/>
    </row>
    <row r="49" spans="1:18" x14ac:dyDescent="0.25"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14"/>
        <v>19.988800000000001</v>
      </c>
      <c r="Q49" s="81"/>
      <c r="R49" s="33"/>
    </row>
    <row r="50" spans="1:18" x14ac:dyDescent="0.25"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14"/>
        <v>19.796599999999998</v>
      </c>
      <c r="Q50" s="81"/>
      <c r="R50" s="33"/>
    </row>
    <row r="51" spans="1:18" x14ac:dyDescent="0.25"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14"/>
        <v>19.604399999999998</v>
      </c>
      <c r="Q51" s="81"/>
      <c r="R51" s="33"/>
    </row>
    <row r="52" spans="1:18" x14ac:dyDescent="0.25"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14"/>
        <v>19.412199999999999</v>
      </c>
      <c r="Q52" s="81"/>
      <c r="R52" s="33"/>
    </row>
    <row r="53" spans="1:18" x14ac:dyDescent="0.25"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14"/>
        <v>19.22</v>
      </c>
      <c r="Q53" s="81"/>
      <c r="R53" s="33"/>
    </row>
    <row r="54" spans="1:18" x14ac:dyDescent="0.25"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14"/>
        <v>19.027799999999999</v>
      </c>
      <c r="Q54" s="81"/>
      <c r="R54" s="33"/>
    </row>
    <row r="55" spans="1:18" x14ac:dyDescent="0.25"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14"/>
        <v>18.835599999999999</v>
      </c>
      <c r="Q55" s="81"/>
    </row>
    <row r="56" spans="1:18" x14ac:dyDescent="0.25">
      <c r="O56" s="81">
        <v>0.97</v>
      </c>
      <c r="P56" s="81">
        <f t="shared" si="14"/>
        <v>18.6434</v>
      </c>
      <c r="Q56" s="81"/>
    </row>
    <row r="57" spans="1:18" x14ac:dyDescent="0.25">
      <c r="L57" t="s">
        <v>211</v>
      </c>
      <c r="M57" s="2">
        <f>M71+K71-F71</f>
        <v>0</v>
      </c>
      <c r="O57" s="81">
        <v>0.96</v>
      </c>
      <c r="P57" s="81">
        <f t="shared" si="14"/>
        <v>18.451199999999996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14"/>
        <v>18.258999999999997</v>
      </c>
      <c r="Q58" s="81"/>
    </row>
    <row r="59" spans="1:18" x14ac:dyDescent="0.25">
      <c r="A59" s="380" t="s">
        <v>338</v>
      </c>
      <c r="B59" s="370"/>
      <c r="C59" s="371"/>
      <c r="D59" s="372"/>
      <c r="E59" s="372"/>
      <c r="F59" s="372"/>
      <c r="G59" s="370"/>
      <c r="H59" s="375"/>
      <c r="I59" s="372"/>
      <c r="J59" s="372"/>
      <c r="K59" s="372"/>
      <c r="L59" s="370"/>
      <c r="M59" s="372"/>
      <c r="O59" s="81">
        <v>0.94</v>
      </c>
      <c r="P59" s="81">
        <f t="shared" si="14"/>
        <v>18.066799999999997</v>
      </c>
      <c r="Q59" s="81"/>
    </row>
    <row r="60" spans="1:18" x14ac:dyDescent="0.25">
      <c r="A60" s="381" t="s">
        <v>71</v>
      </c>
      <c r="B60" s="370"/>
      <c r="C60" s="371"/>
      <c r="D60" s="372"/>
      <c r="E60" s="372"/>
      <c r="F60" s="372"/>
      <c r="G60" s="370"/>
      <c r="H60" s="375"/>
      <c r="I60" s="372"/>
      <c r="J60" s="372"/>
      <c r="K60" s="372"/>
      <c r="L60" s="371"/>
      <c r="M60" s="371"/>
      <c r="O60" s="81">
        <v>0.93</v>
      </c>
      <c r="P60" s="81">
        <f t="shared" si="14"/>
        <v>17.874600000000001</v>
      </c>
      <c r="Q60" s="81"/>
    </row>
    <row r="61" spans="1:18" x14ac:dyDescent="0.25">
      <c r="A61" s="371"/>
      <c r="B61" s="371"/>
      <c r="C61" s="371"/>
      <c r="D61" s="372"/>
      <c r="E61" s="372"/>
      <c r="F61" s="372"/>
      <c r="G61" s="370"/>
      <c r="H61" s="375"/>
      <c r="I61" s="372"/>
      <c r="J61" s="372"/>
      <c r="K61" s="372"/>
      <c r="L61" s="371"/>
      <c r="M61" s="371"/>
      <c r="O61" s="81">
        <v>0.92</v>
      </c>
      <c r="P61" s="81">
        <f t="shared" si="14"/>
        <v>17.682400000000001</v>
      </c>
      <c r="Q61" s="81"/>
    </row>
    <row r="62" spans="1:18" x14ac:dyDescent="0.25">
      <c r="A62" s="371"/>
      <c r="B62" s="371"/>
      <c r="C62" s="371"/>
      <c r="D62" s="372"/>
      <c r="E62" s="372"/>
      <c r="F62" s="372"/>
      <c r="G62" s="371"/>
      <c r="H62" s="371"/>
      <c r="I62" s="372"/>
      <c r="J62" s="372"/>
      <c r="K62" s="372"/>
      <c r="L62" s="371"/>
      <c r="M62" s="371"/>
      <c r="O62" s="81">
        <v>0.91</v>
      </c>
      <c r="P62" s="81">
        <f t="shared" si="14"/>
        <v>17.490199999999998</v>
      </c>
      <c r="Q62" s="81"/>
    </row>
    <row r="63" spans="1:18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O63" s="81">
        <v>0.9</v>
      </c>
      <c r="P63" s="81">
        <f t="shared" si="14"/>
        <v>17.297999999999998</v>
      </c>
      <c r="Q63" s="81"/>
    </row>
    <row r="64" spans="1:18" x14ac:dyDescent="0.25">
      <c r="A64" s="371"/>
      <c r="B64" s="371"/>
      <c r="C64" s="371"/>
      <c r="D64" s="372"/>
      <c r="E64" s="372"/>
      <c r="F64" s="372"/>
      <c r="G64" s="371"/>
      <c r="H64" s="371"/>
      <c r="I64" s="372"/>
      <c r="J64" s="372"/>
      <c r="K64" s="372"/>
      <c r="L64" s="371"/>
      <c r="M64" s="371"/>
      <c r="O64" s="33"/>
    </row>
    <row r="65" spans="1:15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</row>
    <row r="66" spans="1:15" x14ac:dyDescent="0.25">
      <c r="A66" s="371"/>
      <c r="B66" s="371"/>
      <c r="C66" s="371"/>
      <c r="D66" s="372"/>
      <c r="E66" s="372"/>
      <c r="F66" s="372"/>
      <c r="G66" s="371"/>
      <c r="H66" s="371"/>
      <c r="I66" s="372"/>
      <c r="J66" s="372"/>
      <c r="K66" s="372"/>
      <c r="L66" s="371"/>
      <c r="M66" s="371"/>
    </row>
    <row r="67" spans="1:15" x14ac:dyDescent="0.25">
      <c r="A67" s="371"/>
      <c r="B67" s="371"/>
      <c r="C67" s="371"/>
      <c r="D67" s="372"/>
      <c r="E67" s="372"/>
      <c r="F67" s="372"/>
      <c r="G67" s="371"/>
      <c r="H67" s="371"/>
      <c r="I67" s="372"/>
      <c r="J67" s="372"/>
      <c r="K67" s="372"/>
      <c r="L67" s="371"/>
      <c r="M67" s="371"/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5" t="s">
        <v>81</v>
      </c>
      <c r="B71" s="36"/>
      <c r="C71" s="36">
        <f>SUM(C59:C70)</f>
        <v>0</v>
      </c>
      <c r="D71" s="37"/>
      <c r="E71" s="37"/>
      <c r="F71" s="37">
        <f>SUM(F59:F70)</f>
        <v>0</v>
      </c>
      <c r="G71" s="36"/>
      <c r="H71" s="178">
        <f>SUM(H59:H70)</f>
        <v>0</v>
      </c>
      <c r="I71" s="37"/>
      <c r="J71" s="37"/>
      <c r="K71" s="37">
        <f>SUM(K59:K70)</f>
        <v>0</v>
      </c>
      <c r="L71" s="37"/>
      <c r="M71" s="37">
        <f>SUM(M59:M60)</f>
        <v>0</v>
      </c>
    </row>
    <row r="72" spans="1:15" x14ac:dyDescent="0.25">
      <c r="G72" s="2"/>
    </row>
    <row r="76" spans="1:15" x14ac:dyDescent="0.25">
      <c r="A76" s="262" t="s">
        <v>231</v>
      </c>
      <c r="B76" s="262" t="s">
        <v>113</v>
      </c>
      <c r="C76" s="262" t="s">
        <v>146</v>
      </c>
      <c r="D76" s="263" t="s">
        <v>145</v>
      </c>
      <c r="E76" s="264" t="s">
        <v>147</v>
      </c>
      <c r="F76" s="265" t="s">
        <v>65</v>
      </c>
      <c r="G76" s="266" t="s">
        <v>151</v>
      </c>
      <c r="H76" s="265" t="s">
        <v>88</v>
      </c>
      <c r="I76" s="265" t="s">
        <v>154</v>
      </c>
    </row>
    <row r="77" spans="1:15" x14ac:dyDescent="0.25">
      <c r="A77" s="254"/>
      <c r="B77" s="259"/>
      <c r="C77" s="254"/>
      <c r="D77" s="255"/>
      <c r="E77" s="255"/>
      <c r="F77" s="255"/>
      <c r="G77" s="255"/>
      <c r="H77" s="269"/>
      <c r="I77" s="269"/>
    </row>
    <row r="78" spans="1:15" x14ac:dyDescent="0.25">
      <c r="A78" s="254"/>
      <c r="B78" s="259"/>
      <c r="C78" s="254"/>
      <c r="D78" s="255"/>
      <c r="E78" s="255"/>
      <c r="F78" s="255"/>
      <c r="G78" s="255"/>
      <c r="H78" s="269"/>
      <c r="I78" s="269"/>
    </row>
    <row r="79" spans="1:15" x14ac:dyDescent="0.25">
      <c r="A79" s="254"/>
      <c r="B79" s="259"/>
      <c r="C79" s="254"/>
      <c r="D79" s="255"/>
      <c r="E79" s="255"/>
      <c r="F79" s="255"/>
      <c r="G79" s="255"/>
      <c r="H79" s="269"/>
      <c r="I79" s="269"/>
    </row>
    <row r="80" spans="1:15" x14ac:dyDescent="0.25">
      <c r="A80" s="254"/>
      <c r="B80" s="259"/>
      <c r="C80" s="254"/>
      <c r="D80" s="255"/>
      <c r="E80" s="255"/>
      <c r="F80" s="255"/>
      <c r="G80" s="255"/>
      <c r="H80" s="269"/>
      <c r="I80" s="269"/>
    </row>
    <row r="81" spans="1:9" x14ac:dyDescent="0.25">
      <c r="A81" s="254"/>
      <c r="B81" s="259"/>
      <c r="C81" s="254"/>
      <c r="D81" s="255"/>
      <c r="E81" s="255"/>
      <c r="F81" s="255"/>
      <c r="G81" s="255"/>
      <c r="H81" s="267"/>
      <c r="I81" s="267"/>
    </row>
    <row r="82" spans="1:9" x14ac:dyDescent="0.25">
      <c r="A82" s="254"/>
      <c r="B82" s="259"/>
      <c r="C82" s="254"/>
      <c r="D82" s="255"/>
      <c r="E82" s="255"/>
      <c r="F82" s="255"/>
      <c r="G82" s="255"/>
      <c r="H82" s="267"/>
      <c r="I82" s="267"/>
    </row>
    <row r="83" spans="1:9" x14ac:dyDescent="0.25">
      <c r="A83" s="254"/>
      <c r="B83" s="259"/>
      <c r="C83" s="254"/>
      <c r="D83" s="255"/>
      <c r="E83" s="255"/>
      <c r="F83" s="255"/>
      <c r="G83" s="255"/>
      <c r="H83" s="267"/>
      <c r="I83" s="267"/>
    </row>
    <row r="84" spans="1:9" x14ac:dyDescent="0.25">
      <c r="A84" s="254"/>
      <c r="B84" s="259"/>
      <c r="C84" s="254"/>
      <c r="D84" s="255"/>
      <c r="E84" s="255"/>
      <c r="F84" s="255"/>
      <c r="G84" s="255"/>
      <c r="H84" s="267"/>
      <c r="I84" s="267"/>
    </row>
    <row r="85" spans="1:9" x14ac:dyDescent="0.25">
      <c r="A85" s="254"/>
      <c r="B85" s="259"/>
      <c r="C85" s="254"/>
      <c r="D85" s="255"/>
      <c r="E85" s="255"/>
      <c r="F85" s="255"/>
      <c r="G85" s="255"/>
      <c r="H85" s="267"/>
      <c r="I85" s="267"/>
    </row>
    <row r="86" spans="1:9" x14ac:dyDescent="0.25">
      <c r="A86" s="254"/>
      <c r="B86" s="259"/>
      <c r="C86" s="254"/>
      <c r="D86" s="255"/>
      <c r="E86" s="255"/>
      <c r="F86" s="255"/>
      <c r="G86" s="255"/>
      <c r="H86" s="267"/>
      <c r="I86" s="267"/>
    </row>
    <row r="87" spans="1:9" x14ac:dyDescent="0.25">
      <c r="A87" s="254"/>
      <c r="B87" s="259"/>
      <c r="C87" s="254"/>
      <c r="D87" s="255"/>
      <c r="E87" s="255"/>
      <c r="F87" s="255"/>
      <c r="G87" s="255"/>
      <c r="H87" s="267"/>
      <c r="I87" s="267"/>
    </row>
    <row r="88" spans="1:9" x14ac:dyDescent="0.25">
      <c r="A88" s="254"/>
      <c r="B88" s="259"/>
      <c r="C88" s="254"/>
      <c r="D88" s="255"/>
      <c r="E88" s="255"/>
      <c r="F88" s="255"/>
      <c r="G88" s="255"/>
      <c r="H88" s="267"/>
      <c r="I88" s="267"/>
    </row>
    <row r="89" spans="1:9" x14ac:dyDescent="0.25">
      <c r="A89" s="254"/>
      <c r="B89" s="254"/>
      <c r="C89" s="254"/>
      <c r="D89" s="255"/>
      <c r="E89" s="255"/>
      <c r="F89" s="255"/>
      <c r="G89" s="255"/>
      <c r="H89" s="267"/>
      <c r="I89" s="267"/>
    </row>
    <row r="90" spans="1:9" x14ac:dyDescent="0.25">
      <c r="A90" s="254"/>
      <c r="B90" s="254"/>
      <c r="C90" s="254"/>
      <c r="D90" s="255"/>
      <c r="E90" s="255"/>
      <c r="F90" s="255"/>
      <c r="G90" s="255"/>
      <c r="H90" s="267"/>
      <c r="I90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55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3 I35 I38 I40:I55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:F55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81:F85">
    <cfRule type="expression" dxfId="183" priority="31">
      <formula>F81&gt;0</formula>
    </cfRule>
    <cfRule type="expression" dxfId="182" priority="32">
      <formula>F81&lt;0</formula>
    </cfRule>
  </conditionalFormatting>
  <conditionalFormatting sqref="H81:H83">
    <cfRule type="expression" dxfId="181" priority="29">
      <formula>H81&gt;0</formula>
    </cfRule>
    <cfRule type="expression" dxfId="180" priority="30">
      <formula>H81&lt;0</formula>
    </cfRule>
  </conditionalFormatting>
  <conditionalFormatting sqref="H84">
    <cfRule type="expression" dxfId="179" priority="27">
      <formula>H84&gt;0</formula>
    </cfRule>
    <cfRule type="expression" dxfId="178" priority="28">
      <formula>H84&lt;0</formula>
    </cfRule>
  </conditionalFormatting>
  <conditionalFormatting sqref="H85">
    <cfRule type="expression" dxfId="177" priority="25">
      <formula>H85&gt;0</formula>
    </cfRule>
    <cfRule type="expression" dxfId="176" priority="26">
      <formula>H85&lt;0</formula>
    </cfRule>
  </conditionalFormatting>
  <conditionalFormatting sqref="H86:H90">
    <cfRule type="expression" dxfId="175" priority="23">
      <formula>H86&gt;0</formula>
    </cfRule>
    <cfRule type="expression" dxfId="174" priority="24">
      <formula>H86&lt;0</formula>
    </cfRule>
  </conditionalFormatting>
  <conditionalFormatting sqref="F77:F80">
    <cfRule type="expression" dxfId="173" priority="21">
      <formula>F77&gt;0</formula>
    </cfRule>
    <cfRule type="expression" dxfId="172" priority="22">
      <formula>F77&lt;0</formula>
    </cfRule>
  </conditionalFormatting>
  <conditionalFormatting sqref="H77:H80">
    <cfRule type="expression" dxfId="171" priority="19">
      <formula>H77&gt;0</formula>
    </cfRule>
    <cfRule type="expression" dxfId="170" priority="20">
      <formula>H77&lt;0</formula>
    </cfRule>
  </conditionalFormatting>
  <conditionalFormatting sqref="F86:F87">
    <cfRule type="expression" dxfId="169" priority="17">
      <formula>F86&gt;0</formula>
    </cfRule>
    <cfRule type="expression" dxfId="168" priority="18">
      <formula>F86&lt;0</formula>
    </cfRule>
  </conditionalFormatting>
  <conditionalFormatting sqref="I81:I83">
    <cfRule type="expression" dxfId="167" priority="15">
      <formula>I81&gt;0</formula>
    </cfRule>
    <cfRule type="expression" dxfId="166" priority="16">
      <formula>I81&lt;0</formula>
    </cfRule>
  </conditionalFormatting>
  <conditionalFormatting sqref="I84">
    <cfRule type="expression" dxfId="165" priority="13">
      <formula>I84&gt;0</formula>
    </cfRule>
    <cfRule type="expression" dxfId="164" priority="14">
      <formula>I84&lt;0</formula>
    </cfRule>
  </conditionalFormatting>
  <conditionalFormatting sqref="I85">
    <cfRule type="expression" dxfId="163" priority="11">
      <formula>I85&gt;0</formula>
    </cfRule>
    <cfRule type="expression" dxfId="162" priority="12">
      <formula>I85&lt;0</formula>
    </cfRule>
  </conditionalFormatting>
  <conditionalFormatting sqref="I86:I90">
    <cfRule type="expression" dxfId="161" priority="9">
      <formula>I86&gt;0</formula>
    </cfRule>
    <cfRule type="expression" dxfId="160" priority="10">
      <formula>I86&lt;0</formula>
    </cfRule>
  </conditionalFormatting>
  <conditionalFormatting sqref="I77:I80">
    <cfRule type="expression" dxfId="159" priority="7">
      <formula>I77&gt;0</formula>
    </cfRule>
    <cfRule type="expression" dxfId="158" priority="8">
      <formula>I77&lt;0</formula>
    </cfRule>
  </conditionalFormatting>
  <conditionalFormatting sqref="F88">
    <cfRule type="expression" dxfId="157" priority="5">
      <formula>F88&gt;0</formula>
    </cfRule>
    <cfRule type="expression" dxfId="156" priority="6">
      <formula>F88&lt;0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8" t="s">
        <v>78</v>
      </c>
      <c r="P40" s="7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8" t="s">
        <v>78</v>
      </c>
      <c r="P40" s="76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5" priority="25">
      <formula>F34&gt;0</formula>
    </cfRule>
    <cfRule type="expression" dxfId="134" priority="26">
      <formula>F34&lt;0</formula>
    </cfRule>
  </conditionalFormatting>
  <conditionalFormatting sqref="H124:H131">
    <cfRule type="expression" dxfId="133" priority="23">
      <formula>H124&gt;0</formula>
    </cfRule>
    <cfRule type="expression" dxfId="132" priority="24">
      <formula>H124&lt;0</formula>
    </cfRule>
  </conditionalFormatting>
  <conditionalFormatting sqref="H132">
    <cfRule type="expression" dxfId="131" priority="21">
      <formula>H132&gt;0</formula>
    </cfRule>
    <cfRule type="expression" dxfId="130" priority="22">
      <formula>H132&lt;0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6:F39">
    <cfRule type="expression" dxfId="125" priority="9">
      <formula>F36&gt;0</formula>
    </cfRule>
    <cfRule type="expression" dxfId="124" priority="10">
      <formula>F36&lt;0</formula>
    </cfRule>
  </conditionalFormatting>
  <conditionalFormatting sqref="H36:H39">
    <cfRule type="expression" dxfId="123" priority="7">
      <formula>H36&gt;0</formula>
    </cfRule>
    <cfRule type="expression" dxfId="122" priority="8">
      <formula>H36&lt;0</formula>
    </cfRule>
  </conditionalFormatting>
  <conditionalFormatting sqref="K65:K99">
    <cfRule type="expression" dxfId="121" priority="5">
      <formula>K65&gt;0</formula>
    </cfRule>
    <cfRule type="expression" dxfId="120" priority="6">
      <formula>K65&lt;0</formula>
    </cfRule>
  </conditionalFormatting>
  <conditionalFormatting sqref="K72">
    <cfRule type="expression" dxfId="119" priority="3">
      <formula>K72&gt;0</formula>
    </cfRule>
    <cfRule type="expression" dxfId="118" priority="4">
      <formula>K72&lt;0</formula>
    </cfRule>
  </conditionalFormatting>
  <conditionalFormatting sqref="M69">
    <cfRule type="expression" dxfId="117" priority="1">
      <formula>M69&gt;0</formula>
    </cfRule>
    <cfRule type="expression" dxfId="11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74.52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7452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481.22999999999956</v>
      </c>
      <c r="R7" s="29">
        <v>43122</v>
      </c>
      <c r="X7" s="757" t="s">
        <v>862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-177.43999999999869</v>
      </c>
      <c r="T8" s="1"/>
      <c r="X8" s="757" t="s">
        <v>874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-2.3257277074070801E-2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200</v>
      </c>
      <c r="D25" s="349"/>
      <c r="E25" s="349"/>
      <c r="F25" s="350">
        <f>SumByColor($A$25,F2:F23)</f>
        <v>15031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4" si="8">C42*(E42-D42)</f>
        <v>-706.00000000000023</v>
      </c>
      <c r="G42" s="39">
        <f t="shared" ref="G42:G44" si="9">D42*C42</f>
        <v>15034</v>
      </c>
      <c r="H42" s="227">
        <f t="shared" ref="H42:H44" si="10">(E42-D42)/D42</f>
        <v>-4.6960223493414943E-2</v>
      </c>
      <c r="I42" s="197">
        <v>75</v>
      </c>
      <c r="J42" s="10"/>
      <c r="K42" s="39">
        <v>-47</v>
      </c>
      <c r="O42" s="768" t="s">
        <v>78</v>
      </c>
      <c r="P42" s="76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8"/>
        <v>-239.85000000000056</v>
      </c>
      <c r="G43" s="39">
        <f t="shared" si="9"/>
        <v>11354.85</v>
      </c>
      <c r="H43" s="226">
        <f t="shared" si="10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81.972000000000008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8"/>
        <v>-177.40000000000009</v>
      </c>
      <c r="G44" s="39">
        <f t="shared" si="9"/>
        <v>7629.4</v>
      </c>
      <c r="H44" s="227">
        <f t="shared" si="10"/>
        <v>-2.3252156132854498E-2</v>
      </c>
      <c r="I44" s="764" t="s">
        <v>921</v>
      </c>
      <c r="J44" s="10"/>
      <c r="K44" s="39">
        <v>481</v>
      </c>
      <c r="O44" s="81">
        <v>1.0900000000000001</v>
      </c>
      <c r="P44" s="81">
        <f t="shared" ref="P44:P63" si="11">O44*$Q$4</f>
        <v>81.226799999999997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80.4816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79.736400000000003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78.991200000000006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78.245999999999995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77.500799999999998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76.755600000000001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76.010400000000004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75.265199999999993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74.52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73.774799999999999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73.029599999999988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72.284399999999991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71.539199999999994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70.793999999999997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70.048799999999986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69.303600000000003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68.558400000000006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67.813199999999995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67.067999999999998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F44:F45 H48:I52 F48:F52 I31:I32 H34 H35:I35 H37:I37 H36 H38:H39 F34:F42 H40:I41 H42 H44">
    <cfRule type="expression" dxfId="115" priority="74">
      <formula>F31&gt;0</formula>
    </cfRule>
    <cfRule type="expression" dxfId="114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3" priority="57">
      <formula>F30&gt;0</formula>
    </cfRule>
    <cfRule type="expression" dxfId="112" priority="58">
      <formula>F30&lt;0</formula>
    </cfRule>
  </conditionalFormatting>
  <conditionalFormatting sqref="H30:I30 H43 H47:I47 H31:H33">
    <cfRule type="expression" dxfId="111" priority="55">
      <formula>H30&gt;0</formula>
    </cfRule>
    <cfRule type="expression" dxfId="110" priority="56">
      <formula>H30&lt;0</formula>
    </cfRule>
  </conditionalFormatting>
  <conditionalFormatting sqref="Q8">
    <cfRule type="expression" dxfId="109" priority="49">
      <formula>Q8&gt;0</formula>
    </cfRule>
    <cfRule type="expression" dxfId="108" priority="50">
      <formula>Q8&lt;0</formula>
    </cfRule>
  </conditionalFormatting>
  <conditionalFormatting sqref="Q7">
    <cfRule type="expression" dxfId="107" priority="51">
      <formula>Q7&gt;0</formula>
    </cfRule>
    <cfRule type="expression" dxfId="106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37">
      <formula>F115&gt;0</formula>
    </cfRule>
    <cfRule type="expression" dxfId="104" priority="38">
      <formula>F115&lt;0</formula>
    </cfRule>
  </conditionalFormatting>
  <conditionalFormatting sqref="F112:F114">
    <cfRule type="expression" dxfId="103" priority="35">
      <formula>F112&gt;0</formula>
    </cfRule>
    <cfRule type="expression" dxfId="102" priority="36">
      <formula>F112&lt;0</formula>
    </cfRule>
  </conditionalFormatting>
  <conditionalFormatting sqref="H112:I112">
    <cfRule type="expression" dxfId="101" priority="33">
      <formula>H112&gt;0</formula>
    </cfRule>
    <cfRule type="expression" dxfId="100" priority="34">
      <formula>H112&lt;0</formula>
    </cfRule>
  </conditionalFormatting>
  <conditionalFormatting sqref="H113:I113">
    <cfRule type="expression" dxfId="99" priority="31">
      <formula>H113&gt;0</formula>
    </cfRule>
    <cfRule type="expression" dxfId="98" priority="32">
      <formula>H113&lt;0</formula>
    </cfRule>
  </conditionalFormatting>
  <conditionalFormatting sqref="H114:I114">
    <cfRule type="expression" dxfId="97" priority="29">
      <formula>H114&gt;0</formula>
    </cfRule>
    <cfRule type="expression" dxfId="96" priority="30">
      <formula>H114&lt;0</formula>
    </cfRule>
  </conditionalFormatting>
  <conditionalFormatting sqref="F105:F111">
    <cfRule type="expression" dxfId="95" priority="27">
      <formula>F105&gt;0</formula>
    </cfRule>
    <cfRule type="expression" dxfId="94" priority="28">
      <formula>F105&lt;0</formula>
    </cfRule>
  </conditionalFormatting>
  <conditionalFormatting sqref="H105:I111">
    <cfRule type="expression" dxfId="93" priority="25">
      <formula>H105&gt;0</formula>
    </cfRule>
    <cfRule type="expression" dxfId="92" priority="26">
      <formula>H105&lt;0</formula>
    </cfRule>
  </conditionalFormatting>
  <conditionalFormatting sqref="I117 F117:F119">
    <cfRule type="expression" dxfId="91" priority="23">
      <formula>F117&gt;0</formula>
    </cfRule>
    <cfRule type="expression" dxfId="90" priority="24">
      <formula>F117&lt;0</formula>
    </cfRule>
  </conditionalFormatting>
  <conditionalFormatting sqref="F189:F196 H189:H196">
    <cfRule type="expression" dxfId="89" priority="21">
      <formula>F189&gt;0</formula>
    </cfRule>
    <cfRule type="expression" dxfId="88" priority="22">
      <formula>F189&lt;0</formula>
    </cfRule>
  </conditionalFormatting>
  <conditionalFormatting sqref="H202 F202">
    <cfRule type="expression" dxfId="87" priority="19">
      <formula>F202&gt;0</formula>
    </cfRule>
    <cfRule type="expression" dxfId="86" priority="20">
      <formula>F202&lt;0</formula>
    </cfRule>
  </conditionalFormatting>
  <conditionalFormatting sqref="I204">
    <cfRule type="expression" dxfId="85" priority="17">
      <formula>I204&gt;0</formula>
    </cfRule>
    <cfRule type="expression" dxfId="84" priority="18">
      <formula>I204&lt;0</formula>
    </cfRule>
  </conditionalFormatting>
  <conditionalFormatting sqref="H204 F204">
    <cfRule type="expression" dxfId="83" priority="15">
      <formula>F204&gt;0</formula>
    </cfRule>
    <cfRule type="expression" dxfId="82" priority="16">
      <formula>F204&lt;0</formula>
    </cfRule>
  </conditionalFormatting>
  <conditionalFormatting sqref="M54">
    <cfRule type="expression" dxfId="81" priority="13">
      <formula>M54&gt;0</formula>
    </cfRule>
    <cfRule type="expression" dxfId="80" priority="14">
      <formula>M54&lt;0</formula>
    </cfRule>
  </conditionalFormatting>
  <conditionalFormatting sqref="K33:K49">
    <cfRule type="expression" dxfId="79" priority="11">
      <formula>K33&gt;0</formula>
    </cfRule>
    <cfRule type="expression" dxfId="78" priority="12">
      <formula>K33&lt;0</formula>
    </cfRule>
  </conditionalFormatting>
  <conditionalFormatting sqref="Q10">
    <cfRule type="expression" dxfId="77" priority="9">
      <formula>Q10&gt;0</formula>
    </cfRule>
    <cfRule type="expression" dxfId="76" priority="10">
      <formula>Q10&lt;0</formula>
    </cfRule>
  </conditionalFormatting>
  <conditionalFormatting sqref="Z10">
    <cfRule type="expression" dxfId="75" priority="7">
      <formula>Z10&gt;0</formula>
    </cfRule>
    <cfRule type="expression" dxfId="74" priority="8">
      <formula>Z10&lt;0</formula>
    </cfRule>
  </conditionalFormatting>
  <conditionalFormatting sqref="AA10">
    <cfRule type="expression" dxfId="73" priority="5">
      <formula>AA10&gt;0</formula>
    </cfRule>
    <cfRule type="expression" dxfId="72" priority="6">
      <formula>AA10&lt;0</formula>
    </cfRule>
  </conditionalFormatting>
  <conditionalFormatting sqref="Z24">
    <cfRule type="expression" dxfId="71" priority="3">
      <formula>Z24&gt;0</formula>
    </cfRule>
    <cfRule type="expression" dxfId="70" priority="4">
      <formula>Z24&lt;0</formula>
    </cfRule>
  </conditionalFormatting>
  <conditionalFormatting sqref="AA24">
    <cfRule type="expression" dxfId="69" priority="1">
      <formula>AA24&gt;0</formula>
    </cfRule>
    <cfRule type="expression" dxfId="68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8" t="s">
        <v>78</v>
      </c>
      <c r="P42" s="7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59.92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3595.2000000000003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476.78999999999951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426.83999999999969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0.13471953944627493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8" t="s">
        <v>78</v>
      </c>
      <c r="P41" s="76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65.912000000000006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65.31280000000001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64.7136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64.114400000000003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63.515200000000007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62.916000000000004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62.316800000000001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61.717600000000004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61.118400000000001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60.519200000000005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59.92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59.320799999999998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58.721600000000002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58.122399999999999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57.523200000000003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56.923999999999999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56.324799999999996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55.725600000000007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55.126400000000004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54.527200000000001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53.928000000000004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8" t="s">
        <v>78</v>
      </c>
      <c r="P41" s="7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8" t="s">
        <v>78</v>
      </c>
      <c r="P45" s="76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8" t="s">
        <v>78</v>
      </c>
      <c r="Q39" s="7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8" t="s">
        <v>78</v>
      </c>
      <c r="P41" s="7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2018-01-08T02:25:07Z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