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r:id="rId51"/>
    <sheet name="GILD" sheetId="31" r:id="rId52"/>
    <sheet name="WWD" sheetId="28" state="hidden" r:id="rId53"/>
    <sheet name="GIS" sheetId="43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MU!#REF!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6" i="35"/>
  <c r="N8" i="35"/>
  <c r="N57" i="35"/>
  <c r="N6" i="35"/>
  <c r="N9" i="35"/>
  <c r="N32" i="35"/>
  <c r="N15" i="35"/>
  <c r="N31" i="35"/>
  <c r="N27" i="35"/>
  <c r="N52" i="35"/>
  <c r="N23" i="35"/>
  <c r="N45" i="35"/>
  <c r="N20" i="35"/>
  <c r="N41" i="35"/>
  <c r="N46" i="35"/>
  <c r="N12" i="35"/>
  <c r="N10" i="35"/>
  <c r="N17" i="35"/>
  <c r="N14" i="35"/>
  <c r="N29" i="35"/>
  <c r="N49" i="35"/>
  <c r="N48" i="35"/>
  <c r="N44" i="35"/>
  <c r="N54" i="35"/>
  <c r="N37" i="35"/>
  <c r="N38" i="35"/>
  <c r="N39" i="35"/>
  <c r="N11" i="35"/>
  <c r="N56" i="35"/>
  <c r="N7" i="35"/>
  <c r="N16" i="35"/>
  <c r="N33" i="35"/>
  <c r="N4" i="35"/>
  <c r="N40" i="35"/>
  <c r="N34" i="35"/>
  <c r="N3" i="35"/>
  <c r="N2" i="35"/>
  <c r="N30" i="35"/>
  <c r="N22" i="35"/>
  <c r="N19" i="35"/>
  <c r="N26" i="35"/>
  <c r="N28" i="35"/>
  <c r="N42" i="35"/>
  <c r="N21" i="35"/>
  <c r="N35" i="35"/>
  <c r="N47" i="35"/>
  <c r="N13" i="35"/>
  <c r="N24" i="35"/>
  <c r="N18" i="35"/>
  <c r="N5" i="35"/>
  <c r="N43" i="35"/>
  <c r="N25" i="35"/>
  <c r="D428" i="38"/>
  <c r="E428" i="38"/>
  <c r="G428" i="38"/>
  <c r="H428" i="38"/>
  <c r="K428" i="38"/>
  <c r="L428" i="38"/>
  <c r="O428" i="38" s="1"/>
  <c r="P428" i="38" s="1"/>
  <c r="M428" i="38"/>
  <c r="T428" i="38" s="1"/>
  <c r="N428" i="38"/>
  <c r="R428" i="38"/>
  <c r="U428" i="38"/>
  <c r="G72" i="40"/>
  <c r="F19" i="40"/>
  <c r="K8" i="17"/>
  <c r="F15" i="57"/>
  <c r="F18" i="57"/>
  <c r="C18" i="57"/>
  <c r="F5" i="64"/>
  <c r="V428" i="38" l="1"/>
  <c r="W428" i="38" s="1"/>
  <c r="T283" i="1"/>
  <c r="D427" i="38"/>
  <c r="E427" i="38"/>
  <c r="G427" i="38"/>
  <c r="H427" i="38"/>
  <c r="K427" i="38"/>
  <c r="L427" i="38"/>
  <c r="O427" i="38" s="1"/>
  <c r="P427" i="38" s="1"/>
  <c r="M427" i="38"/>
  <c r="T427" i="38" s="1"/>
  <c r="N427" i="38"/>
  <c r="R427" i="38"/>
  <c r="U427" i="38"/>
  <c r="V427" i="38"/>
  <c r="W427" i="38" l="1"/>
  <c r="L417" i="38"/>
  <c r="L418" i="38"/>
  <c r="L419" i="38"/>
  <c r="L420" i="38"/>
  <c r="L421" i="38"/>
  <c r="L422" i="38"/>
  <c r="L423" i="38"/>
  <c r="L424" i="38"/>
  <c r="L425" i="38"/>
  <c r="L426" i="38"/>
  <c r="G419" i="38"/>
  <c r="G420" i="38"/>
  <c r="G421" i="38"/>
  <c r="G422" i="38"/>
  <c r="G423" i="38"/>
  <c r="G424" i="38"/>
  <c r="G425" i="38"/>
  <c r="G426" i="38"/>
  <c r="D422" i="38"/>
  <c r="D423" i="38"/>
  <c r="D424" i="38"/>
  <c r="D425" i="38"/>
  <c r="D426" i="38"/>
  <c r="U426" i="38"/>
  <c r="E426" i="38"/>
  <c r="H426" i="38"/>
  <c r="K426" i="38"/>
  <c r="V426" i="38" s="1"/>
  <c r="M426" i="38"/>
  <c r="N426" i="38" s="1"/>
  <c r="R426" i="38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45" i="51"/>
  <c r="L46" i="51"/>
  <c r="L47" i="51"/>
  <c r="L48" i="51"/>
  <c r="L49" i="51"/>
  <c r="L50" i="51"/>
  <c r="F50" i="51"/>
  <c r="G50" i="51"/>
  <c r="H50" i="51"/>
  <c r="W426" i="38" l="1"/>
  <c r="T426" i="38"/>
  <c r="O426" i="38"/>
  <c r="U425" i="38"/>
  <c r="E425" i="38"/>
  <c r="H425" i="38"/>
  <c r="K425" i="38"/>
  <c r="O425" i="38"/>
  <c r="M425" i="38"/>
  <c r="T425" i="38" s="1"/>
  <c r="N425" i="38"/>
  <c r="R425" i="38"/>
  <c r="V425" i="38"/>
  <c r="K33" i="64"/>
  <c r="L33" i="64"/>
  <c r="F33" i="64"/>
  <c r="H33" i="64"/>
  <c r="G33" i="64"/>
  <c r="Q10" i="76"/>
  <c r="M73" i="76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L62" i="17"/>
  <c r="F62" i="17"/>
  <c r="H62" i="17"/>
  <c r="G62" i="17"/>
  <c r="K7" i="17"/>
  <c r="E424" i="38"/>
  <c r="H424" i="38"/>
  <c r="K424" i="38"/>
  <c r="O424" i="38"/>
  <c r="M424" i="38"/>
  <c r="T424" i="38" s="1"/>
  <c r="N424" i="38"/>
  <c r="R424" i="38"/>
  <c r="U424" i="38"/>
  <c r="V424" i="38"/>
  <c r="W425" i="38" l="1"/>
  <c r="W424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M421" i="38"/>
  <c r="T421" i="38" s="1"/>
  <c r="R421" i="38"/>
  <c r="N421" i="38" l="1"/>
  <c r="O421" i="38"/>
  <c r="E420" i="38"/>
  <c r="H420" i="38"/>
  <c r="K420" i="38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26" i="38" l="1"/>
  <c r="O417" i="38"/>
  <c r="P424" i="38" s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P425" i="38" l="1"/>
  <c r="O416" i="38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C77" i="69"/>
  <c r="H77" i="69"/>
  <c r="F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C93" i="68"/>
  <c r="H93" i="68"/>
  <c r="F93" i="68"/>
  <c r="K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13" i="25"/>
  <c r="C613" i="25"/>
  <c r="F613" i="25"/>
  <c r="K613" i="25"/>
  <c r="H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34"/>
  <c r="C90" i="72"/>
  <c r="K19" i="71"/>
  <c r="M19" i="52"/>
  <c r="F100" i="34"/>
  <c r="M100" i="34"/>
  <c r="M19" i="60"/>
  <c r="H19" i="71"/>
  <c r="F19" i="60"/>
  <c r="H19" i="66"/>
  <c r="C19" i="52"/>
  <c r="C77" i="70"/>
  <c r="F19" i="66"/>
  <c r="C72" i="59"/>
  <c r="C19" i="61"/>
  <c r="F63" i="66"/>
  <c r="F19" i="71"/>
  <c r="K19" i="55"/>
  <c r="M24" i="40"/>
  <c r="M19" i="54"/>
  <c r="K19" i="53"/>
  <c r="C19" i="55"/>
  <c r="M19" i="34"/>
  <c r="C148" i="45"/>
  <c r="C19" i="62"/>
  <c r="K55" i="50"/>
  <c r="M19" i="63"/>
  <c r="M19" i="59"/>
  <c r="H119" i="7"/>
  <c r="K407" i="17"/>
  <c r="M65" i="63"/>
  <c r="K100" i="34"/>
  <c r="M19" i="50"/>
  <c r="F29" i="51"/>
  <c r="H77" i="70"/>
  <c r="M19" i="57"/>
  <c r="H19" i="72"/>
  <c r="F19" i="41"/>
  <c r="M84" i="61"/>
  <c r="M19" i="61"/>
  <c r="F65" i="63"/>
  <c r="F103" i="58"/>
  <c r="K75" i="41"/>
  <c r="F65" i="71"/>
  <c r="C19" i="58"/>
  <c r="C23" i="17"/>
  <c r="H19" i="60"/>
  <c r="H19" i="61"/>
  <c r="K19" i="60"/>
  <c r="K65" i="71"/>
  <c r="F19" i="34"/>
  <c r="F75" i="41"/>
  <c r="K19" i="57"/>
  <c r="F90" i="72"/>
  <c r="H19" i="54"/>
  <c r="M19" i="66"/>
  <c r="M90" i="72"/>
  <c r="F19" i="61"/>
  <c r="M19" i="55"/>
  <c r="H19" i="52"/>
  <c r="F32" i="31"/>
  <c r="F19" i="45"/>
  <c r="H19" i="57"/>
  <c r="F84" i="61"/>
  <c r="K19" i="54"/>
  <c r="M156" i="49"/>
  <c r="K67" i="60"/>
  <c r="M55" i="50"/>
  <c r="K30" i="49"/>
  <c r="C120" i="57"/>
  <c r="C19" i="70"/>
  <c r="C19" i="34"/>
  <c r="K19" i="69"/>
  <c r="F19" i="75"/>
  <c r="H19" i="73"/>
  <c r="M19" i="3"/>
  <c r="F94" i="52"/>
  <c r="F148" i="45"/>
  <c r="M19" i="58"/>
  <c r="H32" i="31"/>
  <c r="C65" i="71"/>
  <c r="F19" i="70"/>
  <c r="H94" i="52"/>
  <c r="H156" i="49"/>
  <c r="K19" i="66"/>
  <c r="K19" i="59"/>
  <c r="H19" i="41"/>
  <c r="H103" i="58"/>
  <c r="F19" i="68"/>
  <c r="K86" i="53"/>
  <c r="F30" i="49"/>
  <c r="K19" i="58"/>
  <c r="H84" i="61"/>
  <c r="M19" i="69"/>
  <c r="K19" i="72"/>
  <c r="H30" i="49"/>
  <c r="H29" i="51"/>
  <c r="H19" i="59"/>
  <c r="C94" i="52"/>
  <c r="C19" i="60"/>
  <c r="C86" i="53"/>
  <c r="F19" i="3"/>
  <c r="M67" i="60"/>
  <c r="M19" i="73"/>
  <c r="C67" i="60"/>
  <c r="F55" i="50"/>
  <c r="K156" i="49"/>
  <c r="K84" i="61"/>
  <c r="F19" i="62"/>
  <c r="H55" i="50"/>
  <c r="M19" i="75"/>
  <c r="F19" i="55"/>
  <c r="H148" i="45"/>
  <c r="C75" i="41"/>
  <c r="C19" i="59"/>
  <c r="M120" i="57"/>
  <c r="K94" i="52"/>
  <c r="F19" i="52"/>
  <c r="K72" i="59"/>
  <c r="F407" i="17"/>
  <c r="C29" i="51"/>
  <c r="F120" i="57"/>
  <c r="H19" i="69"/>
  <c r="K19" i="50"/>
  <c r="H90" i="72"/>
  <c r="F19" i="72"/>
  <c r="H19" i="70"/>
  <c r="C19" i="3"/>
  <c r="C55" i="50"/>
  <c r="C19" i="75"/>
  <c r="C30" i="49"/>
  <c r="K32" i="31"/>
  <c r="C111" i="54"/>
  <c r="K77" i="70"/>
  <c r="M94" i="52"/>
  <c r="M30" i="49"/>
  <c r="F19" i="63"/>
  <c r="M111" i="54"/>
  <c r="C156" i="49"/>
  <c r="C19" i="54"/>
  <c r="C65" i="63"/>
  <c r="K19" i="68"/>
  <c r="C19" i="63"/>
  <c r="M29" i="51"/>
  <c r="H72" i="59"/>
  <c r="K19" i="70"/>
  <c r="K19" i="63"/>
  <c r="H19" i="53"/>
  <c r="K148" i="45"/>
  <c r="M32" i="31"/>
  <c r="K63" i="66"/>
  <c r="K111" i="54"/>
  <c r="H19" i="58"/>
  <c r="M63" i="66"/>
  <c r="C103" i="58"/>
  <c r="K119" i="7"/>
  <c r="M407" i="17"/>
  <c r="H19" i="45"/>
  <c r="M19" i="72"/>
  <c r="K65" i="63"/>
  <c r="K19" i="45"/>
  <c r="M19" i="45"/>
  <c r="K19" i="62"/>
  <c r="C100" i="34"/>
  <c r="C19" i="66"/>
  <c r="M103" i="58"/>
  <c r="C19" i="71"/>
  <c r="C32" i="31"/>
  <c r="K19" i="52"/>
  <c r="F67" i="60"/>
  <c r="K90" i="72"/>
  <c r="H19" i="63"/>
  <c r="M148" i="45"/>
  <c r="K120" i="57"/>
  <c r="C84" i="61"/>
  <c r="F156" i="49"/>
  <c r="M19" i="71"/>
  <c r="F19" i="59"/>
  <c r="H19" i="3"/>
  <c r="C19" i="73"/>
  <c r="F72" i="59"/>
  <c r="F77" i="70"/>
  <c r="C19" i="53"/>
  <c r="F19" i="54"/>
  <c r="F19" i="58"/>
  <c r="M23" i="17"/>
  <c r="F23" i="17"/>
  <c r="K19" i="3"/>
  <c r="K19" i="61"/>
  <c r="H19" i="62"/>
  <c r="K19" i="41"/>
  <c r="H86" i="53"/>
  <c r="M19" i="53"/>
  <c r="H19" i="34"/>
  <c r="H120" i="57"/>
  <c r="H63" i="66"/>
  <c r="M65" i="71"/>
  <c r="H19" i="50"/>
  <c r="C19" i="41"/>
  <c r="M19" i="62"/>
  <c r="H67" i="60"/>
  <c r="C19" i="68"/>
  <c r="C407" i="17"/>
  <c r="F19" i="69"/>
  <c r="C19" i="45"/>
  <c r="K103" i="58"/>
  <c r="H75" i="41"/>
  <c r="M50" i="25"/>
  <c r="M72" i="59"/>
  <c r="F86" i="53"/>
  <c r="H65" i="63"/>
  <c r="C63" i="66"/>
  <c r="F111" i="54"/>
  <c r="H19" i="55"/>
  <c r="H407" i="17"/>
  <c r="C19" i="72"/>
  <c r="M19" i="41"/>
  <c r="M86" i="53"/>
  <c r="M19" i="68"/>
  <c r="F19" i="53"/>
  <c r="H65" i="71"/>
  <c r="H111" i="54"/>
  <c r="M77" i="70"/>
  <c r="H19" i="68"/>
  <c r="F19" i="73"/>
  <c r="H100" i="34"/>
  <c r="K19" i="73"/>
  <c r="K29" i="51"/>
  <c r="M19" i="70"/>
  <c r="M75" i="41"/>
  <c r="C19" i="69"/>
  <c r="F19" i="50"/>
  <c r="C19" i="50"/>
  <c r="F50" i="25"/>
  <c r="C50" i="25"/>
  <c r="K24" i="40"/>
  <c r="H24" i="40"/>
  <c r="M85" i="64"/>
  <c r="K85" i="64"/>
  <c r="H85" i="64"/>
  <c r="F85" i="64"/>
  <c r="C85" i="64"/>
  <c r="M19" i="64"/>
  <c r="K19" i="64"/>
  <c r="H19" i="64"/>
  <c r="K19" i="75"/>
  <c r="H19" i="75"/>
  <c r="K50" i="25"/>
  <c r="H50" i="25"/>
  <c r="F119" i="7"/>
  <c r="C119" i="7"/>
  <c r="M119" i="7"/>
  <c r="F24" i="40"/>
  <c r="C24" i="40"/>
  <c r="K23" i="17"/>
  <c r="H23" i="17"/>
  <c r="F19" i="57"/>
  <c r="C19" i="57"/>
  <c r="F19" i="64"/>
  <c r="C19" i="64"/>
  <c r="U423" i="38" l="1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Q5" i="50" l="1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23" i="38" l="1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<sst xmlns="http://schemas.openxmlformats.org/spreadsheetml/2006/main" count="5455" uniqueCount="764">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</sst>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41"/>
      <tableStyleElement type="headerRow" dxfId="134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52904"/>
        <c:axId val="519274272"/>
      </c:scatterChart>
      <c:valAx>
        <c:axId val="5130529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4272"/>
        <c:crosses val="autoZero"/>
        <c:crossBetween val="midCat"/>
      </c:valAx>
      <c:valAx>
        <c:axId val="51927427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5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75056"/>
        <c:axId val="519275448"/>
      </c:scatterChart>
      <c:valAx>
        <c:axId val="5192750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5448"/>
        <c:crosses val="autoZero"/>
        <c:crossBetween val="midCat"/>
      </c:valAx>
      <c:valAx>
        <c:axId val="51927544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76232"/>
        <c:axId val="519276624"/>
      </c:scatterChart>
      <c:valAx>
        <c:axId val="5192762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6624"/>
        <c:crosses val="autoZero"/>
        <c:crossBetween val="midCat"/>
      </c:valAx>
      <c:valAx>
        <c:axId val="5192766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6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77408"/>
        <c:axId val="519277800"/>
      </c:scatterChart>
      <c:valAx>
        <c:axId val="5192774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7800"/>
        <c:crosses val="autoZero"/>
        <c:crossBetween val="midCat"/>
      </c:valAx>
      <c:valAx>
        <c:axId val="5192778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80152"/>
        <c:axId val="519280544"/>
      </c:scatterChart>
      <c:valAx>
        <c:axId val="5192801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0544"/>
        <c:crosses val="autoZero"/>
        <c:crossBetween val="midCat"/>
      </c:valAx>
      <c:valAx>
        <c:axId val="51928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0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81720"/>
        <c:axId val="519282112"/>
      </c:scatterChart>
      <c:valAx>
        <c:axId val="5192817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2112"/>
        <c:crosses val="autoZero"/>
        <c:crossBetween val="midCat"/>
      </c:valAx>
      <c:valAx>
        <c:axId val="5192821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1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282896"/>
        <c:axId val="519283288"/>
      </c:scatterChart>
      <c:valAx>
        <c:axId val="5192828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3288"/>
        <c:crosses val="autoZero"/>
        <c:crossBetween val="midCat"/>
      </c:valAx>
      <c:valAx>
        <c:axId val="519283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28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85248"/>
        <c:axId val="519285640"/>
      </c:lineChart>
      <c:dateAx>
        <c:axId val="51928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5640"/>
        <c:crosses val="autoZero"/>
        <c:auto val="1"/>
        <c:lblOffset val="100"/>
        <c:baseTimeUnit val="days"/>
      </c:dateAx>
      <c:valAx>
        <c:axId val="5192856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87600"/>
        <c:axId val="519287992"/>
      </c:lineChart>
      <c:dateAx>
        <c:axId val="51928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7992"/>
        <c:crosses val="autoZero"/>
        <c:auto val="1"/>
        <c:lblOffset val="100"/>
        <c:baseTimeUnit val="days"/>
      </c:dateAx>
      <c:valAx>
        <c:axId val="5192879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81328"/>
        <c:axId val="519279760"/>
      </c:lineChart>
      <c:dateAx>
        <c:axId val="51928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79760"/>
        <c:crosses val="autoZero"/>
        <c:auto val="1"/>
        <c:lblOffset val="100"/>
        <c:baseTimeUnit val="days"/>
      </c:dateAx>
      <c:valAx>
        <c:axId val="519279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8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12824"/>
        <c:axId val="656313216"/>
      </c:lineChart>
      <c:dateAx>
        <c:axId val="656312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13216"/>
        <c:crosses val="autoZero"/>
        <c:auto val="1"/>
        <c:lblOffset val="100"/>
        <c:baseTimeUnit val="days"/>
      </c:dateAx>
      <c:valAx>
        <c:axId val="6563132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1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15176"/>
        <c:axId val="656315568"/>
      </c:lineChart>
      <c:dateAx>
        <c:axId val="65631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15568"/>
        <c:crosses val="autoZero"/>
        <c:auto val="1"/>
        <c:lblOffset val="100"/>
        <c:baseTimeUnit val="days"/>
      </c:dateAx>
      <c:valAx>
        <c:axId val="6563155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1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17528"/>
        <c:axId val="656317920"/>
      </c:lineChart>
      <c:dateAx>
        <c:axId val="656317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17920"/>
        <c:crosses val="autoZero"/>
        <c:auto val="1"/>
        <c:lblOffset val="100"/>
        <c:baseTimeUnit val="days"/>
      </c:dateAx>
      <c:valAx>
        <c:axId val="656317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1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19880"/>
        <c:axId val="656320272"/>
      </c:lineChart>
      <c:dateAx>
        <c:axId val="656319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20272"/>
        <c:crosses val="autoZero"/>
        <c:auto val="1"/>
        <c:lblOffset val="100"/>
        <c:baseTimeUnit val="days"/>
      </c:dateAx>
      <c:valAx>
        <c:axId val="65632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1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22232"/>
        <c:axId val="656322624"/>
      </c:lineChart>
      <c:dateAx>
        <c:axId val="656322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22624"/>
        <c:crosses val="autoZero"/>
        <c:auto val="1"/>
        <c:lblOffset val="100"/>
        <c:baseTimeUnit val="days"/>
      </c:dateAx>
      <c:valAx>
        <c:axId val="656322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2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24584"/>
        <c:axId val="656324976"/>
      </c:lineChart>
      <c:dateAx>
        <c:axId val="656324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24976"/>
        <c:crosses val="autoZero"/>
        <c:auto val="1"/>
        <c:lblOffset val="100"/>
        <c:baseTimeUnit val="days"/>
      </c:dateAx>
      <c:valAx>
        <c:axId val="6563249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2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26936"/>
        <c:axId val="656327328"/>
      </c:lineChart>
      <c:dateAx>
        <c:axId val="656326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27328"/>
        <c:crosses val="autoZero"/>
        <c:auto val="1"/>
        <c:lblOffset val="100"/>
        <c:baseTimeUnit val="days"/>
      </c:dateAx>
      <c:valAx>
        <c:axId val="6563273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2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41000"/>
        <c:axId val="657741392"/>
      </c:lineChart>
      <c:dateAx>
        <c:axId val="65774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41392"/>
        <c:crosses val="autoZero"/>
        <c:auto val="1"/>
        <c:lblOffset val="100"/>
        <c:baseTimeUnit val="days"/>
      </c:dateAx>
      <c:valAx>
        <c:axId val="657741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4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43352"/>
        <c:axId val="657743744"/>
      </c:lineChart>
      <c:dateAx>
        <c:axId val="65774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43744"/>
        <c:crosses val="autoZero"/>
        <c:auto val="1"/>
        <c:lblOffset val="100"/>
        <c:baseTimeUnit val="days"/>
      </c:dateAx>
      <c:valAx>
        <c:axId val="6577437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4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44920"/>
        <c:axId val="657745312"/>
      </c:lineChart>
      <c:catAx>
        <c:axId val="65774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45312"/>
        <c:crosses val="autoZero"/>
        <c:auto val="1"/>
        <c:lblAlgn val="ctr"/>
        <c:lblOffset val="100"/>
        <c:noMultiLvlLbl val="0"/>
      </c:catAx>
      <c:valAx>
        <c:axId val="657745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4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47664"/>
        <c:axId val="657748056"/>
      </c:lineChart>
      <c:dateAx>
        <c:axId val="65774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48056"/>
        <c:crosses val="autoZero"/>
        <c:auto val="1"/>
        <c:lblOffset val="100"/>
        <c:baseTimeUnit val="days"/>
      </c:dateAx>
      <c:valAx>
        <c:axId val="6577480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4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50408"/>
        <c:axId val="657750800"/>
      </c:lineChart>
      <c:dateAx>
        <c:axId val="65775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50800"/>
        <c:crosses val="autoZero"/>
        <c:auto val="1"/>
        <c:lblOffset val="100"/>
        <c:baseTimeUnit val="days"/>
      </c:dateAx>
      <c:valAx>
        <c:axId val="6577508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5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52368"/>
        <c:axId val="657752760"/>
      </c:lineChart>
      <c:catAx>
        <c:axId val="65775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52760"/>
        <c:crosses val="autoZero"/>
        <c:auto val="1"/>
        <c:lblAlgn val="ctr"/>
        <c:lblOffset val="100"/>
        <c:noMultiLvlLbl val="1"/>
      </c:catAx>
      <c:valAx>
        <c:axId val="65775276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5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754328"/>
        <c:axId val="657754720"/>
      </c:lineChart>
      <c:dateAx>
        <c:axId val="65775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54720"/>
        <c:crosses val="autoZero"/>
        <c:auto val="1"/>
        <c:lblOffset val="100"/>
        <c:baseTimeUnit val="days"/>
      </c:dateAx>
      <c:valAx>
        <c:axId val="6577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5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46704"/>
        <c:axId val="668447096"/>
      </c:lineChart>
      <c:dateAx>
        <c:axId val="66844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47096"/>
        <c:crosses val="autoZero"/>
        <c:auto val="1"/>
        <c:lblOffset val="100"/>
        <c:baseTimeUnit val="days"/>
      </c:dateAx>
      <c:valAx>
        <c:axId val="66844709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4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49056"/>
        <c:axId val="668449448"/>
      </c:lineChart>
      <c:dateAx>
        <c:axId val="66844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49448"/>
        <c:crosses val="autoZero"/>
        <c:auto val="1"/>
        <c:lblOffset val="100"/>
        <c:baseTimeUnit val="days"/>
      </c:dateAx>
      <c:valAx>
        <c:axId val="668449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4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51408"/>
        <c:axId val="668451800"/>
      </c:lineChart>
      <c:dateAx>
        <c:axId val="66845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1800"/>
        <c:crosses val="autoZero"/>
        <c:auto val="1"/>
        <c:lblOffset val="100"/>
        <c:baseTimeUnit val="days"/>
      </c:dateAx>
      <c:valAx>
        <c:axId val="6684518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53760"/>
        <c:axId val="668454152"/>
      </c:lineChart>
      <c:dateAx>
        <c:axId val="66845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4152"/>
        <c:crosses val="autoZero"/>
        <c:auto val="1"/>
        <c:lblOffset val="100"/>
        <c:baseTimeUnit val="days"/>
      </c:dateAx>
      <c:valAx>
        <c:axId val="6684541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56112"/>
        <c:axId val="668456504"/>
      </c:lineChart>
      <c:catAx>
        <c:axId val="66845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6504"/>
        <c:crosses val="autoZero"/>
        <c:auto val="1"/>
        <c:lblAlgn val="ctr"/>
        <c:lblOffset val="100"/>
        <c:noMultiLvlLbl val="0"/>
      </c:catAx>
      <c:valAx>
        <c:axId val="668456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58856"/>
        <c:axId val="668459248"/>
      </c:lineChart>
      <c:dateAx>
        <c:axId val="668458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9248"/>
        <c:crosses val="autoZero"/>
        <c:auto val="1"/>
        <c:lblOffset val="100"/>
        <c:baseTimeUnit val="days"/>
      </c:dateAx>
      <c:valAx>
        <c:axId val="668459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61208"/>
        <c:axId val="668461600"/>
      </c:lineChart>
      <c:catAx>
        <c:axId val="668461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61600"/>
        <c:crosses val="autoZero"/>
        <c:auto val="1"/>
        <c:lblAlgn val="ctr"/>
        <c:lblOffset val="100"/>
        <c:noMultiLvlLbl val="0"/>
      </c:catAx>
      <c:valAx>
        <c:axId val="668461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6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46784"/>
        <c:axId val="688047176"/>
      </c:lineChart>
      <c:dateAx>
        <c:axId val="688046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47176"/>
        <c:crosses val="autoZero"/>
        <c:auto val="1"/>
        <c:lblOffset val="100"/>
        <c:baseTimeUnit val="days"/>
      </c:dateAx>
      <c:valAx>
        <c:axId val="6880471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4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49136"/>
        <c:axId val="688049528"/>
      </c:lineChart>
      <c:catAx>
        <c:axId val="688049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49528"/>
        <c:crosses val="autoZero"/>
        <c:auto val="1"/>
        <c:lblAlgn val="ctr"/>
        <c:lblOffset val="100"/>
        <c:noMultiLvlLbl val="0"/>
      </c:catAx>
      <c:valAx>
        <c:axId val="688049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4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51488"/>
        <c:axId val="688051880"/>
      </c:lineChart>
      <c:dateAx>
        <c:axId val="68805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1880"/>
        <c:crosses val="autoZero"/>
        <c:auto val="1"/>
        <c:lblOffset val="100"/>
        <c:baseTimeUnit val="days"/>
      </c:dateAx>
      <c:valAx>
        <c:axId val="6880518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53840"/>
        <c:axId val="688054232"/>
      </c:lineChart>
      <c:dateAx>
        <c:axId val="68805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4232"/>
        <c:crosses val="autoZero"/>
        <c:auto val="1"/>
        <c:lblOffset val="100"/>
        <c:baseTimeUnit val="days"/>
      </c:dateAx>
      <c:valAx>
        <c:axId val="6880542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56192"/>
        <c:axId val="688056584"/>
      </c:lineChart>
      <c:dateAx>
        <c:axId val="68805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6584"/>
        <c:crosses val="autoZero"/>
        <c:auto val="1"/>
        <c:lblOffset val="100"/>
        <c:baseTimeUnit val="days"/>
      </c:dateAx>
      <c:valAx>
        <c:axId val="6880565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58544"/>
        <c:axId val="688058936"/>
      </c:lineChart>
      <c:dateAx>
        <c:axId val="688058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8936"/>
        <c:crosses val="autoZero"/>
        <c:auto val="1"/>
        <c:lblOffset val="100"/>
        <c:baseTimeUnit val="days"/>
      </c:dateAx>
      <c:valAx>
        <c:axId val="688058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5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60896"/>
        <c:axId val="688061288"/>
      </c:lineChart>
      <c:dateAx>
        <c:axId val="68806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61288"/>
        <c:crosses val="autoZero"/>
        <c:auto val="1"/>
        <c:lblOffset val="100"/>
        <c:baseTimeUnit val="days"/>
      </c:dateAx>
      <c:valAx>
        <c:axId val="6880612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6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65792"/>
        <c:axId val="735366184"/>
      </c:lineChart>
      <c:dateAx>
        <c:axId val="7353657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66184"/>
        <c:crosses val="autoZero"/>
        <c:auto val="0"/>
        <c:lblOffset val="100"/>
        <c:baseTimeUnit val="days"/>
      </c:dateAx>
      <c:valAx>
        <c:axId val="7353661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6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67752"/>
        <c:axId val="735368144"/>
      </c:lineChart>
      <c:catAx>
        <c:axId val="73536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68144"/>
        <c:crosses val="autoZero"/>
        <c:auto val="1"/>
        <c:lblAlgn val="ctr"/>
        <c:lblOffset val="100"/>
        <c:noMultiLvlLbl val="1"/>
      </c:catAx>
      <c:valAx>
        <c:axId val="73536814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6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70104"/>
        <c:axId val="735370496"/>
      </c:lineChart>
      <c:dateAx>
        <c:axId val="73537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0496"/>
        <c:crosses val="autoZero"/>
        <c:auto val="1"/>
        <c:lblOffset val="100"/>
        <c:baseTimeUnit val="days"/>
      </c:dateAx>
      <c:valAx>
        <c:axId val="7353704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72456"/>
        <c:axId val="735372848"/>
      </c:lineChart>
      <c:dateAx>
        <c:axId val="735372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2848"/>
        <c:crosses val="autoZero"/>
        <c:auto val="1"/>
        <c:lblOffset val="100"/>
        <c:baseTimeUnit val="days"/>
      </c:dateAx>
      <c:valAx>
        <c:axId val="7353728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74808"/>
        <c:axId val="735375200"/>
      </c:lineChart>
      <c:dateAx>
        <c:axId val="735374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5200"/>
        <c:crosses val="autoZero"/>
        <c:auto val="1"/>
        <c:lblOffset val="100"/>
        <c:baseTimeUnit val="days"/>
      </c:dateAx>
      <c:valAx>
        <c:axId val="7353752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77160"/>
        <c:axId val="735377552"/>
      </c:lineChart>
      <c:catAx>
        <c:axId val="735377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7552"/>
        <c:crosses val="autoZero"/>
        <c:auto val="1"/>
        <c:lblAlgn val="ctr"/>
        <c:lblOffset val="100"/>
        <c:noMultiLvlLbl val="0"/>
      </c:catAx>
      <c:valAx>
        <c:axId val="735377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79512"/>
        <c:axId val="735379904"/>
      </c:lineChart>
      <c:catAx>
        <c:axId val="735379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9904"/>
        <c:crosses val="autoZero"/>
        <c:auto val="1"/>
        <c:lblAlgn val="ctr"/>
        <c:lblOffset val="100"/>
        <c:noMultiLvlLbl val="0"/>
      </c:catAx>
      <c:valAx>
        <c:axId val="7353799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7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371912"/>
        <c:axId val="725372304"/>
      </c:lineChart>
      <c:catAx>
        <c:axId val="725371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72304"/>
        <c:crosses val="autoZero"/>
        <c:auto val="1"/>
        <c:lblAlgn val="ctr"/>
        <c:lblOffset val="100"/>
        <c:noMultiLvlLbl val="0"/>
      </c:catAx>
      <c:valAx>
        <c:axId val="725372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374264"/>
        <c:axId val="725374656"/>
      </c:lineChart>
      <c:dateAx>
        <c:axId val="72537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74656"/>
        <c:crosses val="autoZero"/>
        <c:auto val="1"/>
        <c:lblOffset val="100"/>
        <c:baseTimeUnit val="days"/>
      </c:dateAx>
      <c:valAx>
        <c:axId val="725374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7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376616"/>
        <c:axId val="725377008"/>
      </c:lineChart>
      <c:dateAx>
        <c:axId val="72537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77008"/>
        <c:crosses val="autoZero"/>
        <c:auto val="1"/>
        <c:lblOffset val="100"/>
        <c:baseTimeUnit val="days"/>
      </c:dateAx>
      <c:valAx>
        <c:axId val="7253770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7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378968"/>
        <c:axId val="725379360"/>
      </c:lineChart>
      <c:dateAx>
        <c:axId val="72537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79360"/>
        <c:crosses val="autoZero"/>
        <c:auto val="1"/>
        <c:lblOffset val="100"/>
        <c:baseTimeUnit val="days"/>
      </c:dateAx>
      <c:valAx>
        <c:axId val="7253793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7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380928"/>
        <c:axId val="725381320"/>
      </c:lineChart>
      <c:catAx>
        <c:axId val="725380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81320"/>
        <c:crosses val="autoZero"/>
        <c:auto val="1"/>
        <c:lblAlgn val="ctr"/>
        <c:lblOffset val="100"/>
        <c:noMultiLvlLbl val="1"/>
      </c:catAx>
      <c:valAx>
        <c:axId val="7253813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8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383280"/>
        <c:axId val="725383672"/>
      </c:lineChart>
      <c:dateAx>
        <c:axId val="72538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83672"/>
        <c:crosses val="autoZero"/>
        <c:auto val="1"/>
        <c:lblOffset val="100"/>
        <c:baseTimeUnit val="days"/>
      </c:dateAx>
      <c:valAx>
        <c:axId val="7253836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8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385632"/>
        <c:axId val="725386024"/>
      </c:lineChart>
      <c:dateAx>
        <c:axId val="725385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86024"/>
        <c:crosses val="autoZero"/>
        <c:auto val="1"/>
        <c:lblOffset val="100"/>
        <c:baseTimeUnit val="days"/>
      </c:dateAx>
      <c:valAx>
        <c:axId val="72538602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38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25280"/>
        <c:axId val="738725672"/>
      </c:lineChart>
      <c:catAx>
        <c:axId val="738725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5672"/>
        <c:crosses val="autoZero"/>
        <c:auto val="1"/>
        <c:lblAlgn val="ctr"/>
        <c:lblOffset val="100"/>
        <c:noMultiLvlLbl val="0"/>
      </c:catAx>
      <c:valAx>
        <c:axId val="73872567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27632"/>
        <c:axId val="738728024"/>
      </c:lineChart>
      <c:dateAx>
        <c:axId val="73872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8024"/>
        <c:crosses val="autoZero"/>
        <c:auto val="1"/>
        <c:lblOffset val="100"/>
        <c:baseTimeUnit val="days"/>
      </c:dateAx>
      <c:valAx>
        <c:axId val="7387280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29984"/>
        <c:axId val="738730376"/>
      </c:lineChart>
      <c:dateAx>
        <c:axId val="73872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0376"/>
        <c:crosses val="autoZero"/>
        <c:auto val="1"/>
        <c:lblOffset val="100"/>
        <c:baseTimeUnit val="days"/>
      </c:dateAx>
      <c:valAx>
        <c:axId val="738730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2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32336"/>
        <c:axId val="738732728"/>
      </c:lineChart>
      <c:catAx>
        <c:axId val="73873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2728"/>
        <c:crosses val="autoZero"/>
        <c:auto val="1"/>
        <c:lblAlgn val="ctr"/>
        <c:lblOffset val="100"/>
        <c:noMultiLvlLbl val="0"/>
      </c:catAx>
      <c:valAx>
        <c:axId val="7387327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34688"/>
        <c:axId val="738735080"/>
      </c:lineChart>
      <c:catAx>
        <c:axId val="73873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5080"/>
        <c:crosses val="autoZero"/>
        <c:auto val="1"/>
        <c:lblAlgn val="ctr"/>
        <c:lblOffset val="100"/>
        <c:noMultiLvlLbl val="0"/>
      </c:catAx>
      <c:valAx>
        <c:axId val="738735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37040"/>
        <c:axId val="738737432"/>
      </c:lineChart>
      <c:catAx>
        <c:axId val="738737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7432"/>
        <c:crosses val="autoZero"/>
        <c:auto val="1"/>
        <c:lblAlgn val="ctr"/>
        <c:lblOffset val="100"/>
        <c:noMultiLvlLbl val="0"/>
      </c:catAx>
      <c:valAx>
        <c:axId val="738737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39392"/>
        <c:axId val="738739784"/>
      </c:lineChart>
      <c:dateAx>
        <c:axId val="738739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9784"/>
        <c:crosses val="autoZero"/>
        <c:auto val="1"/>
        <c:lblOffset val="100"/>
        <c:baseTimeUnit val="days"/>
      </c:dateAx>
      <c:valAx>
        <c:axId val="738739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3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090672"/>
        <c:axId val="740091064"/>
      </c:lineChart>
      <c:dateAx>
        <c:axId val="740090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91064"/>
        <c:crosses val="autoZero"/>
        <c:auto val="1"/>
        <c:lblOffset val="100"/>
        <c:baseTimeUnit val="days"/>
      </c:dateAx>
      <c:valAx>
        <c:axId val="7400910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9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clh" backgroundRefres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1.xml"/><Relationship Id="rId4" Type="http://schemas.openxmlformats.org/officeDocument/2006/relationships/queryTable" Target="../queryTables/queryTable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J25" sqref="J2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2"/>
      <c r="B2" s="52"/>
      <c r="C2" s="52"/>
      <c r="E2" s="23" t="s">
        <v>50</v>
      </c>
      <c r="F2" s="246">
        <v>14.53</v>
      </c>
      <c r="G2" s="246">
        <v>16.286135937499999</v>
      </c>
      <c r="H2" s="334">
        <v>6400</v>
      </c>
      <c r="I2" s="49">
        <v>104231.26999999999</v>
      </c>
      <c r="J2" s="372">
        <v>-11239.26999999999</v>
      </c>
      <c r="K2" s="358">
        <v>-0.10783011662431054</v>
      </c>
      <c r="L2" s="372">
        <v>3376.3010000016366</v>
      </c>
      <c r="M2">
        <v>5500</v>
      </c>
      <c r="N2" s="369" t="str">
        <f t="shared" ref="N2:N33" si="0">HYPERLINK("http://finance.yahoo.com/q?s=" &amp; E2, "Link")</f>
        <v>Link</v>
      </c>
      <c r="O2" s="368">
        <v>1.34E-2</v>
      </c>
      <c r="P2" s="368">
        <v>-2.0999999999999999E-3</v>
      </c>
      <c r="S2" s="49"/>
    </row>
    <row r="3" spans="1:22" ht="21.95" customHeight="1" x14ac:dyDescent="0.25">
      <c r="A3" s="157"/>
      <c r="B3" s="51"/>
      <c r="C3" s="52"/>
      <c r="E3" s="23" t="s">
        <v>198</v>
      </c>
      <c r="F3" s="246">
        <v>29.13</v>
      </c>
      <c r="G3" s="246">
        <v>31.859253333333331</v>
      </c>
      <c r="H3" s="50">
        <v>1500</v>
      </c>
      <c r="I3" s="49">
        <v>47788.88</v>
      </c>
      <c r="J3" s="372">
        <v>-4093.8799999999974</v>
      </c>
      <c r="K3" s="358">
        <v>-8.5665954088063975E-2</v>
      </c>
      <c r="L3" s="49">
        <v>-2345.9100000000035</v>
      </c>
      <c r="M3">
        <v>1500</v>
      </c>
      <c r="N3" s="369" t="str">
        <f t="shared" si="0"/>
        <v>Link</v>
      </c>
      <c r="O3" s="358">
        <v>1.6299999999999999E-2</v>
      </c>
      <c r="P3" s="358">
        <v>2.9999999999999997E-4</v>
      </c>
      <c r="R3" s="49"/>
      <c r="S3" s="49"/>
      <c r="T3" s="49"/>
    </row>
    <row r="4" spans="1:22" ht="21.95" customHeight="1" x14ac:dyDescent="0.25">
      <c r="A4" s="51"/>
      <c r="B4" s="52"/>
      <c r="C4" s="52"/>
      <c r="E4" s="23" t="s">
        <v>17</v>
      </c>
      <c r="F4" s="246">
        <v>13.31</v>
      </c>
      <c r="G4" s="246">
        <v>35.485680000000166</v>
      </c>
      <c r="H4" s="334">
        <v>1000</v>
      </c>
      <c r="I4" s="49">
        <v>35485.680000000168</v>
      </c>
      <c r="J4" s="372">
        <v>-22175.680000000168</v>
      </c>
      <c r="K4" s="358">
        <v>-0.62491912230511182</v>
      </c>
      <c r="L4" s="372">
        <v>-22175.680000000168</v>
      </c>
      <c r="M4">
        <v>700</v>
      </c>
      <c r="N4" s="369" t="str">
        <f t="shared" si="0"/>
        <v>Link</v>
      </c>
      <c r="O4" s="368">
        <v>0</v>
      </c>
      <c r="P4" s="368">
        <v>1.5299999999999999E-2</v>
      </c>
      <c r="R4" s="49"/>
      <c r="S4" s="49"/>
      <c r="T4" s="49"/>
    </row>
    <row r="5" spans="1:22" ht="21.95" customHeight="1" x14ac:dyDescent="0.25">
      <c r="A5" s="157"/>
      <c r="B5" s="51"/>
      <c r="C5" s="52"/>
      <c r="E5" s="23" t="s">
        <v>217</v>
      </c>
      <c r="F5" s="246">
        <v>54.53</v>
      </c>
      <c r="G5" s="246">
        <v>66.06172500000001</v>
      </c>
      <c r="H5" s="50">
        <v>400</v>
      </c>
      <c r="I5" s="49">
        <v>26424.690000000002</v>
      </c>
      <c r="J5" s="372">
        <v>-4612.690000000006</v>
      </c>
      <c r="K5" s="358">
        <v>-0.17455985292542706</v>
      </c>
      <c r="L5" s="49">
        <v>-3936.7400000000052</v>
      </c>
      <c r="M5">
        <v>200</v>
      </c>
      <c r="N5" s="369" t="str">
        <f t="shared" si="0"/>
        <v>Link</v>
      </c>
      <c r="O5" s="358">
        <v>1.7899999999999999E-2</v>
      </c>
      <c r="P5" s="358">
        <v>-6.59E-2</v>
      </c>
      <c r="Q5" s="49"/>
      <c r="R5" s="49"/>
      <c r="S5" s="49"/>
      <c r="T5" s="49"/>
    </row>
    <row r="6" spans="1:22" ht="21.95" customHeight="1" x14ac:dyDescent="0.25">
      <c r="A6" s="51"/>
      <c r="B6" s="51"/>
      <c r="C6" s="52"/>
      <c r="E6" s="23" t="s">
        <v>55</v>
      </c>
      <c r="F6" s="246">
        <v>64.31</v>
      </c>
      <c r="G6" s="246">
        <v>78.163960000000031</v>
      </c>
      <c r="H6" s="334">
        <v>250</v>
      </c>
      <c r="I6" s="49">
        <v>19540.990000000009</v>
      </c>
      <c r="J6" s="372">
        <v>-3463.4900000000052</v>
      </c>
      <c r="K6" s="358">
        <v>-0.17724229939220101</v>
      </c>
      <c r="L6" s="372">
        <v>-3463.4900000000052</v>
      </c>
      <c r="M6">
        <v>250</v>
      </c>
      <c r="N6" s="369" t="str">
        <f t="shared" si="0"/>
        <v>Link</v>
      </c>
      <c r="O6" s="368">
        <v>3.0599999999999999E-2</v>
      </c>
      <c r="P6" s="368">
        <v>-5.8999999999999999E-3</v>
      </c>
    </row>
    <row r="7" spans="1:22" ht="21.95" customHeight="1" x14ac:dyDescent="0.25">
      <c r="A7" s="51"/>
      <c r="B7" s="51"/>
      <c r="C7" s="52"/>
      <c r="E7" s="23" t="s">
        <v>229</v>
      </c>
      <c r="F7" s="246">
        <v>23.14</v>
      </c>
      <c r="G7" s="246">
        <v>25.629266666666666</v>
      </c>
      <c r="H7" s="50">
        <v>600</v>
      </c>
      <c r="I7" s="49">
        <v>15377.56</v>
      </c>
      <c r="J7" s="372">
        <v>-1493.5599999999995</v>
      </c>
      <c r="K7" s="358">
        <v>-9.7125941956981432E-2</v>
      </c>
      <c r="L7" s="49">
        <v>-41.300000000001091</v>
      </c>
      <c r="M7">
        <v>200</v>
      </c>
      <c r="N7" s="369" t="str">
        <f t="shared" si="0"/>
        <v>Link</v>
      </c>
      <c r="O7" s="358">
        <v>2.06E-2</v>
      </c>
      <c r="P7" s="358">
        <v>-7.7000000000000002E-3</v>
      </c>
      <c r="Q7" s="150"/>
      <c r="T7" s="49"/>
    </row>
    <row r="8" spans="1:22" ht="21.95" customHeight="1" x14ac:dyDescent="0.25">
      <c r="A8" s="51"/>
      <c r="B8" s="51"/>
      <c r="C8" s="52"/>
      <c r="E8" s="23" t="s">
        <v>172</v>
      </c>
      <c r="F8" s="246">
        <v>56.91</v>
      </c>
      <c r="G8" s="246">
        <v>58.896450000000002</v>
      </c>
      <c r="H8" s="334">
        <v>200</v>
      </c>
      <c r="I8" s="49">
        <v>11779.29</v>
      </c>
      <c r="J8" s="372">
        <v>-397.29000000000087</v>
      </c>
      <c r="K8" s="358">
        <v>-3.3727839284031634E-2</v>
      </c>
      <c r="L8" s="372">
        <v>-347.34000000000106</v>
      </c>
      <c r="M8">
        <v>150</v>
      </c>
      <c r="N8" s="369" t="str">
        <f t="shared" si="0"/>
        <v>Link</v>
      </c>
      <c r="O8" s="368">
        <v>3.2500000000000001E-2</v>
      </c>
      <c r="P8" s="368">
        <v>3.8999999999999998E-3</v>
      </c>
      <c r="R8" s="49"/>
    </row>
    <row r="9" spans="1:22" ht="21.95" customHeight="1" x14ac:dyDescent="0.25">
      <c r="A9" s="51"/>
      <c r="B9" s="51"/>
      <c r="C9" s="52"/>
      <c r="E9" s="23" t="s">
        <v>9</v>
      </c>
      <c r="F9" s="246">
        <v>1.37</v>
      </c>
      <c r="G9" s="246">
        <v>2.6636025000000001</v>
      </c>
      <c r="H9" s="50">
        <v>4000</v>
      </c>
      <c r="I9" s="49">
        <v>10654.41</v>
      </c>
      <c r="J9" s="372">
        <v>-5174.41</v>
      </c>
      <c r="K9" s="358">
        <v>-0.48565899003323504</v>
      </c>
      <c r="L9" s="49">
        <v>-4739.4799999999996</v>
      </c>
      <c r="M9">
        <v>2000</v>
      </c>
      <c r="N9" s="369" t="str">
        <f t="shared" si="0"/>
        <v>Link</v>
      </c>
      <c r="O9" s="358">
        <v>0.1963</v>
      </c>
      <c r="P9" s="358">
        <v>-2.1399999999999999E-2</v>
      </c>
      <c r="Q9" s="445"/>
      <c r="R9" s="49"/>
      <c r="S9" s="49"/>
      <c r="T9" s="49"/>
    </row>
    <row r="10" spans="1:22" ht="21.95" customHeight="1" x14ac:dyDescent="0.25">
      <c r="A10" s="52"/>
      <c r="B10" s="52"/>
      <c r="C10" s="52"/>
      <c r="E10" s="23" t="s">
        <v>226</v>
      </c>
      <c r="F10" s="246">
        <v>28.44</v>
      </c>
      <c r="G10" s="246">
        <v>31.670120000000004</v>
      </c>
      <c r="H10" s="334">
        <v>250</v>
      </c>
      <c r="I10" s="49">
        <v>7917.5300000000007</v>
      </c>
      <c r="J10" s="372">
        <v>-807.53000000000065</v>
      </c>
      <c r="K10" s="358">
        <v>-0.10199266690495655</v>
      </c>
      <c r="L10" s="372">
        <v>2502.9399999999932</v>
      </c>
      <c r="M10">
        <v>150</v>
      </c>
      <c r="N10" s="369" t="str">
        <f t="shared" si="0"/>
        <v>Link</v>
      </c>
      <c r="O10" s="368">
        <v>4.0899999999999999E-2</v>
      </c>
      <c r="P10" s="368">
        <v>-1.7600000000000001E-2</v>
      </c>
      <c r="R10" s="49"/>
      <c r="T10" s="49"/>
    </row>
    <row r="11" spans="1:22" ht="21.95" customHeight="1" x14ac:dyDescent="0.25">
      <c r="A11" s="51"/>
      <c r="B11" s="51"/>
      <c r="C11" s="52"/>
      <c r="E11" s="23" t="s">
        <v>34</v>
      </c>
      <c r="F11" s="246">
        <v>28.99</v>
      </c>
      <c r="G11" s="246">
        <v>18.652675000000016</v>
      </c>
      <c r="H11" s="334">
        <v>400</v>
      </c>
      <c r="I11" s="49">
        <v>7461.070000000007</v>
      </c>
      <c r="J11" s="372">
        <v>4134.929999999993</v>
      </c>
      <c r="K11" s="358">
        <v>0.55420067094933956</v>
      </c>
      <c r="L11" s="372">
        <v>19630.796999999846</v>
      </c>
      <c r="M11" s="30">
        <v>42905</v>
      </c>
      <c r="N11" s="369" t="str">
        <f t="shared" si="0"/>
        <v>Link</v>
      </c>
      <c r="O11" s="368">
        <v>0</v>
      </c>
      <c r="P11" s="368">
        <v>2.47E-2</v>
      </c>
      <c r="S11" s="49"/>
    </row>
    <row r="12" spans="1:22" ht="21.95" customHeight="1" x14ac:dyDescent="0.25">
      <c r="A12" s="61"/>
      <c r="B12" s="62"/>
      <c r="C12" s="61"/>
      <c r="E12" s="23" t="s">
        <v>359</v>
      </c>
      <c r="F12" s="246">
        <v>54.13</v>
      </c>
      <c r="G12" s="246">
        <v>56.016153846153848</v>
      </c>
      <c r="H12" s="50">
        <v>130</v>
      </c>
      <c r="I12" s="49">
        <v>7282.1</v>
      </c>
      <c r="J12" s="372">
        <v>-245.19999999999982</v>
      </c>
      <c r="K12" s="358">
        <v>-3.367160571813075E-2</v>
      </c>
      <c r="L12" s="49">
        <v>-245.19999999999982</v>
      </c>
      <c r="M12">
        <v>50</v>
      </c>
      <c r="N12" s="369" t="str">
        <f t="shared" si="0"/>
        <v>Link</v>
      </c>
      <c r="O12" s="358">
        <v>4.3499999999999997E-2</v>
      </c>
      <c r="P12" s="358">
        <v>-6.6E-3</v>
      </c>
      <c r="Q12" s="150"/>
      <c r="R12" s="49"/>
      <c r="S12" s="49"/>
      <c r="T12" s="49"/>
    </row>
    <row r="13" spans="1:22" ht="21.95" customHeight="1" x14ac:dyDescent="0.25">
      <c r="A13" s="52"/>
      <c r="B13" s="52"/>
      <c r="C13" s="52"/>
      <c r="E13" s="23" t="s">
        <v>274</v>
      </c>
      <c r="F13" s="246">
        <v>70.209999999999994</v>
      </c>
      <c r="G13" s="246">
        <v>69.666600000000003</v>
      </c>
      <c r="H13" s="50">
        <v>100</v>
      </c>
      <c r="I13" s="49">
        <v>6966.66</v>
      </c>
      <c r="J13" s="372">
        <v>54.339999999999236</v>
      </c>
      <c r="K13" s="358">
        <v>7.8000074641218489E-3</v>
      </c>
      <c r="L13" s="49">
        <v>212.63999999999851</v>
      </c>
      <c r="M13" s="30">
        <v>42902</v>
      </c>
      <c r="N13" s="369" t="str">
        <f t="shared" si="0"/>
        <v>Link</v>
      </c>
      <c r="O13" s="358">
        <v>1.49E-2</v>
      </c>
      <c r="P13" s="358">
        <v>-7.1000000000000004E-3</v>
      </c>
      <c r="Q13" s="150"/>
      <c r="R13" s="49"/>
      <c r="S13" s="49"/>
      <c r="T13" s="49"/>
    </row>
    <row r="14" spans="1:22" ht="21.95" customHeight="1" x14ac:dyDescent="0.25">
      <c r="A14" s="51"/>
      <c r="B14" s="51"/>
      <c r="C14" s="52"/>
      <c r="E14" s="23" t="s">
        <v>174</v>
      </c>
      <c r="F14" s="246">
        <v>53.09</v>
      </c>
      <c r="G14" s="246">
        <v>56.243333333333332</v>
      </c>
      <c r="H14" s="334">
        <v>120</v>
      </c>
      <c r="I14" s="49">
        <v>6749.2</v>
      </c>
      <c r="J14" s="372">
        <v>-378.39999999999964</v>
      </c>
      <c r="K14" s="358">
        <v>-5.6065904107153362E-2</v>
      </c>
      <c r="L14" s="372">
        <v>826.48000000000138</v>
      </c>
      <c r="M14">
        <v>120</v>
      </c>
      <c r="N14" s="369" t="str">
        <f t="shared" si="0"/>
        <v>Link</v>
      </c>
      <c r="O14" s="368">
        <v>2.7300000000000001E-2</v>
      </c>
      <c r="P14" s="368">
        <v>-5.5999999999999999E-3</v>
      </c>
      <c r="Q14" s="445"/>
      <c r="R14" s="49"/>
      <c r="S14" s="49"/>
      <c r="T14" s="49"/>
      <c r="V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28.98</v>
      </c>
      <c r="G15" s="246">
        <v>30.670562499999999</v>
      </c>
      <c r="H15" s="50">
        <v>160</v>
      </c>
      <c r="I15" s="49">
        <v>4907.29</v>
      </c>
      <c r="J15" s="372">
        <v>-270.48999999999978</v>
      </c>
      <c r="K15" s="358">
        <v>-5.5120035701986189E-2</v>
      </c>
      <c r="L15" s="49">
        <v>-270.48999999999978</v>
      </c>
      <c r="M15">
        <v>80</v>
      </c>
      <c r="N15" s="369" t="str">
        <f t="shared" si="0"/>
        <v>Link</v>
      </c>
      <c r="O15" s="358">
        <v>4.24E-2</v>
      </c>
      <c r="P15" s="358">
        <v>7.6E-3</v>
      </c>
      <c r="Q15" s="150"/>
      <c r="R15" s="49"/>
      <c r="S15" s="49"/>
      <c r="T15" s="49"/>
    </row>
    <row r="16" spans="1:22" ht="21.95" customHeight="1" x14ac:dyDescent="0.25">
      <c r="A16" s="52"/>
      <c r="B16" s="52"/>
      <c r="C16" s="52"/>
      <c r="E16" s="23" t="s">
        <v>197</v>
      </c>
      <c r="F16" s="246">
        <v>52.01</v>
      </c>
      <c r="G16" s="246">
        <v>51.65</v>
      </c>
      <c r="H16" s="334">
        <v>50</v>
      </c>
      <c r="I16" s="49">
        <v>2582.5</v>
      </c>
      <c r="J16" s="372">
        <v>18</v>
      </c>
      <c r="K16" s="358">
        <v>6.9699903194578791E-3</v>
      </c>
      <c r="L16" s="372">
        <v>493.47999999999956</v>
      </c>
      <c r="M16" s="30">
        <v>42905</v>
      </c>
      <c r="N16" s="369" t="str">
        <f t="shared" si="0"/>
        <v>Link</v>
      </c>
      <c r="O16" s="368">
        <v>1.29E-2</v>
      </c>
      <c r="P16" s="368">
        <v>-3.5999999999999999E-3</v>
      </c>
      <c r="S16" s="49"/>
      <c r="T16" s="49"/>
    </row>
    <row r="17" spans="1:21" ht="21.95" customHeight="1" x14ac:dyDescent="0.25">
      <c r="A17" s="51"/>
      <c r="B17" s="51"/>
      <c r="C17" s="52"/>
      <c r="E17" s="23" t="s">
        <v>10</v>
      </c>
      <c r="F17" s="246">
        <v>33.51</v>
      </c>
      <c r="G17" s="246">
        <v>33.51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 t="shared" si="0"/>
        <v>Link</v>
      </c>
      <c r="O17" s="368">
        <v>1.2500000000000001E-2</v>
      </c>
      <c r="P17" s="368">
        <v>7.4999999999999997E-3</v>
      </c>
      <c r="R17" s="49"/>
      <c r="S17" s="49"/>
    </row>
    <row r="18" spans="1:21" ht="21.95" customHeight="1" x14ac:dyDescent="0.25">
      <c r="A18" s="51"/>
      <c r="B18" s="51"/>
      <c r="C18" s="52"/>
      <c r="E18" s="23" t="s">
        <v>205</v>
      </c>
      <c r="F18" s="246">
        <v>153.34</v>
      </c>
      <c r="G18" s="246">
        <v>153.34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 t="shared" si="0"/>
        <v>Link</v>
      </c>
      <c r="O18" s="368">
        <v>1.5900000000000001E-2</v>
      </c>
      <c r="P18" s="368">
        <v>-3.0000000000000001E-3</v>
      </c>
      <c r="Q18" s="445"/>
      <c r="R18" s="49"/>
      <c r="S18" s="49"/>
    </row>
    <row r="19" spans="1:21" ht="21.95" customHeight="1" x14ac:dyDescent="0.25">
      <c r="A19" s="61"/>
      <c r="B19" s="62"/>
      <c r="C19" s="61"/>
      <c r="E19" s="23" t="s">
        <v>254</v>
      </c>
      <c r="F19" s="246">
        <v>47.62</v>
      </c>
      <c r="G19" s="246">
        <v>47.62</v>
      </c>
      <c r="H19" s="50">
        <v>0</v>
      </c>
      <c r="I19" s="49">
        <v>0</v>
      </c>
      <c r="J19" s="372">
        <v>0</v>
      </c>
      <c r="K19" s="358">
        <v>0</v>
      </c>
      <c r="L19" s="49">
        <v>92.650000000000091</v>
      </c>
      <c r="M19">
        <v>0</v>
      </c>
      <c r="N19" s="369" t="str">
        <f t="shared" si="0"/>
        <v>Link</v>
      </c>
      <c r="O19" s="358">
        <v>0</v>
      </c>
      <c r="P19" s="358">
        <v>4.4000000000000003E-3</v>
      </c>
      <c r="R19" s="49"/>
    </row>
    <row r="20" spans="1:21" ht="21.95" customHeight="1" x14ac:dyDescent="0.25">
      <c r="A20" s="51"/>
      <c r="B20" s="51"/>
      <c r="C20" s="52"/>
      <c r="E20" s="23" t="s">
        <v>45</v>
      </c>
      <c r="F20" s="246">
        <v>85.81</v>
      </c>
      <c r="G20" s="246">
        <v>85.81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 t="shared" si="0"/>
        <v>Link</v>
      </c>
      <c r="O20" s="368">
        <v>1.67E-2</v>
      </c>
      <c r="P20" s="368">
        <v>4.7999999999999996E-3</v>
      </c>
      <c r="Q20" s="445"/>
      <c r="R20" s="49"/>
      <c r="S20" s="49"/>
      <c r="U20" s="49"/>
    </row>
    <row r="21" spans="1:21" ht="21.95" customHeight="1" x14ac:dyDescent="0.25">
      <c r="A21" s="51"/>
      <c r="B21" s="51"/>
      <c r="C21" s="52"/>
      <c r="E21" s="23" t="s">
        <v>341</v>
      </c>
      <c r="F21" s="246">
        <v>22.82</v>
      </c>
      <c r="G21" s="246">
        <v>22.82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 t="shared" si="0"/>
        <v>Link</v>
      </c>
      <c r="O21" s="368">
        <v>0</v>
      </c>
      <c r="P21" s="368">
        <v>8.8000000000000005E-3</v>
      </c>
      <c r="R21" s="49"/>
      <c r="S21" s="49"/>
    </row>
    <row r="22" spans="1:21" ht="21.95" customHeight="1" x14ac:dyDescent="0.25">
      <c r="A22" s="52"/>
      <c r="B22" s="52"/>
      <c r="C22" s="52"/>
      <c r="E22" s="23" t="s">
        <v>758</v>
      </c>
      <c r="F22" s="246">
        <v>28.08</v>
      </c>
      <c r="G22" s="246">
        <v>28.08</v>
      </c>
      <c r="H22" s="334">
        <v>0</v>
      </c>
      <c r="I22" s="49">
        <v>0</v>
      </c>
      <c r="J22" s="372">
        <v>0</v>
      </c>
      <c r="K22" s="358">
        <v>0</v>
      </c>
      <c r="L22" s="372">
        <v>303.26000000000022</v>
      </c>
      <c r="M22">
        <v>0</v>
      </c>
      <c r="N22" s="369" t="str">
        <f t="shared" si="0"/>
        <v>Link</v>
      </c>
      <c r="O22" s="368">
        <v>8.8000000000000005E-3</v>
      </c>
      <c r="P22" s="368">
        <v>7.4999999999999997E-3</v>
      </c>
      <c r="Q22" s="49"/>
      <c r="S22" s="49"/>
    </row>
    <row r="23" spans="1:21" ht="21.95" customHeight="1" x14ac:dyDescent="0.25">
      <c r="A23" s="51"/>
      <c r="B23" s="51"/>
      <c r="C23" s="51"/>
      <c r="E23" s="23" t="s">
        <v>33</v>
      </c>
      <c r="F23" s="246">
        <v>239.6</v>
      </c>
      <c r="G23" s="246">
        <v>239.6</v>
      </c>
      <c r="H23" s="334">
        <v>0</v>
      </c>
      <c r="I23" s="49">
        <v>0</v>
      </c>
      <c r="J23" s="372">
        <v>0</v>
      </c>
      <c r="K23" s="358">
        <v>0</v>
      </c>
      <c r="L23" s="372">
        <v>780.73999999999796</v>
      </c>
      <c r="M23">
        <v>0</v>
      </c>
      <c r="N23" s="369" t="str">
        <f t="shared" si="0"/>
        <v>Link</v>
      </c>
      <c r="O23" s="368">
        <v>1.8599999999999998E-2</v>
      </c>
      <c r="P23" s="368">
        <v>1.29E-2</v>
      </c>
    </row>
    <row r="24" spans="1:21" ht="21.95" customHeight="1" x14ac:dyDescent="0.25">
      <c r="A24" s="51"/>
      <c r="B24" s="51"/>
      <c r="C24" s="52"/>
      <c r="E24" s="23" t="s">
        <v>228</v>
      </c>
      <c r="F24" s="246">
        <v>77.12</v>
      </c>
      <c r="G24" s="246">
        <v>77.12</v>
      </c>
      <c r="H24" s="334">
        <v>0</v>
      </c>
      <c r="I24" s="49">
        <v>0</v>
      </c>
      <c r="J24" s="372">
        <v>0</v>
      </c>
      <c r="K24" s="358">
        <v>0</v>
      </c>
      <c r="L24" s="372">
        <v>231.53999999999996</v>
      </c>
      <c r="M24">
        <v>0</v>
      </c>
      <c r="N24" s="369" t="str">
        <f t="shared" si="0"/>
        <v>Link</v>
      </c>
      <c r="O24" s="368">
        <v>1.6199999999999999E-2</v>
      </c>
      <c r="P24" s="368">
        <v>-1E-3</v>
      </c>
      <c r="S24" s="49"/>
    </row>
    <row r="25" spans="1:21" ht="21.95" customHeight="1" x14ac:dyDescent="0.25">
      <c r="A25" s="51"/>
      <c r="B25" s="51"/>
      <c r="C25" s="52"/>
      <c r="E25" s="23" t="s">
        <v>62</v>
      </c>
      <c r="F25" s="246">
        <v>253.33</v>
      </c>
      <c r="G25" s="246">
        <v>253.33</v>
      </c>
      <c r="H25" s="50">
        <v>0</v>
      </c>
      <c r="I25" s="49">
        <v>0</v>
      </c>
      <c r="J25" s="372">
        <v>0</v>
      </c>
      <c r="K25" s="358">
        <v>0</v>
      </c>
      <c r="L25" s="49">
        <v>1659.3600000000079</v>
      </c>
      <c r="M25">
        <v>0</v>
      </c>
      <c r="N25" s="369" t="str">
        <f t="shared" si="0"/>
        <v>Link</v>
      </c>
      <c r="O25" s="358">
        <v>0</v>
      </c>
      <c r="P25" s="358">
        <v>2.1100000000000001E-2</v>
      </c>
      <c r="Q25" s="150"/>
      <c r="R25" s="49"/>
      <c r="S25" s="49"/>
    </row>
    <row r="26" spans="1:21" ht="21.95" customHeight="1" x14ac:dyDescent="0.25">
      <c r="A26" s="52"/>
      <c r="B26" s="157"/>
      <c r="C26" s="335"/>
      <c r="E26" s="23" t="s">
        <v>310</v>
      </c>
      <c r="F26" s="246">
        <v>53.82</v>
      </c>
      <c r="G26" s="246">
        <v>53.82</v>
      </c>
      <c r="H26" s="334">
        <v>0</v>
      </c>
      <c r="I26" s="49">
        <v>0</v>
      </c>
      <c r="J26" s="372">
        <v>0</v>
      </c>
      <c r="K26" s="358">
        <v>0</v>
      </c>
      <c r="L26" s="372">
        <v>910.79999999999927</v>
      </c>
      <c r="M26">
        <v>0</v>
      </c>
      <c r="N26" s="369" t="str">
        <f t="shared" si="0"/>
        <v>Link</v>
      </c>
      <c r="O26" s="368">
        <v>2.87E-2</v>
      </c>
      <c r="P26" s="368">
        <v>-7.1999999999999998E-3</v>
      </c>
      <c r="Q26" s="150"/>
      <c r="R26" s="49"/>
      <c r="S26" s="49"/>
      <c r="T26" s="49"/>
    </row>
    <row r="27" spans="1:21" ht="21.95" customHeight="1" x14ac:dyDescent="0.25">
      <c r="A27" s="51"/>
      <c r="B27" s="51"/>
      <c r="C27" s="52"/>
      <c r="E27" s="23" t="s">
        <v>52</v>
      </c>
      <c r="F27" s="246">
        <v>73.099999999999994</v>
      </c>
      <c r="G27" s="246">
        <v>73.099999999999994</v>
      </c>
      <c r="H27" s="334">
        <v>0</v>
      </c>
      <c r="I27" s="49">
        <v>0</v>
      </c>
      <c r="J27" s="372">
        <v>0</v>
      </c>
      <c r="K27" s="358">
        <v>0</v>
      </c>
      <c r="L27" s="372">
        <v>1056.739999999998</v>
      </c>
      <c r="M27">
        <v>0</v>
      </c>
      <c r="N27" s="369" t="str">
        <f t="shared" si="0"/>
        <v>Link</v>
      </c>
      <c r="O27" s="368">
        <v>2.1999999999999999E-2</v>
      </c>
      <c r="P27" s="368">
        <v>1.9E-3</v>
      </c>
      <c r="S27" s="49"/>
    </row>
    <row r="28" spans="1:21" ht="21.95" customHeight="1" x14ac:dyDescent="0.25">
      <c r="A28" s="51"/>
      <c r="B28" s="51"/>
      <c r="C28" s="52"/>
      <c r="E28" s="23" t="s">
        <v>328</v>
      </c>
      <c r="F28" s="246">
        <v>41.3</v>
      </c>
      <c r="G28" s="246">
        <v>41.3</v>
      </c>
      <c r="H28" s="334">
        <v>0</v>
      </c>
      <c r="I28" s="49">
        <v>0</v>
      </c>
      <c r="J28" s="372">
        <v>0</v>
      </c>
      <c r="K28" s="358">
        <v>0</v>
      </c>
      <c r="L28" s="372">
        <v>264.92000000000007</v>
      </c>
      <c r="M28">
        <v>0</v>
      </c>
      <c r="N28" s="369" t="str">
        <f t="shared" si="0"/>
        <v>Link</v>
      </c>
      <c r="O28" s="368">
        <v>3.4200000000000001E-2</v>
      </c>
      <c r="P28" s="368">
        <v>6.6E-3</v>
      </c>
      <c r="R28" s="49"/>
      <c r="S28" s="49"/>
      <c r="T28" s="49"/>
    </row>
    <row r="29" spans="1:21" ht="21.95" customHeight="1" x14ac:dyDescent="0.25">
      <c r="A29" s="51"/>
      <c r="B29" s="51"/>
      <c r="C29" s="52"/>
      <c r="E29" s="23" t="s">
        <v>8</v>
      </c>
      <c r="F29" s="246">
        <v>76.39</v>
      </c>
      <c r="G29" s="246">
        <v>76.39</v>
      </c>
      <c r="H29" s="334">
        <v>0</v>
      </c>
      <c r="I29" s="49">
        <v>0</v>
      </c>
      <c r="J29" s="372">
        <v>0</v>
      </c>
      <c r="K29" s="358">
        <v>0</v>
      </c>
      <c r="L29" s="372">
        <v>121.94999999999982</v>
      </c>
      <c r="M29">
        <v>0</v>
      </c>
      <c r="N29" s="369" t="str">
        <f t="shared" si="0"/>
        <v>Link</v>
      </c>
      <c r="O29" s="368">
        <v>1.67E-2</v>
      </c>
      <c r="P29" s="368">
        <v>1.11E-2</v>
      </c>
    </row>
    <row r="30" spans="1:21" ht="21.95" customHeight="1" x14ac:dyDescent="0.25">
      <c r="A30" s="52"/>
      <c r="B30" s="51"/>
      <c r="C30" s="52"/>
      <c r="E30" s="23" t="s">
        <v>284</v>
      </c>
      <c r="F30" s="246">
        <v>76.42</v>
      </c>
      <c r="G30" s="246">
        <v>76.42</v>
      </c>
      <c r="H30" s="334">
        <v>0</v>
      </c>
      <c r="I30" s="49">
        <v>0</v>
      </c>
      <c r="J30" s="372">
        <v>0</v>
      </c>
      <c r="K30" s="358">
        <v>0</v>
      </c>
      <c r="L30" s="372">
        <v>197.20999999999549</v>
      </c>
      <c r="M30">
        <v>0</v>
      </c>
      <c r="N30" s="369" t="str">
        <f t="shared" si="0"/>
        <v>Link</v>
      </c>
      <c r="O30" s="368">
        <v>2.5499999999999998E-2</v>
      </c>
      <c r="P30" s="368">
        <v>-1.0999999999999999E-2</v>
      </c>
      <c r="Q30" s="445"/>
      <c r="R30" s="49"/>
      <c r="S30" s="49"/>
    </row>
    <row r="31" spans="1:21" ht="21.95" customHeight="1" x14ac:dyDescent="0.25">
      <c r="A31" s="51"/>
      <c r="B31" s="51"/>
      <c r="C31" s="52"/>
      <c r="E31" s="23" t="s">
        <v>32</v>
      </c>
      <c r="F31" s="246">
        <v>48.87</v>
      </c>
      <c r="G31" s="246">
        <v>48.87</v>
      </c>
      <c r="H31" s="334">
        <v>0</v>
      </c>
      <c r="I31" s="49">
        <v>0</v>
      </c>
      <c r="J31" s="372">
        <v>0</v>
      </c>
      <c r="K31" s="358">
        <v>0</v>
      </c>
      <c r="L31" s="372">
        <v>1198.4699999999971</v>
      </c>
      <c r="M31">
        <v>0</v>
      </c>
      <c r="N31" s="369" t="str">
        <f t="shared" si="0"/>
        <v>Link</v>
      </c>
      <c r="O31" s="368">
        <v>1.7600000000000001E-2</v>
      </c>
      <c r="P31" s="368">
        <v>5.7999999999999996E-3</v>
      </c>
      <c r="Q31" s="49"/>
      <c r="R31" s="49"/>
      <c r="S31" s="49"/>
      <c r="T31" s="49"/>
    </row>
    <row r="32" spans="1:21" ht="21.95" customHeight="1" x14ac:dyDescent="0.25">
      <c r="A32" s="51"/>
      <c r="B32" s="52"/>
      <c r="C32" s="52"/>
      <c r="E32" s="23" t="s">
        <v>63</v>
      </c>
      <c r="F32" s="246">
        <v>107.71</v>
      </c>
      <c r="G32" s="246">
        <v>107.71</v>
      </c>
      <c r="H32" s="334">
        <v>0</v>
      </c>
      <c r="I32" s="49">
        <v>0</v>
      </c>
      <c r="J32" s="372">
        <v>0</v>
      </c>
      <c r="K32" s="358">
        <v>0</v>
      </c>
      <c r="L32" s="372">
        <v>257.30999999999949</v>
      </c>
      <c r="M32">
        <v>0</v>
      </c>
      <c r="N32" s="369" t="str">
        <f t="shared" si="0"/>
        <v>Link</v>
      </c>
      <c r="O32" s="368">
        <v>1.38E-2</v>
      </c>
      <c r="P32" s="368">
        <v>6.4000000000000003E-3</v>
      </c>
      <c r="Q32" s="150"/>
      <c r="R32" s="49"/>
    </row>
    <row r="33" spans="1:21" ht="21.95" customHeight="1" x14ac:dyDescent="0.25">
      <c r="A33" s="51"/>
      <c r="B33" s="51"/>
      <c r="C33" s="52"/>
      <c r="E33" s="23" t="s">
        <v>320</v>
      </c>
      <c r="F33" s="246">
        <v>114.19</v>
      </c>
      <c r="G33" s="246">
        <v>114.19</v>
      </c>
      <c r="H33" s="334">
        <v>0</v>
      </c>
      <c r="I33" s="49">
        <v>0</v>
      </c>
      <c r="J33" s="372">
        <v>0</v>
      </c>
      <c r="K33" s="358">
        <v>0</v>
      </c>
      <c r="L33" s="372">
        <v>720.56000000000131</v>
      </c>
      <c r="M33">
        <v>0</v>
      </c>
      <c r="N33" s="369" t="str">
        <f t="shared" si="0"/>
        <v>Link</v>
      </c>
      <c r="O33" s="368">
        <v>0</v>
      </c>
      <c r="P33" s="368">
        <v>5.7000000000000002E-3</v>
      </c>
      <c r="R33" s="49"/>
      <c r="S33" s="49"/>
    </row>
    <row r="34" spans="1:21" ht="21.95" customHeight="1" x14ac:dyDescent="0.25">
      <c r="A34" s="51"/>
      <c r="B34" s="51"/>
      <c r="C34" s="52"/>
      <c r="E34" s="23" t="s">
        <v>199</v>
      </c>
      <c r="F34" s="246">
        <v>10.96</v>
      </c>
      <c r="G34" s="246">
        <v>10.96</v>
      </c>
      <c r="H34" s="334">
        <v>0</v>
      </c>
      <c r="I34" s="49">
        <v>0</v>
      </c>
      <c r="J34" s="372">
        <v>0</v>
      </c>
      <c r="K34" s="358">
        <v>0</v>
      </c>
      <c r="L34" s="372">
        <v>251.26000000000022</v>
      </c>
      <c r="M34">
        <v>0</v>
      </c>
      <c r="N34" s="369" t="str">
        <f t="shared" ref="N34:N57" si="1">HYPERLINK("http://finance.yahoo.com/q?s=" &amp; E34, "Link")</f>
        <v>Link</v>
      </c>
      <c r="O34" s="368">
        <v>5.1499999999999997E-2</v>
      </c>
      <c r="P34" s="368">
        <v>-8.0999999999999996E-3</v>
      </c>
      <c r="R34" s="49"/>
      <c r="S34" s="49"/>
      <c r="T34" s="49"/>
    </row>
    <row r="35" spans="1:21" ht="21.95" customHeight="1" x14ac:dyDescent="0.25">
      <c r="A35" s="51"/>
      <c r="B35" s="51"/>
      <c r="C35" s="52"/>
      <c r="E35" s="23" t="s">
        <v>275</v>
      </c>
      <c r="F35" s="246">
        <v>26.87</v>
      </c>
      <c r="G35" s="246">
        <v>26.87</v>
      </c>
      <c r="H35" s="334">
        <v>0</v>
      </c>
      <c r="I35" s="49">
        <v>0</v>
      </c>
      <c r="J35" s="372">
        <v>0</v>
      </c>
      <c r="K35" s="358">
        <v>0</v>
      </c>
      <c r="L35" s="372">
        <v>98.449999999999818</v>
      </c>
      <c r="M35">
        <v>0</v>
      </c>
      <c r="N35" s="369" t="str">
        <f t="shared" si="1"/>
        <v>Link</v>
      </c>
      <c r="O35" s="368">
        <v>1.11E-2</v>
      </c>
      <c r="P35" s="368">
        <v>4.8999999999999998E-3</v>
      </c>
      <c r="R35" s="49"/>
      <c r="S35" s="49"/>
      <c r="T35" s="49"/>
    </row>
    <row r="36" spans="1:21" ht="21.95" customHeight="1" x14ac:dyDescent="0.25">
      <c r="A36" s="51"/>
      <c r="B36" s="51"/>
      <c r="C36" s="52"/>
      <c r="E36" s="23" t="s">
        <v>56</v>
      </c>
      <c r="F36" s="246">
        <v>33.200000000000003</v>
      </c>
      <c r="G36" s="246">
        <v>33.200000000000003</v>
      </c>
      <c r="H36" s="334">
        <v>0</v>
      </c>
      <c r="I36" s="49">
        <v>0</v>
      </c>
      <c r="J36" s="372">
        <v>0</v>
      </c>
      <c r="K36" s="358">
        <v>0</v>
      </c>
      <c r="L36" s="372">
        <v>36.819999999999709</v>
      </c>
      <c r="M36">
        <v>0</v>
      </c>
      <c r="N36" s="369" t="str">
        <f t="shared" si="1"/>
        <v>Link</v>
      </c>
      <c r="O36" s="368">
        <v>4.2999999999999997E-2</v>
      </c>
      <c r="P36" s="368">
        <v>-5.9999999999999995E-4</v>
      </c>
      <c r="Q36" s="150"/>
      <c r="S36" s="49"/>
    </row>
    <row r="37" spans="1:21" ht="21.95" customHeight="1" x14ac:dyDescent="0.25">
      <c r="A37" s="51"/>
      <c r="B37" s="52"/>
      <c r="C37" s="52"/>
      <c r="E37" s="23" t="s">
        <v>22</v>
      </c>
      <c r="F37" s="246">
        <v>49.55</v>
      </c>
      <c r="G37" s="246">
        <v>49.55</v>
      </c>
      <c r="H37" s="50">
        <v>0</v>
      </c>
      <c r="I37" s="49">
        <v>0</v>
      </c>
      <c r="J37" s="372">
        <v>0</v>
      </c>
      <c r="K37" s="358">
        <v>0</v>
      </c>
      <c r="L37" s="49">
        <v>3178.8000000000466</v>
      </c>
      <c r="M37">
        <v>0</v>
      </c>
      <c r="N37" s="369" t="str">
        <f t="shared" si="1"/>
        <v>Link</v>
      </c>
      <c r="O37" s="358">
        <v>2.07E-2</v>
      </c>
      <c r="P37" s="358">
        <v>-4.0000000000000002E-4</v>
      </c>
      <c r="S37" s="49"/>
    </row>
    <row r="38" spans="1:21" ht="21.95" customHeight="1" x14ac:dyDescent="0.25">
      <c r="A38" s="51"/>
      <c r="B38" s="51"/>
      <c r="C38" s="52"/>
      <c r="E38" s="23" t="s">
        <v>27</v>
      </c>
      <c r="F38" s="246">
        <v>36.119999999999997</v>
      </c>
      <c r="G38" s="246">
        <v>36.119999999999997</v>
      </c>
      <c r="H38" s="50">
        <v>0</v>
      </c>
      <c r="I38" s="49">
        <v>0</v>
      </c>
      <c r="J38" s="372">
        <v>0</v>
      </c>
      <c r="K38" s="358">
        <v>0</v>
      </c>
      <c r="L38" s="49">
        <v>1407.5400000000009</v>
      </c>
      <c r="M38">
        <v>0</v>
      </c>
      <c r="N38" s="369" t="str">
        <f t="shared" si="1"/>
        <v>Link</v>
      </c>
      <c r="O38" s="358">
        <v>3.0200000000000001E-2</v>
      </c>
      <c r="P38" s="358">
        <v>7.3000000000000001E-3</v>
      </c>
      <c r="Q38" s="150"/>
      <c r="R38" s="49"/>
      <c r="S38" s="49"/>
    </row>
    <row r="39" spans="1:21" ht="21.95" customHeight="1" x14ac:dyDescent="0.25">
      <c r="A39" s="51"/>
      <c r="B39" s="51"/>
      <c r="C39" s="52"/>
      <c r="E39" s="23" t="s">
        <v>173</v>
      </c>
      <c r="F39" s="246">
        <v>52.17</v>
      </c>
      <c r="G39" s="246">
        <v>52.17</v>
      </c>
      <c r="H39" s="334">
        <v>0</v>
      </c>
      <c r="I39" s="435">
        <v>0</v>
      </c>
      <c r="J39" s="372">
        <v>0</v>
      </c>
      <c r="K39" s="358">
        <v>0</v>
      </c>
      <c r="L39" s="372">
        <v>119.92000000000053</v>
      </c>
      <c r="M39">
        <v>0</v>
      </c>
      <c r="N39" s="369" t="str">
        <f t="shared" si="1"/>
        <v>Link</v>
      </c>
      <c r="O39" s="368">
        <v>3.6400000000000002E-2</v>
      </c>
      <c r="P39" s="368">
        <v>1.29E-2</v>
      </c>
      <c r="Q39" s="150"/>
      <c r="S39" s="49"/>
      <c r="T39" s="49"/>
    </row>
    <row r="40" spans="1:21" ht="21.95" customHeight="1" x14ac:dyDescent="0.25">
      <c r="A40" s="51"/>
      <c r="B40" s="51"/>
      <c r="C40" s="52"/>
      <c r="E40" s="23" t="s">
        <v>278</v>
      </c>
      <c r="F40" s="246">
        <v>127.51</v>
      </c>
      <c r="G40" s="246">
        <v>127.51</v>
      </c>
      <c r="H40" s="334">
        <v>0</v>
      </c>
      <c r="I40" s="49">
        <v>0</v>
      </c>
      <c r="J40" s="372">
        <v>0</v>
      </c>
      <c r="K40" s="358">
        <v>0</v>
      </c>
      <c r="L40" s="372">
        <v>154.77999999999975</v>
      </c>
      <c r="M40">
        <v>0</v>
      </c>
      <c r="N40" s="369" t="str">
        <f t="shared" si="1"/>
        <v>Link</v>
      </c>
      <c r="O40" s="368">
        <v>2.5700000000000001E-2</v>
      </c>
      <c r="P40" s="368">
        <v>-1E-4</v>
      </c>
      <c r="S40" s="49"/>
    </row>
    <row r="41" spans="1:21" ht="21.95" customHeight="1" x14ac:dyDescent="0.25">
      <c r="A41" s="52"/>
      <c r="B41" s="52"/>
      <c r="C41" s="52"/>
      <c r="E41" s="23" t="s">
        <v>24</v>
      </c>
      <c r="F41" s="246">
        <v>36.75</v>
      </c>
      <c r="G41" s="246">
        <v>36.75</v>
      </c>
      <c r="H41" s="334">
        <v>0</v>
      </c>
      <c r="I41" s="49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 t="shared" si="1"/>
        <v>Link</v>
      </c>
      <c r="O41" s="368">
        <v>0</v>
      </c>
      <c r="P41" s="368">
        <v>-6.0000000000000001E-3</v>
      </c>
      <c r="R41" s="49"/>
      <c r="T41" s="49"/>
    </row>
    <row r="42" spans="1:21" ht="21.95" customHeight="1" x14ac:dyDescent="0.25">
      <c r="A42" s="51"/>
      <c r="B42" s="51"/>
      <c r="C42" s="52"/>
      <c r="E42" s="23" t="s">
        <v>36</v>
      </c>
      <c r="F42" s="246">
        <v>59.58</v>
      </c>
      <c r="G42" s="246">
        <v>59.58</v>
      </c>
      <c r="H42" s="50">
        <v>0</v>
      </c>
      <c r="I42" s="49">
        <v>0</v>
      </c>
      <c r="J42" s="372">
        <v>0</v>
      </c>
      <c r="K42" s="358">
        <v>0</v>
      </c>
      <c r="L42" s="49">
        <v>117.73999999999978</v>
      </c>
      <c r="M42">
        <v>0</v>
      </c>
      <c r="N42" s="369" t="str">
        <f t="shared" si="1"/>
        <v>Link</v>
      </c>
      <c r="O42" s="358">
        <v>7.4000000000000003E-3</v>
      </c>
      <c r="P42" s="358">
        <v>-1E-3</v>
      </c>
      <c r="Q42" s="150"/>
      <c r="S42" s="49"/>
      <c r="U42" s="49"/>
    </row>
    <row r="43" spans="1:21" ht="21.95" customHeight="1" x14ac:dyDescent="0.25">
      <c r="A43" s="51"/>
      <c r="B43" s="51"/>
      <c r="C43" s="52"/>
      <c r="E43" s="23" t="s">
        <v>206</v>
      </c>
      <c r="F43" s="246">
        <v>39.18</v>
      </c>
      <c r="G43" s="246">
        <v>39.18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 t="shared" si="1"/>
        <v>Link</v>
      </c>
      <c r="O43" s="368">
        <v>0</v>
      </c>
      <c r="P43" s="368">
        <v>-1.04E-2</v>
      </c>
      <c r="T43" s="49"/>
    </row>
    <row r="44" spans="1:21" ht="21.95" customHeight="1" x14ac:dyDescent="0.25">
      <c r="A44" s="52"/>
      <c r="B44" s="52"/>
      <c r="C44" s="52"/>
      <c r="E44" s="23" t="s">
        <v>276</v>
      </c>
      <c r="F44" s="246">
        <v>49.64</v>
      </c>
      <c r="G44" s="246">
        <v>49.64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 t="shared" si="1"/>
        <v>Link</v>
      </c>
      <c r="O44" s="368">
        <v>0</v>
      </c>
      <c r="P44" s="368">
        <v>1.1999999999999999E-3</v>
      </c>
      <c r="R44" s="49"/>
      <c r="S44" s="49"/>
    </row>
    <row r="45" spans="1:21" ht="21.95" customHeight="1" x14ac:dyDescent="0.25">
      <c r="A45" s="51"/>
      <c r="B45" s="51"/>
      <c r="C45" s="52"/>
      <c r="E45" s="23" t="s">
        <v>47</v>
      </c>
      <c r="F45" s="246">
        <v>114.97</v>
      </c>
      <c r="G45" s="50">
        <v>114.97</v>
      </c>
      <c r="H45" s="334">
        <v>0</v>
      </c>
      <c r="I45" s="49">
        <v>0</v>
      </c>
      <c r="J45" s="372">
        <v>0</v>
      </c>
      <c r="K45" s="358">
        <v>0</v>
      </c>
      <c r="L45" s="372">
        <v>-168.6200000000008</v>
      </c>
      <c r="M45">
        <v>0</v>
      </c>
      <c r="N45" s="369" t="str">
        <f t="shared" si="1"/>
        <v>Link</v>
      </c>
      <c r="O45" s="368">
        <v>2.18E-2</v>
      </c>
      <c r="P45" s="368">
        <v>5.1999999999999998E-3</v>
      </c>
      <c r="Q45" s="150"/>
    </row>
    <row r="46" spans="1:21" ht="21.95" customHeight="1" x14ac:dyDescent="0.25">
      <c r="A46" s="51"/>
      <c r="B46" s="51"/>
      <c r="C46" s="51"/>
      <c r="E46" s="23" t="s">
        <v>175</v>
      </c>
      <c r="F46" s="246">
        <v>52.81</v>
      </c>
      <c r="G46" s="246">
        <v>52.81</v>
      </c>
      <c r="H46" s="50">
        <v>0</v>
      </c>
      <c r="I46" s="49">
        <v>0</v>
      </c>
      <c r="J46" s="372">
        <v>0</v>
      </c>
      <c r="K46" s="358">
        <v>0</v>
      </c>
      <c r="L46" s="49">
        <v>75.019999999999982</v>
      </c>
      <c r="M46">
        <v>0</v>
      </c>
      <c r="N46" s="369" t="str">
        <f t="shared" si="1"/>
        <v>Link</v>
      </c>
      <c r="O46" s="358">
        <v>1.61E-2</v>
      </c>
      <c r="P46" s="358">
        <v>-5.9999999999999995E-4</v>
      </c>
      <c r="S46" s="49"/>
    </row>
    <row r="47" spans="1:21" ht="21.95" customHeight="1" x14ac:dyDescent="0.25">
      <c r="A47" s="51"/>
      <c r="B47" s="51"/>
      <c r="C47" s="52"/>
      <c r="E47" s="23" t="s">
        <v>23</v>
      </c>
      <c r="F47" s="246">
        <v>34.159999999999997</v>
      </c>
      <c r="G47" s="246">
        <v>34.159999999999997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 t="shared" si="1"/>
        <v>Link</v>
      </c>
      <c r="O47" s="368">
        <v>0</v>
      </c>
      <c r="P47" s="368">
        <v>5.3E-3</v>
      </c>
      <c r="R47" s="49"/>
    </row>
    <row r="48" spans="1:21" ht="21.95" customHeight="1" x14ac:dyDescent="0.25">
      <c r="A48" s="51"/>
      <c r="B48" s="52"/>
      <c r="C48" s="52"/>
      <c r="E48" s="23" t="s">
        <v>176</v>
      </c>
      <c r="F48" s="246">
        <v>240.61</v>
      </c>
      <c r="G48" s="246">
        <v>240.61</v>
      </c>
      <c r="H48" s="334">
        <v>0</v>
      </c>
      <c r="I48" s="49">
        <v>0</v>
      </c>
      <c r="J48" s="372">
        <v>0</v>
      </c>
      <c r="K48" s="358">
        <v>0</v>
      </c>
      <c r="L48" s="372">
        <v>160.82999999999993</v>
      </c>
      <c r="M48">
        <v>0</v>
      </c>
      <c r="N48" s="369" t="str">
        <f t="shared" si="1"/>
        <v>Link</v>
      </c>
      <c r="O48" s="368">
        <v>0</v>
      </c>
      <c r="P48" s="368">
        <v>2.3E-3</v>
      </c>
      <c r="Q48" s="150"/>
      <c r="S48" s="49"/>
    </row>
    <row r="49" spans="1:22" ht="21.95" customHeight="1" x14ac:dyDescent="0.25">
      <c r="A49" s="51"/>
      <c r="B49" s="51"/>
      <c r="C49" s="52"/>
      <c r="E49" s="23" t="s">
        <v>171</v>
      </c>
      <c r="F49" s="246">
        <v>105.42</v>
      </c>
      <c r="G49" s="246">
        <v>105.42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 t="shared" si="1"/>
        <v>Link</v>
      </c>
      <c r="O49" s="368">
        <v>1.14E-2</v>
      </c>
      <c r="P49" s="368">
        <v>2.3999999999999998E-3</v>
      </c>
      <c r="Q49" s="150"/>
      <c r="S49" s="49"/>
      <c r="T49" s="49"/>
    </row>
    <row r="50" spans="1:22" ht="21.95" customHeight="1" x14ac:dyDescent="0.25">
      <c r="A50" s="51"/>
      <c r="B50" s="51"/>
      <c r="C50" s="52"/>
      <c r="E50" s="23" t="s">
        <v>39</v>
      </c>
      <c r="F50" s="246">
        <v>46.2</v>
      </c>
      <c r="G50" s="246">
        <v>46.2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 t="shared" si="1"/>
        <v>Link</v>
      </c>
      <c r="O50" s="368">
        <v>2.3E-2</v>
      </c>
      <c r="P50" s="368">
        <v>5.4000000000000003E-3</v>
      </c>
      <c r="Q50" s="150"/>
      <c r="R50" s="49"/>
      <c r="S50" s="49"/>
    </row>
    <row r="51" spans="1:22" ht="21.95" customHeight="1" x14ac:dyDescent="0.25">
      <c r="A51" s="52"/>
      <c r="B51" s="157"/>
      <c r="C51" s="335"/>
      <c r="E51" s="23" t="s">
        <v>0</v>
      </c>
      <c r="F51" s="246">
        <v>172.33</v>
      </c>
      <c r="G51" s="246">
        <v>172.33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 t="shared" si="1"/>
        <v>Link</v>
      </c>
      <c r="O51" s="368">
        <v>3.8999999999999998E-3</v>
      </c>
      <c r="P51" s="368">
        <v>2.8999999999999998E-3</v>
      </c>
      <c r="R51" s="49"/>
    </row>
    <row r="52" spans="1:22" ht="21.95" customHeight="1" x14ac:dyDescent="0.25">
      <c r="A52" s="52"/>
      <c r="B52" s="52"/>
      <c r="C52" s="52"/>
      <c r="E52" s="23" t="s">
        <v>13</v>
      </c>
      <c r="F52" s="246">
        <v>78.94</v>
      </c>
      <c r="G52" s="246">
        <v>78.94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 t="shared" si="1"/>
        <v>Link</v>
      </c>
      <c r="O52" s="368">
        <v>0</v>
      </c>
      <c r="P52" s="368">
        <v>-1.1000000000000001E-3</v>
      </c>
      <c r="Q52" s="49"/>
      <c r="R52" s="49"/>
      <c r="T52" s="49"/>
      <c r="V52" s="49"/>
    </row>
    <row r="53" spans="1:22" ht="21.95" customHeight="1" x14ac:dyDescent="0.25">
      <c r="A53" s="52"/>
      <c r="B53" s="52"/>
      <c r="C53" s="52"/>
      <c r="E53" s="23" t="s">
        <v>51</v>
      </c>
      <c r="F53" s="246">
        <v>175.59</v>
      </c>
      <c r="G53" s="246">
        <v>175.59</v>
      </c>
      <c r="H53" s="334">
        <v>0</v>
      </c>
      <c r="I53" s="49">
        <v>0</v>
      </c>
      <c r="J53" s="372">
        <v>0</v>
      </c>
      <c r="K53" s="358">
        <v>0</v>
      </c>
      <c r="L53" s="372">
        <v>176.70000000000073</v>
      </c>
      <c r="M53">
        <v>0</v>
      </c>
      <c r="N53" s="369" t="str">
        <f t="shared" si="1"/>
        <v>Link</v>
      </c>
      <c r="O53" s="368">
        <v>1.52E-2</v>
      </c>
      <c r="P53" s="368">
        <v>2.0999999999999999E-3</v>
      </c>
      <c r="Q53" s="49"/>
      <c r="R53" s="49"/>
      <c r="S53" s="49"/>
      <c r="T53" s="49"/>
    </row>
    <row r="54" spans="1:22" ht="21.95" customHeight="1" x14ac:dyDescent="0.25">
      <c r="A54" s="51"/>
      <c r="B54" s="51"/>
      <c r="C54" s="52"/>
      <c r="E54" s="23" t="s">
        <v>42</v>
      </c>
      <c r="F54" s="246">
        <v>108.05</v>
      </c>
      <c r="G54" s="246">
        <v>108.05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 t="shared" si="1"/>
        <v>Link</v>
      </c>
      <c r="O54" s="368">
        <v>2.18E-2</v>
      </c>
      <c r="P54" s="368">
        <v>5.0000000000000001E-4</v>
      </c>
      <c r="Q54" s="49"/>
      <c r="R54" s="49"/>
      <c r="S54" s="49"/>
      <c r="T54" s="49"/>
    </row>
    <row r="55" spans="1:22" ht="21.95" customHeight="1" x14ac:dyDescent="0.25">
      <c r="A55" s="51"/>
      <c r="B55" s="51"/>
      <c r="C55" s="52"/>
      <c r="E55" s="23" t="s">
        <v>54</v>
      </c>
      <c r="F55" s="246">
        <v>122.08</v>
      </c>
      <c r="G55" s="246">
        <v>122.08</v>
      </c>
      <c r="H55" s="50">
        <v>0</v>
      </c>
      <c r="I55" s="49">
        <v>0</v>
      </c>
      <c r="J55" s="372">
        <v>0</v>
      </c>
      <c r="K55" s="358">
        <v>0</v>
      </c>
      <c r="L55" s="49">
        <v>114.84999999999991</v>
      </c>
      <c r="M55">
        <v>0</v>
      </c>
      <c r="N55" s="369" t="str">
        <f t="shared" si="1"/>
        <v>Link</v>
      </c>
      <c r="O55" s="358">
        <v>2.35E-2</v>
      </c>
      <c r="P55" s="358">
        <v>1E-4</v>
      </c>
      <c r="Q55" s="49"/>
      <c r="R55" s="49"/>
      <c r="S55" s="49"/>
      <c r="T55" s="356"/>
      <c r="U55" s="356"/>
    </row>
    <row r="56" spans="1:22" ht="21.95" customHeight="1" x14ac:dyDescent="0.25">
      <c r="A56" s="51"/>
      <c r="B56" s="51"/>
      <c r="C56" s="52"/>
      <c r="E56" s="23" t="s">
        <v>227</v>
      </c>
      <c r="F56" s="246">
        <v>56.38</v>
      </c>
      <c r="G56" s="246">
        <v>56.38</v>
      </c>
      <c r="H56" s="50">
        <v>0</v>
      </c>
      <c r="I56" s="49">
        <v>0</v>
      </c>
      <c r="J56" s="372">
        <v>0</v>
      </c>
      <c r="K56" s="358">
        <v>0</v>
      </c>
      <c r="L56" s="49">
        <v>257.64999999999964</v>
      </c>
      <c r="M56">
        <v>0</v>
      </c>
      <c r="N56" s="369" t="str">
        <f t="shared" si="1"/>
        <v>Link</v>
      </c>
      <c r="O56" s="358">
        <v>0</v>
      </c>
      <c r="P56" s="358">
        <v>1.4E-3</v>
      </c>
      <c r="Q56" s="49"/>
      <c r="R56" s="49"/>
      <c r="U56" s="49"/>
    </row>
    <row r="57" spans="1:22" ht="21.95" customHeight="1" x14ac:dyDescent="0.25">
      <c r="A57" s="51"/>
      <c r="B57" s="51"/>
      <c r="C57" s="52"/>
      <c r="E57" s="23" t="s">
        <v>53</v>
      </c>
      <c r="F57" s="246">
        <v>68.06</v>
      </c>
      <c r="G57" s="246">
        <v>68.06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 t="shared" si="1"/>
        <v>Link</v>
      </c>
      <c r="O57" s="368">
        <v>7.4000000000000003E-3</v>
      </c>
      <c r="P57" s="368">
        <v>8.3000000000000001E-3</v>
      </c>
      <c r="Q57" s="445"/>
      <c r="R57" s="49"/>
      <c r="S57" s="49"/>
      <c r="T57" s="49"/>
    </row>
    <row r="58" spans="1:22" ht="21.95" customHeight="1" x14ac:dyDescent="0.25">
      <c r="A58" s="51"/>
      <c r="B58" s="51"/>
      <c r="C58" s="52"/>
      <c r="E58" s="23"/>
      <c r="H58" s="334"/>
      <c r="J58" s="372"/>
      <c r="K58" s="358"/>
      <c r="L58" s="372"/>
      <c r="N58" s="369"/>
      <c r="O58" s="368"/>
      <c r="P58" s="368"/>
      <c r="R58" s="49"/>
      <c r="S58" s="49"/>
    </row>
    <row r="59" spans="1:22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Q59" s="150"/>
      <c r="R59" s="49"/>
      <c r="S59" s="49"/>
    </row>
    <row r="60" spans="1:22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8" priority="13">
      <formula>$H2=0</formula>
    </cfRule>
  </conditionalFormatting>
  <conditionalFormatting sqref="J2:K200">
    <cfRule type="expression" dxfId="1337" priority="14">
      <formula>$J2=0</formula>
    </cfRule>
  </conditionalFormatting>
  <conditionalFormatting sqref="L1:L1048576">
    <cfRule type="expression" dxfId="1336" priority="12">
      <formula>$L2=0</formula>
    </cfRule>
  </conditionalFormatting>
  <conditionalFormatting sqref="M1">
    <cfRule type="expression" dxfId="1335" priority="8">
      <formula>$L2=0</formula>
    </cfRule>
  </conditionalFormatting>
  <conditionalFormatting sqref="J2:K58">
    <cfRule type="expression" dxfId="1334" priority="56">
      <formula>$J2&gt;0</formula>
    </cfRule>
  </conditionalFormatting>
  <conditionalFormatting sqref="L2:L58">
    <cfRule type="expression" dxfId="1333" priority="10">
      <formula>$L2&lt;0</formula>
    </cfRule>
    <cfRule type="expression" dxfId="1332" priority="11">
      <formula>$L2&gt;0</formula>
    </cfRule>
  </conditionalFormatting>
  <conditionalFormatting sqref="J2:K458">
    <cfRule type="expression" dxfId="1331" priority="55">
      <formula>$J2&lt;0</formula>
    </cfRule>
  </conditionalFormatting>
  <conditionalFormatting sqref="P1:P1048576">
    <cfRule type="expression" dxfId="13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5" location="SIG!A1" display="SIG"/>
    <hyperlink ref="E18" location="AAPL!A1" display="AAPL"/>
    <hyperlink ref="E24" location="AXP!A1" display="AXP"/>
    <hyperlink ref="E13" location="DG!A1" display="DG"/>
    <hyperlink ref="E47" location="PINC!A1" display="PINC"/>
    <hyperlink ref="E35" location="FOXA!A1" display="FOXA"/>
    <hyperlink ref="E21" location="AOBC!A1" display="AOBC"/>
    <hyperlink ref="E42" location="LUV!A1" display="LUV"/>
    <hyperlink ref="E28" location="CCE!A1" display="CCE"/>
    <hyperlink ref="E26" location="BMY!A1" display="BMY"/>
    <hyperlink ref="E19" location="AKAM!A1" display="AKAM"/>
    <hyperlink ref="E22" location="ARNC!A1" display="ARNC"/>
    <hyperlink ref="E30" location="CVS!A1" display="CVS"/>
    <hyperlink ref="E2" location="MRO!A1" display="MRO"/>
    <hyperlink ref="E3" location="KR!A1" display="KR"/>
    <hyperlink ref="E34" location="F!A1" display="F"/>
    <hyperlink ref="E40" location="JNJ!A1" display="JNJ"/>
    <hyperlink ref="E4" location="CPN!A1" display="CPN"/>
    <hyperlink ref="E33" location="EW!A1" display="EW"/>
    <hyperlink ref="E16" location="NKE!A1" display="NKE"/>
    <hyperlink ref="E7" location="MOS!A1" display="MOS"/>
    <hyperlink ref="E56" location="VGK!A1" display="VGK"/>
    <hyperlink ref="E11" location="MU!A1" display="MU"/>
    <hyperlink ref="E39" location="IP!A1" display="IP"/>
    <hyperlink ref="E38" location="INTC!A1" display="INTC"/>
    <hyperlink ref="E37" location="HES!A1" display="HES"/>
    <hyperlink ref="E54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14" location="WFC!A1" display="WFC"/>
    <hyperlink ref="E17" location="AA!A1" display="AA"/>
    <hyperlink ref="E10" location="CF!A1" display="CF"/>
    <hyperlink ref="E12" location="TGT!A1" display="TGT"/>
    <hyperlink ref="E46" location="NWL!A1" display="NWL"/>
    <hyperlink ref="E41" location="KORS!A1" display="KORS"/>
    <hyperlink ref="E20" location="ALL!A1" display="ALL"/>
    <hyperlink ref="E45" location="NSC!A1" display="NSC"/>
    <hyperlink ref="E23" location="AVGO!A1" display="AVGO"/>
    <hyperlink ref="E52" location="UAL!A1" display="UAL"/>
    <hyperlink ref="E27" location="CAH!A1" display="CAH"/>
    <hyperlink ref="E31" location="DAL!A1" display="DAL"/>
    <hyperlink ref="E15" location="TEVA!A1" display="TEVA"/>
    <hyperlink ref="E32" location="DIS!A1" display="DIS"/>
    <hyperlink ref="E9" location="FTR!A1" display="FTR"/>
    <hyperlink ref="E6" location="GILD!A1" display="GILD"/>
    <hyperlink ref="E57" location="WWD!A1" display="WWD"/>
    <hyperlink ref="E8" location="GIS!A1" display="GIS"/>
    <hyperlink ref="E3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Q286" sqref="Q286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69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69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69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69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69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69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1012.2800000000001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12517.698000001332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11217.798000001399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11217.770000000019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-1.9999986197944963E-3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SUM(T252:T277)</f>
        <v>1012.2800000000001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9" priority="7">
      <formula>#REF!&gt;0</formula>
    </cfRule>
    <cfRule type="expression" dxfId="132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28"/>
  <sheetViews>
    <sheetView topLeftCell="E1" zoomScaleNormal="100" workbookViewId="0">
      <pane ySplit="1" topLeftCell="A423" activePane="bottomLeft" state="frozen"/>
      <selection pane="bottomLeft" activeCell="S432" sqref="S432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11217.770000000019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26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26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ref="G427" si="764">(F427-F426)/F426</f>
        <v>8.3148423196133497E-4</v>
      </c>
      <c r="H427" s="251">
        <f t="shared" ref="H427" si="765">(F427-F$2)/F$2</f>
        <v>0.20563073236836424</v>
      </c>
      <c r="I427" s="568">
        <v>362550.99</v>
      </c>
      <c r="J427" s="253">
        <v>350000</v>
      </c>
      <c r="K427" s="253">
        <f t="shared" ref="K427" si="766">I427-I426-J427+J426</f>
        <v>-119.23999999999069</v>
      </c>
      <c r="L427" s="173">
        <f t="shared" ref="L427" si="767">K427/I426</f>
        <v>-3.2878353428675603E-4</v>
      </c>
      <c r="M427" s="602">
        <f t="shared" ref="M427" si="768">I427-J427</f>
        <v>12550.989999999991</v>
      </c>
      <c r="N427" s="255">
        <f t="shared" ref="N427" si="769">M427/J427</f>
        <v>3.5859971428571405E-2</v>
      </c>
      <c r="O427" s="254" t="b">
        <f t="shared" ref="O427" si="770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71">I427-Q427</f>
        <v>99392.390000000014</v>
      </c>
      <c r="S427" s="253">
        <v>-30424</v>
      </c>
      <c r="T427" s="253">
        <f t="shared" ref="T427" si="772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3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4">(C428-C427)/C427</f>
        <v>2.4891386829662028E-3</v>
      </c>
      <c r="E428" s="249">
        <f t="shared" ref="E428" si="775">(C428-$C$2)/$C$2</f>
        <v>0.14361884286828627</v>
      </c>
      <c r="F428" s="250">
        <v>6163.02</v>
      </c>
      <c r="G428" s="173">
        <f t="shared" ref="G428" si="776">(F428-F427)/F427</f>
        <v>3.9601153988379316E-3</v>
      </c>
      <c r="H428" s="251">
        <f t="shared" ref="H428" si="777">(F428-F$2)/F$2</f>
        <v>0.21040516919692848</v>
      </c>
      <c r="I428" s="568">
        <v>361217.77</v>
      </c>
      <c r="J428" s="253">
        <v>350000</v>
      </c>
      <c r="K428" s="253">
        <f t="shared" ref="K428" si="778">I428-I427-J428+J427</f>
        <v>-1333.2199999999721</v>
      </c>
      <c r="L428" s="173">
        <f t="shared" ref="L428" si="779">K428/I427</f>
        <v>-3.6773310148731689E-3</v>
      </c>
      <c r="M428" s="602">
        <f t="shared" ref="M428" si="780">I428-J428</f>
        <v>11217.770000000019</v>
      </c>
      <c r="N428" s="255">
        <f t="shared" ref="N428" si="781">M428/J428</f>
        <v>3.2050771428571483E-2</v>
      </c>
      <c r="O428" s="254" t="b">
        <f t="shared" ref="O428" si="782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83">I428-Q428</f>
        <v>96213.270000000019</v>
      </c>
      <c r="S428" s="253">
        <v>-30852</v>
      </c>
      <c r="T428" s="253">
        <f t="shared" ref="T428" si="784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5">N428/V428</f>
        <v>9.9952623877820029E-2</v>
      </c>
    </row>
  </sheetData>
  <conditionalFormatting sqref="D3:D428">
    <cfRule type="colorScale" priority="3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28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28">
    <cfRule type="colorScale" priority="3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28">
    <cfRule type="colorScale" priority="3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29:L1048576">
    <cfRule type="colorScale" priority="5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253.33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253.33</v>
      </c>
      <c r="R4" s="516">
        <v>2.1100000000000001E-2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697" t="s">
        <v>78</v>
      </c>
      <c r="P42" s="69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278.66300000000001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276.12970000000001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273.59640000000002</v>
      </c>
      <c r="Q45" s="2"/>
      <c r="T45" s="427" t="s">
        <v>99</v>
      </c>
      <c r="U45" s="493" t="s">
        <v>618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271.06310000000002</v>
      </c>
      <c r="Q46" s="2"/>
      <c r="T46" s="427" t="s">
        <v>100</v>
      </c>
      <c r="U46" s="493" t="s">
        <v>619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268.52980000000002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265.99650000000003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263.46320000000003</v>
      </c>
      <c r="Q49" s="2"/>
      <c r="T49" s="427" t="s">
        <v>103</v>
      </c>
      <c r="U49" s="493" t="s">
        <v>568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260.92990000000003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258.39660000000003</v>
      </c>
      <c r="Q51" s="2"/>
      <c r="T51" s="427" t="s">
        <v>104</v>
      </c>
      <c r="U51" s="493" t="s">
        <v>620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255.86330000000001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253.33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250.79670000000002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248.26340000000002</v>
      </c>
      <c r="Q55" s="2"/>
      <c r="T55" s="427" t="s">
        <v>107</v>
      </c>
      <c r="U55" s="493" t="s">
        <v>621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245.73009999999999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243.1968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240.6635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238.1302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235.59690000000003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233.06360000000001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230.53030000000001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227.99700000000001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27" priority="58">
      <formula>F19&gt;0</formula>
    </cfRule>
    <cfRule type="expression" dxfId="13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25" priority="47">
      <formula>H25&gt;0</formula>
    </cfRule>
    <cfRule type="expression" dxfId="1324" priority="48">
      <formula>H25&lt;0</formula>
    </cfRule>
  </conditionalFormatting>
  <conditionalFormatting sqref="M39">
    <cfRule type="expression" dxfId="1323" priority="45">
      <formula>M39&gt;0</formula>
    </cfRule>
    <cfRule type="expression" dxfId="1322" priority="46">
      <formula>M39&lt;0</formula>
    </cfRule>
  </conditionalFormatting>
  <conditionalFormatting sqref="F61:F67">
    <cfRule type="expression" dxfId="1321" priority="43">
      <formula>F61&gt;0</formula>
    </cfRule>
    <cfRule type="expression" dxfId="1320" priority="44">
      <formula>F61&lt;0</formula>
    </cfRule>
  </conditionalFormatting>
  <conditionalFormatting sqref="H61:H67">
    <cfRule type="expression" dxfId="1319" priority="41">
      <formula>H61&gt;0</formula>
    </cfRule>
    <cfRule type="expression" dxfId="1318" priority="42">
      <formula>H61&lt;0</formula>
    </cfRule>
  </conditionalFormatting>
  <conditionalFormatting sqref="F21:F24">
    <cfRule type="expression" dxfId="1317" priority="39">
      <formula>F21&gt;0</formula>
    </cfRule>
    <cfRule type="expression" dxfId="1316" priority="40">
      <formula>F21&lt;0</formula>
    </cfRule>
  </conditionalFormatting>
  <conditionalFormatting sqref="H21:H24">
    <cfRule type="expression" dxfId="1315" priority="37">
      <formula>H21&gt;0</formula>
    </cfRule>
    <cfRule type="expression" dxfId="1314" priority="38">
      <formula>H21&lt;0</formula>
    </cfRule>
  </conditionalFormatting>
  <conditionalFormatting sqref="I25:I28">
    <cfRule type="expression" dxfId="1313" priority="31">
      <formula>I25&gt;0</formula>
    </cfRule>
    <cfRule type="expression" dxfId="1312" priority="32">
      <formula>I25&lt;0</formula>
    </cfRule>
  </conditionalFormatting>
  <conditionalFormatting sqref="I21:I24">
    <cfRule type="expression" dxfId="1311" priority="29">
      <formula>I21&gt;0</formula>
    </cfRule>
    <cfRule type="expression" dxfId="1310" priority="30">
      <formula>I21&lt;0</formula>
    </cfRule>
  </conditionalFormatting>
  <conditionalFormatting sqref="H29">
    <cfRule type="expression" dxfId="1309" priority="27">
      <formula>H29&gt;0</formula>
    </cfRule>
    <cfRule type="expression" dxfId="1308" priority="28">
      <formula>H29&lt;0</formula>
    </cfRule>
  </conditionalFormatting>
  <conditionalFormatting sqref="H30">
    <cfRule type="expression" dxfId="1307" priority="25">
      <formula>H30&gt;0</formula>
    </cfRule>
    <cfRule type="expression" dxfId="1306" priority="26">
      <formula>H30&lt;0</formula>
    </cfRule>
  </conditionalFormatting>
  <conditionalFormatting sqref="H31">
    <cfRule type="expression" dxfId="1305" priority="23">
      <formula>H31&gt;0</formula>
    </cfRule>
    <cfRule type="expression" dxfId="1304" priority="24">
      <formula>H31&lt;0</formula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73:F82">
    <cfRule type="expression" dxfId="1299" priority="17">
      <formula>F73&gt;0</formula>
    </cfRule>
    <cfRule type="expression" dxfId="1298" priority="18">
      <formula>F73&lt;0</formula>
    </cfRule>
  </conditionalFormatting>
  <conditionalFormatting sqref="H73:H76">
    <cfRule type="expression" dxfId="1297" priority="15">
      <formula>H73&gt;0</formula>
    </cfRule>
    <cfRule type="expression" dxfId="1296" priority="16">
      <formula>H73&lt;0</formula>
    </cfRule>
  </conditionalFormatting>
  <conditionalFormatting sqref="F69:F72">
    <cfRule type="expression" dxfId="1295" priority="13">
      <formula>F69&gt;0</formula>
    </cfRule>
    <cfRule type="expression" dxfId="1294" priority="14">
      <formula>F69&lt;0</formula>
    </cfRule>
  </conditionalFormatting>
  <conditionalFormatting sqref="H69:H72">
    <cfRule type="expression" dxfId="1293" priority="11">
      <formula>H69&gt;0</formula>
    </cfRule>
    <cfRule type="expression" dxfId="1292" priority="12">
      <formula>H69&lt;0</formula>
    </cfRule>
  </conditionalFormatting>
  <conditionalFormatting sqref="I73:I76">
    <cfRule type="expression" dxfId="1291" priority="9">
      <formula>I73&gt;0</formula>
    </cfRule>
    <cfRule type="expression" dxfId="1290" priority="10">
      <formula>I73&lt;0</formula>
    </cfRule>
  </conditionalFormatting>
  <conditionalFormatting sqref="I69:I72">
    <cfRule type="expression" dxfId="1289" priority="7">
      <formula>I69&gt;0</formula>
    </cfRule>
    <cfRule type="expression" dxfId="1288" priority="8">
      <formula>I69&lt;0</formula>
    </cfRule>
  </conditionalFormatting>
  <conditionalFormatting sqref="H77">
    <cfRule type="expression" dxfId="1287" priority="5">
      <formula>H77&gt;0</formula>
    </cfRule>
    <cfRule type="expression" dxfId="1286" priority="6">
      <formula>H77&lt;0</formula>
    </cfRule>
  </conditionalFormatting>
  <conditionalFormatting sqref="H78">
    <cfRule type="expression" dxfId="1285" priority="3">
      <formula>H78&gt;0</formula>
    </cfRule>
    <cfRule type="expression" dxfId="1284" priority="4">
      <formula>H78&lt;0</formula>
    </cfRule>
  </conditionalFormatting>
  <conditionalFormatting sqref="H79">
    <cfRule type="expression" dxfId="1283" priority="1">
      <formula>H79&gt;0</formula>
    </cfRule>
    <cfRule type="expression" dxfId="12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39.18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39.18</v>
      </c>
      <c r="R4" s="516">
        <v>-1.04E-2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697" t="s">
        <v>78</v>
      </c>
      <c r="P42" s="69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43.098000000000006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42.706200000000003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42.314399999999999</v>
      </c>
      <c r="Q45" s="2"/>
      <c r="T45" s="107" t="s">
        <v>99</v>
      </c>
      <c r="U45" s="364" t="s">
        <v>622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41.922600000000003</v>
      </c>
      <c r="Q46" s="2"/>
      <c r="T46" s="107" t="s">
        <v>100</v>
      </c>
      <c r="U46" s="364" t="s">
        <v>623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41.530799999999999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41.139000000000003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40.747199999999999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40.355400000000003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39.9636</v>
      </c>
      <c r="Q51" s="2"/>
      <c r="T51" s="107" t="s">
        <v>104</v>
      </c>
      <c r="U51" s="364" t="s">
        <v>624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39.571800000000003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39.18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38.788199999999996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38.3964</v>
      </c>
      <c r="Q55" s="2"/>
      <c r="T55" s="107" t="s">
        <v>107</v>
      </c>
      <c r="U55" s="364" t="s">
        <v>625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38.004599999999996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37.6128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37.220999999999997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36.8292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36.437400000000004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36.0456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35.653800000000004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35.262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81" priority="25">
      <formula>N19&gt;0</formula>
    </cfRule>
    <cfRule type="expression" dxfId="12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9" priority="19">
      <formula>F21&gt;0</formula>
    </cfRule>
    <cfRule type="expression" dxfId="1278" priority="20">
      <formula>F21&lt;0</formula>
    </cfRule>
  </conditionalFormatting>
  <conditionalFormatting sqref="H21:H31">
    <cfRule type="expression" dxfId="1277" priority="17">
      <formula>H21&gt;0</formula>
    </cfRule>
    <cfRule type="expression" dxfId="1276" priority="18">
      <formula>H21&lt;0</formula>
    </cfRule>
  </conditionalFormatting>
  <conditionalFormatting sqref="I21:I31">
    <cfRule type="expression" dxfId="1275" priority="15">
      <formula>I21&gt;0</formula>
    </cfRule>
    <cfRule type="expression" dxfId="1274" priority="16">
      <formula>I21&lt;0</formula>
    </cfRule>
  </conditionalFormatting>
  <conditionalFormatting sqref="Q8">
    <cfRule type="expression" dxfId="1273" priority="7">
      <formula>Q8&gt;0</formula>
    </cfRule>
    <cfRule type="expression" dxfId="1272" priority="8">
      <formula>Q8&lt;0</formula>
    </cfRule>
  </conditionalFormatting>
  <conditionalFormatting sqref="Q7">
    <cfRule type="expression" dxfId="1271" priority="9">
      <formula>Q7&gt;0</formula>
    </cfRule>
    <cfRule type="expression" dxfId="1270" priority="10">
      <formula>Q7&lt;0</formula>
    </cfRule>
  </conditionalFormatting>
  <conditionalFormatting sqref="F56:F66">
    <cfRule type="expression" dxfId="1269" priority="5">
      <formula>F56&gt;0</formula>
    </cfRule>
    <cfRule type="expression" dxfId="1268" priority="6">
      <formula>F56&lt;0</formula>
    </cfRule>
  </conditionalFormatting>
  <conditionalFormatting sqref="H56:H66">
    <cfRule type="expression" dxfId="1267" priority="3">
      <formula>H56&gt;0</formula>
    </cfRule>
    <cfRule type="expression" dxfId="1266" priority="4">
      <formula>H56&lt;0</formula>
    </cfRule>
  </conditionalFormatting>
  <conditionalFormatting sqref="I56:I66">
    <cfRule type="expression" dxfId="1265" priority="1">
      <formula>I56&gt;0</formula>
    </cfRule>
    <cfRule type="expression" dxfId="12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400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538</v>
      </c>
      <c r="M3" s="4"/>
      <c r="O3" s="11" t="s">
        <v>58</v>
      </c>
      <c r="Q3" s="228">
        <f>IF(Q2=0, Q4, (F18-K18-M18)/Q2)</f>
        <v>66.06172500000001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54.53</v>
      </c>
      <c r="R4" s="516">
        <v>-6.59E-2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21812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26424.690000000002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-3936.7400000000052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-4612.690000000006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-0.17455985292542714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4">
        <v>50</v>
      </c>
      <c r="D15" s="3">
        <v>53.3</v>
      </c>
      <c r="E15" s="3">
        <v>0</v>
      </c>
      <c r="F15" s="3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697" t="s">
        <v>78</v>
      </c>
      <c r="P42" s="697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59.983000000000004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59.437700000000007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42"/>
        <v>58.892400000000002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58.347100000000005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57.801800000000007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57.256500000000003</v>
      </c>
      <c r="Q48" s="2"/>
      <c r="T48" s="107" t="s">
        <v>104</v>
      </c>
      <c r="U48" s="364" t="s">
        <v>626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56.711200000000005</v>
      </c>
      <c r="Q49" s="2"/>
      <c r="T49" s="107" t="s">
        <v>105</v>
      </c>
      <c r="U49" s="364" t="s">
        <v>627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56.165900000000001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55.620600000000003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55.075299999999999</v>
      </c>
      <c r="Q52" s="2"/>
      <c r="T52" s="107" t="s">
        <v>107</v>
      </c>
      <c r="U52" s="364" t="s">
        <v>628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54.53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53.984700000000004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53.439399999999999</v>
      </c>
      <c r="Q55" s="2"/>
      <c r="T55" s="107" t="s">
        <v>108</v>
      </c>
      <c r="U55" s="364" t="s">
        <v>586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52.894100000000002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3">C57*(E57-D57)</f>
        <v>15.999999999999943</v>
      </c>
      <c r="G57" s="378">
        <f t="shared" ref="G57:G65" si="44">D57*C57</f>
        <v>1924</v>
      </c>
      <c r="H57" s="379">
        <f t="shared" ref="H57:H65" si="45">(E57-D57)/D57</f>
        <v>8.316008316008287E-3</v>
      </c>
      <c r="I57" s="379"/>
      <c r="O57" s="82">
        <v>0.96</v>
      </c>
      <c r="P57" s="82">
        <f t="shared" si="42"/>
        <v>52.348799999999997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3"/>
        <v>50.600000000000023</v>
      </c>
      <c r="G58" s="378">
        <f t="shared" si="44"/>
        <v>1924</v>
      </c>
      <c r="H58" s="379">
        <f t="shared" si="45"/>
        <v>2.6299376299376311E-2</v>
      </c>
      <c r="I58" s="379"/>
      <c r="O58" s="82">
        <v>0.95</v>
      </c>
      <c r="P58" s="82">
        <f t="shared" si="42"/>
        <v>51.8035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3"/>
        <v>-176.20199999999988</v>
      </c>
      <c r="G59" s="378">
        <f t="shared" si="44"/>
        <v>4063.752</v>
      </c>
      <c r="H59" s="379">
        <f t="shared" si="45"/>
        <v>-4.3359437288495929E-2</v>
      </c>
      <c r="I59" s="380"/>
      <c r="O59" s="82">
        <v>0.94</v>
      </c>
      <c r="P59" s="82">
        <f t="shared" si="42"/>
        <v>51.258199999999995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3"/>
        <v>-51.239999999999952</v>
      </c>
      <c r="G60" s="378">
        <f t="shared" si="44"/>
        <v>2283.9899999999998</v>
      </c>
      <c r="H60" s="379">
        <f t="shared" si="45"/>
        <v>-2.2434423968581276E-2</v>
      </c>
      <c r="I60" s="379"/>
      <c r="O60" s="82">
        <v>0.93</v>
      </c>
      <c r="P60" s="82">
        <f t="shared" si="42"/>
        <v>50.712900000000005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3"/>
        <v>-146.2399999999999</v>
      </c>
      <c r="G61" s="378">
        <f t="shared" si="44"/>
        <v>2283.9899999999998</v>
      </c>
      <c r="H61" s="379">
        <f t="shared" si="45"/>
        <v>-6.402830134983073E-2</v>
      </c>
      <c r="I61" s="379"/>
      <c r="O61" s="82">
        <v>0.92</v>
      </c>
      <c r="P61" s="82">
        <f t="shared" si="42"/>
        <v>50.1676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3"/>
        <v>-159.23999999999978</v>
      </c>
      <c r="G62" s="378">
        <f t="shared" si="44"/>
        <v>4352.74</v>
      </c>
      <c r="H62" s="379">
        <f t="shared" si="45"/>
        <v>-3.6583852929419118E-2</v>
      </c>
      <c r="I62" s="379"/>
      <c r="O62" s="82">
        <v>0.91</v>
      </c>
      <c r="P62" s="82">
        <f t="shared" si="42"/>
        <v>49.622300000000003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3"/>
        <v>-37.790000000000035</v>
      </c>
      <c r="G63" s="378">
        <f t="shared" si="44"/>
        <v>2188.04</v>
      </c>
      <c r="H63" s="379">
        <f t="shared" si="45"/>
        <v>-1.7271165060967823E-2</v>
      </c>
      <c r="I63" s="379"/>
      <c r="O63" s="82">
        <v>0.9</v>
      </c>
      <c r="P63" s="82">
        <f t="shared" si="42"/>
        <v>49.077000000000005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3"/>
        <v>-137.54000000000025</v>
      </c>
      <c r="G64" s="378">
        <f t="shared" si="44"/>
        <v>2188.04</v>
      </c>
      <c r="H64" s="379">
        <f t="shared" si="45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3"/>
        <v>-167.54249999999934</v>
      </c>
      <c r="G65" s="378">
        <f t="shared" si="44"/>
        <v>6112.0424999999996</v>
      </c>
      <c r="H65" s="379">
        <f t="shared" si="45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6">C66*(E66-D66)</f>
        <v>-58.042499999999819</v>
      </c>
      <c r="G66" s="378">
        <f t="shared" ref="G66:G78" si="47">D66*C66</f>
        <v>6112.0424999999996</v>
      </c>
      <c r="H66" s="379">
        <f t="shared" ref="H66:H78" si="48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6"/>
        <v>195.77249999999998</v>
      </c>
      <c r="G67" s="378">
        <f t="shared" si="47"/>
        <v>4432.4775</v>
      </c>
      <c r="H67" s="379">
        <f t="shared" si="48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6"/>
        <v>38.472500000000025</v>
      </c>
      <c r="G68" s="378">
        <f t="shared" si="47"/>
        <v>4432.4775</v>
      </c>
      <c r="H68" s="379">
        <f t="shared" si="48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6"/>
        <v>466.37249999999932</v>
      </c>
      <c r="G69" s="378">
        <f t="shared" si="47"/>
        <v>4432.4775</v>
      </c>
      <c r="H69" s="379">
        <f t="shared" si="48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6"/>
        <v>536.22249999999985</v>
      </c>
      <c r="G70" s="378">
        <f t="shared" si="47"/>
        <v>4432.4775</v>
      </c>
      <c r="H70" s="379">
        <f t="shared" si="48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6"/>
        <v>640.51000000000045</v>
      </c>
      <c r="G71" s="378">
        <f t="shared" si="47"/>
        <v>3972.49</v>
      </c>
      <c r="H71" s="379">
        <f t="shared" si="48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6"/>
        <v>547.01000000000022</v>
      </c>
      <c r="G72" s="378">
        <f t="shared" si="47"/>
        <v>3972.49</v>
      </c>
      <c r="H72" s="379">
        <f t="shared" si="48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6"/>
        <v>505.01000000000005</v>
      </c>
      <c r="G73" s="378">
        <f t="shared" si="47"/>
        <v>3972.49</v>
      </c>
      <c r="H73" s="379">
        <f t="shared" si="48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6"/>
        <v>400.50999999999988</v>
      </c>
      <c r="G74" s="378">
        <f t="shared" si="47"/>
        <v>3972.49</v>
      </c>
      <c r="H74" s="379">
        <f t="shared" si="48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6"/>
        <v>504.01000000000022</v>
      </c>
      <c r="G75" s="378">
        <f t="shared" si="47"/>
        <v>3972.49</v>
      </c>
      <c r="H75" s="379">
        <f t="shared" si="48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6"/>
        <v>470.51000000000016</v>
      </c>
      <c r="G76" s="378">
        <f t="shared" si="47"/>
        <v>3972.49</v>
      </c>
      <c r="H76" s="379">
        <f t="shared" si="48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6"/>
        <v>500.50999999999988</v>
      </c>
      <c r="G77" s="378">
        <f t="shared" si="47"/>
        <v>3972.49</v>
      </c>
      <c r="H77" s="379">
        <f t="shared" si="48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6"/>
        <v>413.46899999999977</v>
      </c>
      <c r="G78" s="378">
        <f t="shared" si="47"/>
        <v>2218.1310000000003</v>
      </c>
      <c r="H78" s="379">
        <f t="shared" si="48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9">C82*(E82-D82)</f>
        <v>42.500000000000071</v>
      </c>
      <c r="G82" s="378">
        <f t="shared" ref="G82:G98" si="50">D82*C82</f>
        <v>1973.75</v>
      </c>
      <c r="H82" s="379">
        <f t="shared" ref="H82:H98" si="51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9"/>
        <v>30.750000000000099</v>
      </c>
      <c r="G83" s="378">
        <f t="shared" si="50"/>
        <v>1973.75</v>
      </c>
      <c r="H83" s="379">
        <f t="shared" si="51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9"/>
        <v>75.750000000000028</v>
      </c>
      <c r="G84" s="378">
        <f t="shared" si="50"/>
        <v>1973.75</v>
      </c>
      <c r="H84" s="379">
        <f t="shared" si="51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9"/>
        <v>53.749999999999787</v>
      </c>
      <c r="G85" s="378">
        <f t="shared" si="50"/>
        <v>1973.75</v>
      </c>
      <c r="H85" s="379">
        <f t="shared" si="51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9"/>
        <v>88.250000000000028</v>
      </c>
      <c r="G86" s="378">
        <f t="shared" si="50"/>
        <v>1973.75</v>
      </c>
      <c r="H86" s="379">
        <f t="shared" si="51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9"/>
        <v>70.499999999999829</v>
      </c>
      <c r="G87" s="378">
        <f t="shared" si="50"/>
        <v>1973.75</v>
      </c>
      <c r="H87" s="379">
        <f t="shared" si="51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9"/>
        <v>-51.249999999999929</v>
      </c>
      <c r="G88" s="378">
        <f t="shared" si="50"/>
        <v>1973.75</v>
      </c>
      <c r="H88" s="379">
        <f t="shared" si="51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9"/>
        <v>-29.500000000000171</v>
      </c>
      <c r="G89" s="378">
        <f t="shared" si="50"/>
        <v>1973.75</v>
      </c>
      <c r="H89" s="379">
        <f t="shared" si="51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9"/>
        <v>-85.750000000000171</v>
      </c>
      <c r="G90" s="378">
        <f t="shared" si="50"/>
        <v>1973.75</v>
      </c>
      <c r="H90" s="379">
        <f t="shared" si="51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9"/>
        <v>-42.000000000000171</v>
      </c>
      <c r="G91" s="378">
        <f t="shared" si="50"/>
        <v>1973.75</v>
      </c>
      <c r="H91" s="379">
        <f t="shared" si="51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9"/>
        <v>0.49999999999990052</v>
      </c>
      <c r="G92" s="378">
        <f t="shared" si="50"/>
        <v>1973.75</v>
      </c>
      <c r="H92" s="379">
        <f t="shared" si="51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9"/>
        <v>-4.9500000000001876</v>
      </c>
      <c r="G93" s="378">
        <f t="shared" si="50"/>
        <v>4202</v>
      </c>
      <c r="H93" s="379">
        <f t="shared" si="51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9"/>
        <v>-102.99849999999971</v>
      </c>
      <c r="G94" s="378">
        <f t="shared" si="50"/>
        <v>4202.1484999999993</v>
      </c>
      <c r="H94" s="379">
        <f t="shared" si="51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9"/>
        <v>-37.548499999999834</v>
      </c>
      <c r="G95" s="378">
        <f t="shared" si="50"/>
        <v>4202.1484999999993</v>
      </c>
      <c r="H95" s="379">
        <f t="shared" si="51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9"/>
        <v>77.951499999999854</v>
      </c>
      <c r="G96" s="378">
        <f t="shared" si="50"/>
        <v>4202.1484999999993</v>
      </c>
      <c r="H96" s="379">
        <f t="shared" si="51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9"/>
        <v>214.71000000000032</v>
      </c>
      <c r="G97" s="378">
        <f t="shared" si="50"/>
        <v>2228.19</v>
      </c>
      <c r="H97" s="379">
        <f t="shared" si="51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9"/>
        <v>173.90999999999991</v>
      </c>
      <c r="G98" s="378">
        <f t="shared" si="50"/>
        <v>2228.19</v>
      </c>
      <c r="H98" s="379">
        <f t="shared" si="51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2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3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2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3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2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3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2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3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2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3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2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3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63" priority="35">
      <formula>N19&gt;0</formula>
    </cfRule>
    <cfRule type="expression" dxfId="12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61" priority="29">
      <formula>F61&gt;0</formula>
    </cfRule>
    <cfRule type="expression" dxfId="1260" priority="30">
      <formula>F61&lt;0</formula>
    </cfRule>
  </conditionalFormatting>
  <conditionalFormatting sqref="H61:H79 H83:H100">
    <cfRule type="expression" dxfId="1259" priority="27">
      <formula>H61&gt;0</formula>
    </cfRule>
    <cfRule type="expression" dxfId="1258" priority="28">
      <formula>H61&lt;0</formula>
    </cfRule>
  </conditionalFormatting>
  <conditionalFormatting sqref="I57:I79 I82:I100">
    <cfRule type="expression" dxfId="1257" priority="25">
      <formula>I57&gt;0</formula>
    </cfRule>
    <cfRule type="expression" dxfId="1256" priority="26">
      <formula>I57&lt;0</formula>
    </cfRule>
  </conditionalFormatting>
  <conditionalFormatting sqref="Q7">
    <cfRule type="expression" dxfId="1255" priority="23">
      <formula>Q7&gt;0</formula>
    </cfRule>
    <cfRule type="expression" dxfId="1254" priority="24">
      <formula>Q7&lt;0</formula>
    </cfRule>
  </conditionalFormatting>
  <conditionalFormatting sqref="Q8">
    <cfRule type="expression" dxfId="1253" priority="21">
      <formula>Q8&gt;0</formula>
    </cfRule>
    <cfRule type="expression" dxfId="1252" priority="22">
      <formula>Q8&lt;0</formula>
    </cfRule>
  </conditionalFormatting>
  <conditionalFormatting sqref="F57:F60">
    <cfRule type="expression" dxfId="1251" priority="19">
      <formula>F57&gt;0</formula>
    </cfRule>
    <cfRule type="expression" dxfId="1250" priority="20">
      <formula>F57&lt;0</formula>
    </cfRule>
  </conditionalFormatting>
  <conditionalFormatting sqref="H57:H60">
    <cfRule type="expression" dxfId="1249" priority="17">
      <formula>H57&gt;0</formula>
    </cfRule>
    <cfRule type="expression" dxfId="1248" priority="18">
      <formula>H57&lt;0</formula>
    </cfRule>
  </conditionalFormatting>
  <conditionalFormatting sqref="F82:F96">
    <cfRule type="expression" dxfId="1247" priority="11">
      <formula>F82&gt;0</formula>
    </cfRule>
    <cfRule type="expression" dxfId="1246" priority="12">
      <formula>F82&lt;0</formula>
    </cfRule>
  </conditionalFormatting>
  <conditionalFormatting sqref="H82:H96">
    <cfRule type="expression" dxfId="1245" priority="9">
      <formula>H82&gt;0</formula>
    </cfRule>
    <cfRule type="expression" dxfId="1244" priority="10">
      <formula>H82&lt;0</formula>
    </cfRule>
  </conditionalFormatting>
  <conditionalFormatting sqref="F25:F44">
    <cfRule type="expression" dxfId="1243" priority="7">
      <formula>F25&gt;0</formula>
    </cfRule>
    <cfRule type="expression" dxfId="1242" priority="8">
      <formula>F25&lt;0</formula>
    </cfRule>
  </conditionalFormatting>
  <conditionalFormatting sqref="H25:H44">
    <cfRule type="expression" dxfId="1241" priority="5">
      <formula>H25&gt;0</formula>
    </cfRule>
    <cfRule type="expression" dxfId="1240" priority="6">
      <formula>H25&lt;0</formula>
    </cfRule>
  </conditionalFormatting>
  <conditionalFormatting sqref="J34:J52">
    <cfRule type="expression" dxfId="1239" priority="3">
      <formula>J34&gt;0</formula>
    </cfRule>
    <cfRule type="expression" dxfId="1238" priority="4">
      <formula>J34&lt;0</formula>
    </cfRule>
  </conditionalFormatting>
  <conditionalFormatting sqref="J39">
    <cfRule type="expression" dxfId="1237" priority="1">
      <formula>J39&gt;0</formula>
    </cfRule>
    <cfRule type="expression" dxfId="12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153.34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153.34</v>
      </c>
      <c r="R4" s="516">
        <v>-3.0000000000000001E-3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697" t="s">
        <v>78</v>
      </c>
      <c r="P42" s="697"/>
      <c r="T42" s="107" t="s">
        <v>99</v>
      </c>
      <c r="U42" s="364" t="s">
        <v>629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168.67400000000001</v>
      </c>
      <c r="Q43" s="2"/>
      <c r="T43" s="107" t="s">
        <v>100</v>
      </c>
      <c r="U43" s="364" t="s">
        <v>630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167.14060000000001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165.60720000000001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164.07380000000001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162.54040000000001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161.00700000000001</v>
      </c>
      <c r="Q48" s="2"/>
      <c r="T48" s="107" t="s">
        <v>104</v>
      </c>
      <c r="U48" s="364" t="s">
        <v>631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159.4736</v>
      </c>
      <c r="Q49" s="2"/>
      <c r="T49" s="107" t="s">
        <v>105</v>
      </c>
      <c r="U49" s="364" t="s">
        <v>632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157.9402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156.4068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154.8734</v>
      </c>
      <c r="Q52" s="2"/>
      <c r="T52" s="107" t="s">
        <v>107</v>
      </c>
      <c r="U52" s="364" t="s">
        <v>633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153.34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151.8066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150.2732</v>
      </c>
      <c r="Q55" s="2"/>
      <c r="T55" s="107" t="s">
        <v>108</v>
      </c>
      <c r="U55" s="364" t="s">
        <v>578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148.7398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147.2064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145.673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144.1396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142.6062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141.0728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139.5394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138.006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35" priority="35">
      <formula>N19&gt;0</formula>
    </cfRule>
    <cfRule type="expression" dxfId="12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33" priority="21">
      <formula>F25&gt;0</formula>
    </cfRule>
    <cfRule type="expression" dxfId="1232" priority="22">
      <formula>F25&lt;0</formula>
    </cfRule>
  </conditionalFormatting>
  <conditionalFormatting sqref="H25:H47">
    <cfRule type="expression" dxfId="1231" priority="19">
      <formula>H25&gt;0</formula>
    </cfRule>
    <cfRule type="expression" dxfId="1230" priority="20">
      <formula>H25&lt;0</formula>
    </cfRule>
  </conditionalFormatting>
  <conditionalFormatting sqref="I25:I27">
    <cfRule type="expression" dxfId="1229" priority="15">
      <formula>I25&gt;0</formula>
    </cfRule>
    <cfRule type="expression" dxfId="1228" priority="16">
      <formula>I25&lt;0</formula>
    </cfRule>
  </conditionalFormatting>
  <conditionalFormatting sqref="Q7">
    <cfRule type="expression" dxfId="1227" priority="5">
      <formula>Q7&gt;0</formula>
    </cfRule>
    <cfRule type="expression" dxfId="1226" priority="6">
      <formula>Q7&lt;0</formula>
    </cfRule>
  </conditionalFormatting>
  <conditionalFormatting sqref="Q8">
    <cfRule type="expression" dxfId="1225" priority="3">
      <formula>Q8&gt;0</formula>
    </cfRule>
    <cfRule type="expression" dxfId="12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77.12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77.12</v>
      </c>
      <c r="R4" s="498">
        <v>-1E-3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84.832000000000008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84.060800000000015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83.289600000000007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82.518400000000014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81.747200000000007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80.976000000000013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80.204800000000006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79.433600000000013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78.662400000000005</v>
      </c>
      <c r="Q49" s="2"/>
      <c r="T49" s="92" t="s">
        <v>103</v>
      </c>
      <c r="U49" s="129" t="s">
        <v>558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77.891200000000012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77.12</v>
      </c>
      <c r="Q51" s="2"/>
      <c r="T51" s="92" t="s">
        <v>104</v>
      </c>
      <c r="U51" s="129" t="s">
        <v>634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76.348799999999997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75.577600000000004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74.806399999999996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74.035200000000003</v>
      </c>
      <c r="T55" s="92" t="s">
        <v>107</v>
      </c>
      <c r="U55" s="129" t="s">
        <v>635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73.263999999999996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72.492800000000003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71.721600000000009</v>
      </c>
      <c r="T58" s="92" t="s">
        <v>108</v>
      </c>
      <c r="U58" s="129" t="s">
        <v>587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70.950400000000002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70.179200000000009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69.408000000000001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23" priority="9">
      <formula>F36&gt;0</formula>
    </cfRule>
    <cfRule type="expression" dxfId="1222" priority="10">
      <formula>F36&lt;0</formula>
    </cfRule>
  </conditionalFormatting>
  <conditionalFormatting sqref="F25:F35">
    <cfRule type="expression" dxfId="1221" priority="7">
      <formula>F25&gt;0</formula>
    </cfRule>
    <cfRule type="expression" dxfId="1220" priority="8">
      <formula>F25&lt;0</formula>
    </cfRule>
  </conditionalFormatting>
  <conditionalFormatting sqref="H25:H35">
    <cfRule type="expression" dxfId="1219" priority="5">
      <formula>H25&gt;0</formula>
    </cfRule>
    <cfRule type="expression" dxfId="1218" priority="6">
      <formula>H25&lt;0</formula>
    </cfRule>
  </conditionalFormatting>
  <conditionalFormatting sqref="Q7">
    <cfRule type="expression" dxfId="1217" priority="3">
      <formula>Q7&gt;0</formula>
    </cfRule>
    <cfRule type="expression" dxfId="1216" priority="4">
      <formula>Q7&lt;0</formula>
    </cfRule>
  </conditionalFormatting>
  <conditionalFormatting sqref="Q8">
    <cfRule type="expression" dxfId="1215" priority="1">
      <formula>Q8&gt;0</formula>
    </cfRule>
    <cfRule type="expression" dxfId="12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70.209999999999994</v>
      </c>
      <c r="R4" s="521">
        <v>-7.1000000000000004E-3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7020.9999999999991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212.63999999999851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54.339999999999236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7.8000074641218654E-3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50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L24" s="227" t="s">
        <v>761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3" si="11">C28*(E28-D28)</f>
        <v>-167.00000000000017</v>
      </c>
      <c r="G28" s="40">
        <f t="shared" ref="G28:G33" si="12">D28*C28</f>
        <v>7168.0000000000009</v>
      </c>
      <c r="H28" s="229">
        <f t="shared" ref="H28:H33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" si="16">(G33-J33)/C33</f>
        <v>65.288800000000009</v>
      </c>
      <c r="L33" s="160">
        <f t="shared" ref="L33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77.230999999999995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76.528899999999993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75.826799999999992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75.124700000000004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74.422600000000003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73.720500000000001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73.0184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72.316299999999998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71.614199999999997</v>
      </c>
      <c r="Q49" s="2"/>
      <c r="T49" s="92" t="s">
        <v>121</v>
      </c>
      <c r="U49" s="129" t="s">
        <v>549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70.912099999999995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70.209999999999994</v>
      </c>
      <c r="Q51" s="2"/>
      <c r="T51" s="92" t="s">
        <v>104</v>
      </c>
      <c r="U51" s="129" t="s">
        <v>636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69.507899999999992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68.805799999999991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68.103699999999989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67.401599999999988</v>
      </c>
      <c r="T55" s="92" t="s">
        <v>107</v>
      </c>
      <c r="U55" s="129" t="s">
        <v>637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66.699499999999986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65.997399999999985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65.295299999999997</v>
      </c>
      <c r="T58" s="92" t="s">
        <v>108</v>
      </c>
      <c r="U58" s="129" t="s">
        <v>588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64.593199999999996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63.891099999999994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63.188999999999993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3" priority="21">
      <formula>F47&gt;0</formula>
    </cfRule>
    <cfRule type="expression" dxfId="1212" priority="22">
      <formula>F47&lt;0</formula>
    </cfRule>
  </conditionalFormatting>
  <conditionalFormatting sqref="Q7">
    <cfRule type="expression" dxfId="1211" priority="19">
      <formula>Q7&gt;0</formula>
    </cfRule>
    <cfRule type="expression" dxfId="1210" priority="20">
      <formula>Q7&lt;0</formula>
    </cfRule>
  </conditionalFormatting>
  <conditionalFormatting sqref="Q8">
    <cfRule type="expression" dxfId="1209" priority="17">
      <formula>Q8&gt;0</formula>
    </cfRule>
    <cfRule type="expression" dxfId="1208" priority="18">
      <formula>Q8&lt;0</formula>
    </cfRule>
  </conditionalFormatting>
  <conditionalFormatting sqref="F25:F46">
    <cfRule type="expression" dxfId="1207" priority="15">
      <formula>F25&gt;0</formula>
    </cfRule>
    <cfRule type="expression" dxfId="1206" priority="16">
      <formula>F25&lt;0</formula>
    </cfRule>
  </conditionalFormatting>
  <conditionalFormatting sqref="H25:H46">
    <cfRule type="expression" dxfId="1205" priority="13">
      <formula>H25&gt;0</formula>
    </cfRule>
    <cfRule type="expression" dxfId="1204" priority="14">
      <formula>H25&lt;0</formula>
    </cfRule>
  </conditionalFormatting>
  <conditionalFormatting sqref="F89:F110">
    <cfRule type="expression" dxfId="1203" priority="11">
      <formula>F89&gt;0</formula>
    </cfRule>
    <cfRule type="expression" dxfId="1202" priority="12">
      <formula>F89&lt;0</formula>
    </cfRule>
  </conditionalFormatting>
  <conditionalFormatting sqref="H89:H110">
    <cfRule type="expression" dxfId="1201" priority="9">
      <formula>H89&gt;0</formula>
    </cfRule>
    <cfRule type="expression" dxfId="1200" priority="10">
      <formula>H89&lt;0</formula>
    </cfRule>
  </conditionalFormatting>
  <conditionalFormatting sqref="Q10">
    <cfRule type="expression" dxfId="1199" priority="7">
      <formula>Q10&gt;0</formula>
    </cfRule>
    <cfRule type="expression" dxfId="1198" priority="8">
      <formula>Q10&lt;0</formula>
    </cfRule>
  </conditionalFormatting>
  <conditionalFormatting sqref="J25:J38">
    <cfRule type="expression" dxfId="1197" priority="5">
      <formula>J25&gt;0</formula>
    </cfRule>
    <cfRule type="expression" dxfId="1196" priority="6">
      <formula>J25&lt;0</formula>
    </cfRule>
  </conditionalFormatting>
  <conditionalFormatting sqref="K25:K38">
    <cfRule type="expression" dxfId="1195" priority="3">
      <formula>K25&gt;0</formula>
    </cfRule>
    <cfRule type="expression" dxfId="1194" priority="4">
      <formula>K25&lt;0</formula>
    </cfRule>
  </conditionalFormatting>
  <conditionalFormatting sqref="L25:L38">
    <cfRule type="expression" dxfId="1193" priority="1">
      <formula>L25&gt;0</formula>
    </cfRule>
    <cfRule type="expression" dxfId="11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34.159999999999997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34.159999999999997</v>
      </c>
      <c r="R4" s="498">
        <v>5.3E-3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37.576000000000001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37.234400000000001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36.892800000000001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36.551200000000001</v>
      </c>
      <c r="R43" s="82"/>
      <c r="T43" s="86" t="s">
        <v>100</v>
      </c>
      <c r="U43" s="129" t="s">
        <v>573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36.209599999999995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35.867999999999995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35.526399999999995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35.184799999999996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34.843199999999996</v>
      </c>
      <c r="R48" s="82"/>
      <c r="T48" s="86" t="s">
        <v>104</v>
      </c>
      <c r="U48" s="129" t="s">
        <v>638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34.501599999999996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34.159999999999997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33.818399999999997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33.476799999999997</v>
      </c>
      <c r="R52" s="82"/>
      <c r="T52" s="86" t="s">
        <v>107</v>
      </c>
      <c r="U52" s="129" t="s">
        <v>639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33.135199999999998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32.793599999999998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32.451999999999998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32.110399999999998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31.768799999999999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31.427199999999999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31.085599999999999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30.743999999999996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91" priority="31">
      <formula>F29&gt;0</formula>
    </cfRule>
    <cfRule type="expression" dxfId="1190" priority="32">
      <formula>F29&lt;0</formula>
    </cfRule>
  </conditionalFormatting>
  <conditionalFormatting sqref="F29 F31:F35">
    <cfRule type="expression" dxfId="1189" priority="33">
      <formula>F29&gt;0</formula>
    </cfRule>
    <cfRule type="expression" dxfId="1188" priority="34">
      <formula>F29&lt;0</formula>
    </cfRule>
  </conditionalFormatting>
  <conditionalFormatting sqref="H29 H31:H35">
    <cfRule type="expression" dxfId="1187" priority="29">
      <formula>H29&gt;0</formula>
    </cfRule>
    <cfRule type="expression" dxfId="1186" priority="30">
      <formula>H29&lt;0</formula>
    </cfRule>
  </conditionalFormatting>
  <conditionalFormatting sqref="F21:F28">
    <cfRule type="expression" dxfId="1185" priority="27">
      <formula>F21&gt;0</formula>
    </cfRule>
    <cfRule type="expression" dxfId="1184" priority="28">
      <formula>F21&lt;0</formula>
    </cfRule>
  </conditionalFormatting>
  <conditionalFormatting sqref="H21:H28">
    <cfRule type="expression" dxfId="1183" priority="25">
      <formula>H21&gt;0</formula>
    </cfRule>
    <cfRule type="expression" dxfId="1182" priority="26">
      <formula>H21&lt;0</formula>
    </cfRule>
  </conditionalFormatting>
  <conditionalFormatting sqref="Q8">
    <cfRule type="expression" dxfId="1181" priority="21">
      <formula>Q8&gt;0</formula>
    </cfRule>
    <cfRule type="expression" dxfId="1180" priority="22">
      <formula>Q8&lt;0</formula>
    </cfRule>
  </conditionalFormatting>
  <conditionalFormatting sqref="Q7">
    <cfRule type="expression" dxfId="1179" priority="23">
      <formula>Q7&gt;0</formula>
    </cfRule>
    <cfRule type="expression" dxfId="1178" priority="24">
      <formula>Q7&lt;0</formula>
    </cfRule>
  </conditionalFormatting>
  <conditionalFormatting sqref="F30">
    <cfRule type="expression" dxfId="1177" priority="19">
      <formula>F30&gt;0</formula>
    </cfRule>
    <cfRule type="expression" dxfId="1176" priority="20">
      <formula>F30&lt;0</formula>
    </cfRule>
  </conditionalFormatting>
  <conditionalFormatting sqref="H30">
    <cfRule type="expression" dxfId="1175" priority="17">
      <formula>H30&gt;0</formula>
    </cfRule>
    <cfRule type="expression" dxfId="1174" priority="18">
      <formula>H30&lt;0</formula>
    </cfRule>
  </conditionalFormatting>
  <conditionalFormatting sqref="F68 F70:F74">
    <cfRule type="expression" dxfId="1173" priority="13">
      <formula>F68&gt;0</formula>
    </cfRule>
    <cfRule type="expression" dxfId="1172" priority="14">
      <formula>F68&lt;0</formula>
    </cfRule>
  </conditionalFormatting>
  <conditionalFormatting sqref="F68 F70:F74">
    <cfRule type="expression" dxfId="1171" priority="15">
      <formula>F68&gt;0</formula>
    </cfRule>
    <cfRule type="expression" dxfId="1170" priority="16">
      <formula>F68&lt;0</formula>
    </cfRule>
  </conditionalFormatting>
  <conditionalFormatting sqref="H68 H70:H74">
    <cfRule type="expression" dxfId="1169" priority="11">
      <formula>H68&gt;0</formula>
    </cfRule>
    <cfRule type="expression" dxfId="1168" priority="12">
      <formula>H68&lt;0</formula>
    </cfRule>
  </conditionalFormatting>
  <conditionalFormatting sqref="F60:F67">
    <cfRule type="expression" dxfId="1167" priority="9">
      <formula>F60&gt;0</formula>
    </cfRule>
    <cfRule type="expression" dxfId="1166" priority="10">
      <formula>F60&lt;0</formula>
    </cfRule>
  </conditionalFormatting>
  <conditionalFormatting sqref="H60:H67">
    <cfRule type="expression" dxfId="1165" priority="7">
      <formula>H60&gt;0</formula>
    </cfRule>
    <cfRule type="expression" dxfId="1164" priority="8">
      <formula>H60&lt;0</formula>
    </cfRule>
  </conditionalFormatting>
  <conditionalFormatting sqref="F69">
    <cfRule type="expression" dxfId="1163" priority="5">
      <formula>F69&gt;0</formula>
    </cfRule>
    <cfRule type="expression" dxfId="1162" priority="6">
      <formula>F69&lt;0</formula>
    </cfRule>
  </conditionalFormatting>
  <conditionalFormatting sqref="H69">
    <cfRule type="expression" dxfId="1161" priority="3">
      <formula>H69&gt;0</formula>
    </cfRule>
    <cfRule type="expression" dxfId="1160" priority="4">
      <formula>H69&lt;0</formula>
    </cfRule>
  </conditionalFormatting>
  <conditionalFormatting sqref="Q10">
    <cfRule type="expression" dxfId="1159" priority="1">
      <formula>Q10&gt;0</formula>
    </cfRule>
    <cfRule type="expression" dxfId="11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26.87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26.87</v>
      </c>
      <c r="R4" s="498">
        <v>4.8999999999999998E-3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697" t="s">
        <v>78</v>
      </c>
      <c r="P40" s="69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29.557000000000002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29.288300000000003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29.019600000000004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28.750900000000001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28.482200000000002</v>
      </c>
      <c r="Q45" s="2"/>
      <c r="T45" s="92" t="s">
        <v>99</v>
      </c>
      <c r="U45" s="129" t="s">
        <v>640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28.213500000000003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27.944800000000001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27.676100000000002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27.407400000000003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27.1387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26.87</v>
      </c>
      <c r="Q51" s="2"/>
      <c r="T51" s="92" t="s">
        <v>104</v>
      </c>
      <c r="U51" s="129" t="s">
        <v>641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26.601300000000002</v>
      </c>
      <c r="Q52" s="2"/>
      <c r="T52" s="92" t="s">
        <v>105</v>
      </c>
      <c r="U52" s="129" t="s">
        <v>579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26.332599999999999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26.0639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25.795200000000001</v>
      </c>
      <c r="T55" s="92" t="s">
        <v>107</v>
      </c>
      <c r="U55" s="129" t="s">
        <v>642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25.526499999999999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25.2578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24.989100000000001</v>
      </c>
      <c r="T58" s="92" t="s">
        <v>108</v>
      </c>
      <c r="U58" s="129" t="s">
        <v>580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24.720400000000001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24.451700000000002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24.183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57" priority="11">
      <formula>F33&gt;0</formula>
    </cfRule>
    <cfRule type="expression" dxfId="1156" priority="12">
      <formula>F33&lt;0</formula>
    </cfRule>
  </conditionalFormatting>
  <conditionalFormatting sqref="Q7">
    <cfRule type="expression" dxfId="1155" priority="9">
      <formula>Q7&gt;0</formula>
    </cfRule>
    <cfRule type="expression" dxfId="1154" priority="10">
      <formula>Q7&lt;0</formula>
    </cfRule>
  </conditionalFormatting>
  <conditionalFormatting sqref="Q8">
    <cfRule type="expression" dxfId="1153" priority="7">
      <formula>Q8&gt;0</formula>
    </cfRule>
    <cfRule type="expression" dxfId="1152" priority="8">
      <formula>Q8&lt;0</formula>
    </cfRule>
  </conditionalFormatting>
  <conditionalFormatting sqref="F25:F32">
    <cfRule type="expression" dxfId="1151" priority="5">
      <formula>F25&gt;0</formula>
    </cfRule>
    <cfRule type="expression" dxfId="1150" priority="6">
      <formula>F25&lt;0</formula>
    </cfRule>
  </conditionalFormatting>
  <conditionalFormatting sqref="H25:H32">
    <cfRule type="expression" dxfId="1149" priority="3">
      <formula>H25&gt;0</formula>
    </cfRule>
    <cfRule type="expression" dxfId="1148" priority="4">
      <formula>H25&lt;0</formula>
    </cfRule>
  </conditionalFormatting>
  <conditionalFormatting sqref="Q10">
    <cfRule type="expression" dxfId="1147" priority="1">
      <formula>Q10&gt;0</formula>
    </cfRule>
    <cfRule type="expression" dxfId="11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22.82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22.82</v>
      </c>
      <c r="R4" s="498">
        <v>8.8000000000000005E-3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697" t="s">
        <v>78</v>
      </c>
      <c r="P40" s="69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25.102000000000004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24.873800000000003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24.645600000000002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24.417400000000001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24.189200000000003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23.961000000000002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23.732800000000001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23.5046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23.276400000000002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23.048200000000001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22.82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22.591799999999999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22.363599999999998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22.135400000000001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21.9072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21.678999999999998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21.450799999999997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21.2226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20.994400000000002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20.766200000000001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20.538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754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45" priority="57">
      <formula>F31&gt;0</formula>
    </cfRule>
    <cfRule type="expression" dxfId="1144" priority="58">
      <formula>F31&lt;0</formula>
    </cfRule>
  </conditionalFormatting>
  <conditionalFormatting sqref="Q7">
    <cfRule type="expression" dxfId="1143" priority="55">
      <formula>Q7&gt;0</formula>
    </cfRule>
    <cfRule type="expression" dxfId="1142" priority="56">
      <formula>Q7&lt;0</formula>
    </cfRule>
  </conditionalFormatting>
  <conditionalFormatting sqref="Q8">
    <cfRule type="expression" dxfId="1141" priority="53">
      <formula>Q8&gt;0</formula>
    </cfRule>
    <cfRule type="expression" dxfId="114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9" priority="45">
      <formula>M58&gt;0</formula>
    </cfRule>
    <cfRule type="expression" dxfId="1138" priority="46">
      <formula>M58&lt;0</formula>
    </cfRule>
  </conditionalFormatting>
  <conditionalFormatting sqref="Q10">
    <cfRule type="expression" dxfId="1137" priority="43">
      <formula>Q10&gt;0</formula>
    </cfRule>
    <cfRule type="expression" dxfId="1136" priority="44">
      <formula>Q10&lt;0</formula>
    </cfRule>
  </conditionalFormatting>
  <conditionalFormatting sqref="F25:F30">
    <cfRule type="expression" dxfId="1135" priority="41">
      <formula>F25&gt;0</formula>
    </cfRule>
    <cfRule type="expression" dxfId="1134" priority="42">
      <formula>F25&lt;0</formula>
    </cfRule>
  </conditionalFormatting>
  <conditionalFormatting sqref="H25:H30">
    <cfRule type="expression" dxfId="1133" priority="39">
      <formula>H25&gt;0</formula>
    </cfRule>
    <cfRule type="expression" dxfId="1132" priority="40">
      <formula>H25&lt;0</formula>
    </cfRule>
  </conditionalFormatting>
  <conditionalFormatting sqref="F83:F94">
    <cfRule type="expression" dxfId="1131" priority="37">
      <formula>F83&gt;0</formula>
    </cfRule>
    <cfRule type="expression" dxfId="1130" priority="38">
      <formula>F83&lt;0</formula>
    </cfRule>
  </conditionalFormatting>
  <conditionalFormatting sqref="H83:H94">
    <cfRule type="expression" dxfId="1129" priority="35">
      <formula>H83&gt;0</formula>
    </cfRule>
    <cfRule type="expression" dxfId="1128" priority="36">
      <formula>H83&lt;0</formula>
    </cfRule>
  </conditionalFormatting>
  <conditionalFormatting sqref="J41">
    <cfRule type="expression" dxfId="1127" priority="33">
      <formula>J41&gt;0</formula>
    </cfRule>
    <cfRule type="expression" dxfId="1126" priority="34">
      <formula>J41&lt;0</formula>
    </cfRule>
  </conditionalFormatting>
  <conditionalFormatting sqref="J39:J47 J49">
    <cfRule type="expression" dxfId="1125" priority="31">
      <formula>J39&gt;0</formula>
    </cfRule>
    <cfRule type="expression" dxfId="1124" priority="32">
      <formula>J39&lt;0</formula>
    </cfRule>
  </conditionalFormatting>
  <conditionalFormatting sqref="F48 H48">
    <cfRule type="expression" dxfId="1123" priority="29">
      <formula>F48&gt;0</formula>
    </cfRule>
    <cfRule type="expression" dxfId="1122" priority="30">
      <formula>F48&lt;0</formula>
    </cfRule>
  </conditionalFormatting>
  <conditionalFormatting sqref="J48">
    <cfRule type="expression" dxfId="1121" priority="27">
      <formula>J48&gt;0</formula>
    </cfRule>
    <cfRule type="expression" dxfId="1120" priority="28">
      <formula>J48&lt;0</formula>
    </cfRule>
  </conditionalFormatting>
  <conditionalFormatting sqref="K41:K52">
    <cfRule type="expression" dxfId="1119" priority="25">
      <formula>K41&gt;0</formula>
    </cfRule>
    <cfRule type="expression" dxfId="1118" priority="26">
      <formula>K41&lt;0</formula>
    </cfRule>
  </conditionalFormatting>
  <conditionalFormatting sqref="K39:K52">
    <cfRule type="expression" dxfId="1117" priority="23">
      <formula>K39&gt;0</formula>
    </cfRule>
    <cfRule type="expression" dxfId="1116" priority="24">
      <formula>K39&lt;0</formula>
    </cfRule>
  </conditionalFormatting>
  <conditionalFormatting sqref="F102:F118 H102:H118 H120:H128 F120:F128">
    <cfRule type="expression" dxfId="1115" priority="19">
      <formula>F102&gt;0</formula>
    </cfRule>
    <cfRule type="expression" dxfId="1114" priority="20">
      <formula>F102&lt;0</formula>
    </cfRule>
  </conditionalFormatting>
  <conditionalFormatting sqref="F96:F101">
    <cfRule type="expression" dxfId="1113" priority="17">
      <formula>F96&gt;0</formula>
    </cfRule>
    <cfRule type="expression" dxfId="1112" priority="18">
      <formula>F96&lt;0</formula>
    </cfRule>
  </conditionalFormatting>
  <conditionalFormatting sqref="H96:H101">
    <cfRule type="expression" dxfId="1111" priority="15">
      <formula>H96&gt;0</formula>
    </cfRule>
    <cfRule type="expression" dxfId="1110" priority="16">
      <formula>H96&lt;0</formula>
    </cfRule>
  </conditionalFormatting>
  <conditionalFormatting sqref="J112">
    <cfRule type="expression" dxfId="1109" priority="13">
      <formula>J112&gt;0</formula>
    </cfRule>
    <cfRule type="expression" dxfId="1108" priority="14">
      <formula>J112&lt;0</formula>
    </cfRule>
  </conditionalFormatting>
  <conditionalFormatting sqref="J110:J118 J120">
    <cfRule type="expression" dxfId="1107" priority="11">
      <formula>J110&gt;0</formula>
    </cfRule>
    <cfRule type="expression" dxfId="1106" priority="12">
      <formula>J110&lt;0</formula>
    </cfRule>
  </conditionalFormatting>
  <conditionalFormatting sqref="F119 H119">
    <cfRule type="expression" dxfId="1105" priority="9">
      <formula>F119&gt;0</formula>
    </cfRule>
    <cfRule type="expression" dxfId="1104" priority="10">
      <formula>F119&lt;0</formula>
    </cfRule>
  </conditionalFormatting>
  <conditionalFormatting sqref="J119">
    <cfRule type="expression" dxfId="1103" priority="7">
      <formula>J119&gt;0</formula>
    </cfRule>
    <cfRule type="expression" dxfId="1102" priority="8">
      <formula>J119&lt;0</formula>
    </cfRule>
  </conditionalFormatting>
  <conditionalFormatting sqref="K112:K123">
    <cfRule type="expression" dxfId="1101" priority="5">
      <formula>K112&gt;0</formula>
    </cfRule>
    <cfRule type="expression" dxfId="1100" priority="6">
      <formula>K112&lt;0</formula>
    </cfRule>
  </conditionalFormatting>
  <conditionalFormatting sqref="K110:K123">
    <cfRule type="expression" dxfId="1099" priority="3">
      <formula>K110&gt;0</formula>
    </cfRule>
    <cfRule type="expression" dxfId="1098" priority="4">
      <formula>K110&lt;0</formula>
    </cfRule>
  </conditionalFormatting>
  <conditionalFormatting sqref="J121">
    <cfRule type="expression" dxfId="1097" priority="1">
      <formula>J121&gt;0</formula>
    </cfRule>
    <cfRule type="expression" dxfId="109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59.58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59.58</v>
      </c>
      <c r="R4" s="498">
        <v>-1E-3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697" t="s">
        <v>78</v>
      </c>
      <c r="P40" s="69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65.537999999999997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64.9422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64.346400000000003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63.750599999999999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63.154800000000002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62.558999999999997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61.963200000000001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61.367399999999996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60.771599999999999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60.175799999999995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59.58</v>
      </c>
      <c r="Q51" s="2"/>
      <c r="T51" s="92" t="s">
        <v>104</v>
      </c>
      <c r="U51" s="129" t="s">
        <v>643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58.984200000000001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58.388399999999997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57.7926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57.196799999999996</v>
      </c>
      <c r="T55" s="92" t="s">
        <v>107</v>
      </c>
      <c r="U55" s="129" t="s">
        <v>644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56.600999999999999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56.005199999999995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55.409399999999998</v>
      </c>
      <c r="T58" s="92" t="s">
        <v>108</v>
      </c>
      <c r="U58" s="129" t="s">
        <v>581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54.813600000000001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54.217799999999997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53.622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5" priority="15">
      <formula>F39&gt;0</formula>
    </cfRule>
    <cfRule type="expression" dxfId="1094" priority="16">
      <formula>F39&lt;0</formula>
    </cfRule>
  </conditionalFormatting>
  <conditionalFormatting sqref="Q7">
    <cfRule type="expression" dxfId="1093" priority="13">
      <formula>Q7&gt;0</formula>
    </cfRule>
    <cfRule type="expression" dxfId="1092" priority="14">
      <formula>Q7&lt;0</formula>
    </cfRule>
  </conditionalFormatting>
  <conditionalFormatting sqref="Q8">
    <cfRule type="expression" dxfId="1091" priority="11">
      <formula>Q8&gt;0</formula>
    </cfRule>
    <cfRule type="expression" dxfId="1090" priority="12">
      <formula>Q8&lt;0</formula>
    </cfRule>
  </conditionalFormatting>
  <conditionalFormatting sqref="F25:F38">
    <cfRule type="expression" dxfId="1089" priority="9">
      <formula>F25&gt;0</formula>
    </cfRule>
    <cfRule type="expression" dxfId="1088" priority="10">
      <formula>F25&lt;0</formula>
    </cfRule>
  </conditionalFormatting>
  <conditionalFormatting sqref="H25:H38">
    <cfRule type="expression" dxfId="1087" priority="7">
      <formula>H25&gt;0</formula>
    </cfRule>
    <cfRule type="expression" dxfId="10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5" priority="3">
      <formula>M55&gt;0</formula>
    </cfRule>
    <cfRule type="expression" dxfId="1084" priority="4">
      <formula>M55&lt;0</formula>
    </cfRule>
  </conditionalFormatting>
  <conditionalFormatting sqref="Q10">
    <cfRule type="expression" dxfId="1083" priority="1">
      <formula>Q10&gt;0</formula>
    </cfRule>
    <cfRule type="expression" dxfId="10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41.3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41.3</v>
      </c>
      <c r="R4" s="498">
        <v>6.6E-3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697" t="s">
        <v>78</v>
      </c>
      <c r="P40" s="69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45.43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45.017000000000003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44.603999999999999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44.191000000000003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43.777999999999999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43.365000000000002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42.951999999999998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42.539000000000001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42.125999999999998</v>
      </c>
      <c r="Q49" s="2"/>
      <c r="T49" s="92" t="s">
        <v>103</v>
      </c>
      <c r="U49" s="129" t="s">
        <v>645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41.713000000000001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41.3</v>
      </c>
      <c r="Q51" s="2"/>
      <c r="T51" s="92" t="s">
        <v>104</v>
      </c>
      <c r="U51" s="129" t="s">
        <v>646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40.886999999999993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40.473999999999997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40.060999999999993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39.647999999999996</v>
      </c>
      <c r="T55" s="92" t="s">
        <v>107</v>
      </c>
      <c r="U55" s="129" t="s">
        <v>647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39.234999999999992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38.821999999999996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38.408999999999999</v>
      </c>
      <c r="T58" s="92" t="s">
        <v>108</v>
      </c>
      <c r="U58" s="129" t="s">
        <v>550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37.996000000000002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37.582999999999998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37.17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1" priority="27">
      <formula>F27&gt;0</formula>
    </cfRule>
    <cfRule type="expression" dxfId="10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9" priority="15">
      <formula>Q8&gt;0</formula>
    </cfRule>
    <cfRule type="expression" dxfId="1078" priority="16">
      <formula>Q8&lt;0</formula>
    </cfRule>
  </conditionalFormatting>
  <conditionalFormatting sqref="Q7">
    <cfRule type="expression" dxfId="1077" priority="17">
      <formula>Q7&gt;0</formula>
    </cfRule>
    <cfRule type="expression" dxfId="1076" priority="18">
      <formula>Q7&lt;0</formula>
    </cfRule>
  </conditionalFormatting>
  <conditionalFormatting sqref="F37:F38">
    <cfRule type="expression" dxfId="1075" priority="13">
      <formula>F37&gt;0</formula>
    </cfRule>
    <cfRule type="expression" dxfId="1074" priority="14">
      <formula>F37&lt;0</formula>
    </cfRule>
  </conditionalFormatting>
  <conditionalFormatting sqref="H37:H38">
    <cfRule type="expression" dxfId="1073" priority="11">
      <formula>H37&gt;0</formula>
    </cfRule>
    <cfRule type="expression" dxfId="1072" priority="12">
      <formula>H37&lt;0</formula>
    </cfRule>
  </conditionalFormatting>
  <conditionalFormatting sqref="F23:F26 H23:H26">
    <cfRule type="expression" dxfId="1071" priority="9">
      <formula>F23&gt;0</formula>
    </cfRule>
    <cfRule type="expression" dxfId="1070" priority="10">
      <formula>F23&lt;0</formula>
    </cfRule>
  </conditionalFormatting>
  <conditionalFormatting sqref="Q10">
    <cfRule type="expression" dxfId="1069" priority="3">
      <formula>Q10&gt;0</formula>
    </cfRule>
    <cfRule type="expression" dxfId="1068" priority="4">
      <formula>Q10&lt;0</formula>
    </cfRule>
  </conditionalFormatting>
  <conditionalFormatting sqref="F22 H22">
    <cfRule type="expression" dxfId="1067" priority="1">
      <formula>F22&gt;0</formula>
    </cfRule>
    <cfRule type="expression" dxfId="1066" priority="2">
      <formula>F22&lt;0</formula>
    </cfRule>
  </conditionalFormatting>
  <conditionalFormatting sqref="M41">
    <cfRule type="expression" dxfId="1065" priority="5">
      <formula>M41&gt;0</formula>
    </cfRule>
    <cfRule type="expression" dxfId="10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53.82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53.82</v>
      </c>
      <c r="R4" s="498">
        <v>-7.1999999999999998E-3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59.202000000000005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58.663800000000002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58.125600000000006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57.587400000000002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57.049200000000006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56.511000000000003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55.972799999999999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55.434600000000003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54.8964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54.358200000000004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53.82</v>
      </c>
      <c r="Q51" s="2"/>
      <c r="T51" s="92" t="s">
        <v>104</v>
      </c>
      <c r="U51" s="129" t="s">
        <v>648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53.281799999999997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52.743600000000001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52.205399999999997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51.667200000000001</v>
      </c>
      <c r="T55" s="92" t="s">
        <v>107</v>
      </c>
      <c r="U55" s="129" t="s">
        <v>649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51.128999999999998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50.590799999999994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50.052600000000005</v>
      </c>
      <c r="T58" s="92" t="s">
        <v>108</v>
      </c>
      <c r="U58" s="129" t="s">
        <v>589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49.514400000000002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48.976199999999999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48.438000000000002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3" priority="29">
      <formula>F25&gt;0</formula>
    </cfRule>
    <cfRule type="expression" dxfId="1062" priority="30">
      <formula>F25&lt;0</formula>
    </cfRule>
  </conditionalFormatting>
  <conditionalFormatting sqref="Q7">
    <cfRule type="expression" dxfId="1061" priority="27">
      <formula>Q7&gt;0</formula>
    </cfRule>
    <cfRule type="expression" dxfId="1060" priority="28">
      <formula>Q7&lt;0</formula>
    </cfRule>
  </conditionalFormatting>
  <conditionalFormatting sqref="Q8">
    <cfRule type="expression" dxfId="1059" priority="25">
      <formula>Q8&gt;0</formula>
    </cfRule>
    <cfRule type="expression" dxfId="1058" priority="26">
      <formula>Q8&lt;0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M46">
    <cfRule type="expression" dxfId="1055" priority="11">
      <formula>M46&gt;0</formula>
    </cfRule>
    <cfRule type="expression" dxfId="1054" priority="12">
      <formula>M46&lt;0</formula>
    </cfRule>
  </conditionalFormatting>
  <conditionalFormatting sqref="F80:F88 H80:H88">
    <cfRule type="expression" dxfId="1053" priority="9">
      <formula>F80&gt;0</formula>
    </cfRule>
    <cfRule type="expression" dxfId="1052" priority="10">
      <formula>F80&lt;0</formula>
    </cfRule>
  </conditionalFormatting>
  <conditionalFormatting sqref="F75:F79">
    <cfRule type="expression" dxfId="1051" priority="7">
      <formula>F75&gt;0</formula>
    </cfRule>
    <cfRule type="expression" dxfId="1050" priority="8">
      <formula>F75&lt;0</formula>
    </cfRule>
  </conditionalFormatting>
  <conditionalFormatting sqref="H75:H79">
    <cfRule type="expression" dxfId="1049" priority="5">
      <formula>H75&gt;0</formula>
    </cfRule>
    <cfRule type="expression" dxfId="1048" priority="6">
      <formula>H75&lt;0</formula>
    </cfRule>
  </conditionalFormatting>
  <conditionalFormatting sqref="F71:F74">
    <cfRule type="expression" dxfId="1047" priority="3">
      <formula>F71&gt;0</formula>
    </cfRule>
    <cfRule type="expression" dxfId="1046" priority="4">
      <formula>F71&lt;0</formula>
    </cfRule>
  </conditionalFormatting>
  <conditionalFormatting sqref="H71:H74">
    <cfRule type="expression" dxfId="1045" priority="1">
      <formula>H71&gt;0</formula>
    </cfRule>
    <cfRule type="expression" dxfId="10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47.62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47.62</v>
      </c>
      <c r="R4" s="498">
        <v>4.4000000000000003E-3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52.381999999999998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51.905799999999999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51.429600000000001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50.953400000000002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50.477199999999996</v>
      </c>
      <c r="Q45" s="2"/>
      <c r="T45" s="92" t="s">
        <v>99</v>
      </c>
      <c r="U45" s="129" t="s">
        <v>650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50.000999999999998</v>
      </c>
      <c r="Q46" s="2"/>
      <c r="T46" s="92" t="s">
        <v>100</v>
      </c>
      <c r="U46" s="129" t="s">
        <v>651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49.524799999999999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49.0486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48.572399999999995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48.096199999999996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47.62</v>
      </c>
      <c r="Q51" s="2"/>
      <c r="T51" s="92" t="s">
        <v>104</v>
      </c>
      <c r="U51" s="129" t="s">
        <v>652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47.143799999999999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46.6676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46.191399999999994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45.715199999999996</v>
      </c>
      <c r="T55" s="92" t="s">
        <v>107</v>
      </c>
      <c r="U55" s="129" t="s">
        <v>653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45.238999999999997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44.762799999999999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44.2866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43.810400000000001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43.334199999999996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42.857999999999997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3" priority="11">
      <formula>F34&gt;0</formula>
    </cfRule>
    <cfRule type="expression" dxfId="1042" priority="12">
      <formula>F34&lt;0</formula>
    </cfRule>
  </conditionalFormatting>
  <conditionalFormatting sqref="Q7">
    <cfRule type="expression" dxfId="1041" priority="9">
      <formula>Q7&gt;0</formula>
    </cfRule>
    <cfRule type="expression" dxfId="1040" priority="10">
      <formula>Q7&lt;0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F25:F33">
    <cfRule type="expression" dxfId="1037" priority="5">
      <formula>F25&gt;0</formula>
    </cfRule>
    <cfRule type="expression" dxfId="1036" priority="6">
      <formula>F25&lt;0</formula>
    </cfRule>
  </conditionalFormatting>
  <conditionalFormatting sqref="H25:H33">
    <cfRule type="expression" dxfId="1035" priority="3">
      <formula>H25&gt;0</formula>
    </cfRule>
    <cfRule type="expression" dxfId="1034" priority="4">
      <formula>H25&lt;0</formula>
    </cfRule>
  </conditionalFormatting>
  <conditionalFormatting sqref="M46">
    <cfRule type="expression" dxfId="1033" priority="1">
      <formula>M46&gt;0</formula>
    </cfRule>
    <cfRule type="expression" dxfId="103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758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28.08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28.08</v>
      </c>
      <c r="R4" s="498">
        <v>7.4999999999999997E-3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303.26000000000022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303.26000000000022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30.888000000000002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30.607199999999999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30.3264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30.0456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29.764800000000001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29.483999999999998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29.203199999999999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28.9224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28.6416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28.360799999999998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28.08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27.799199999999999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27.518399999999996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27.237599999999997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26.956799999999998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26.675999999999998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26.395199999999996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26.1144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25.833600000000001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25.552799999999998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25.271999999999998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303.26000000000022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758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/>
      <c r="M75" s="378"/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1" priority="9">
      <formula>F57&gt;0</formula>
    </cfRule>
    <cfRule type="expression" dxfId="1030" priority="10">
      <formula>F57&lt;0</formula>
    </cfRule>
  </conditionalFormatting>
  <conditionalFormatting sqref="Q7">
    <cfRule type="expression" dxfId="1029" priority="7">
      <formula>Q7&gt;0</formula>
    </cfRule>
    <cfRule type="expression" dxfId="1028" priority="8">
      <formula>Q7&lt;0</formula>
    </cfRule>
  </conditionalFormatting>
  <conditionalFormatting sqref="Q8">
    <cfRule type="expression" dxfId="1027" priority="5">
      <formula>Q8&gt;0</formula>
    </cfRule>
    <cfRule type="expression" dxfId="1026" priority="6">
      <formula>Q8&lt;0</formula>
    </cfRule>
  </conditionalFormatting>
  <conditionalFormatting sqref="F25:F56">
    <cfRule type="expression" dxfId="1025" priority="3">
      <formula>F25&gt;0</formula>
    </cfRule>
    <cfRule type="expression" dxfId="1024" priority="4">
      <formula>F25&lt;0</formula>
    </cfRule>
  </conditionalFormatting>
  <conditionalFormatting sqref="H25:H56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76.42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76.42</v>
      </c>
      <c r="R4" s="498">
        <v>-1.0999999999999999E-2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84.062000000000012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83.297800000000009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82.533600000000007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81.769400000000005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81.005200000000002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80.241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79.476800000000011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78.712600000000009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77.948400000000007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77.184200000000004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76.42</v>
      </c>
      <c r="Q51" s="2"/>
      <c r="T51" s="92" t="s">
        <v>104</v>
      </c>
      <c r="U51" s="129" t="s">
        <v>654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75.655799999999999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74.891599999999997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74.127399999999994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73.363199999999992</v>
      </c>
      <c r="T55" s="92" t="s">
        <v>107</v>
      </c>
      <c r="U55" s="129" t="s">
        <v>655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72.599000000000004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71.834800000000001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71.070599999999999</v>
      </c>
      <c r="T58" s="92" t="s">
        <v>108</v>
      </c>
      <c r="U58" s="129" t="s">
        <v>569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70.306400000000011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69.542200000000008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68.778000000000006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1" priority="15">
      <formula>F57&gt;0</formula>
    </cfRule>
    <cfRule type="expression" dxfId="1020" priority="16">
      <formula>F57&lt;0</formula>
    </cfRule>
  </conditionalFormatting>
  <conditionalFormatting sqref="Q7">
    <cfRule type="expression" dxfId="1019" priority="13">
      <formula>Q7&gt;0</formula>
    </cfRule>
    <cfRule type="expression" dxfId="1018" priority="14">
      <formula>Q7&lt;0</formula>
    </cfRule>
  </conditionalFormatting>
  <conditionalFormatting sqref="Q8">
    <cfRule type="expression" dxfId="1017" priority="11">
      <formula>Q8&gt;0</formula>
    </cfRule>
    <cfRule type="expression" dxfId="1016" priority="12">
      <formula>Q8&lt;0</formula>
    </cfRule>
  </conditionalFormatting>
  <conditionalFormatting sqref="F25:F56">
    <cfRule type="expression" dxfId="1015" priority="9">
      <formula>F25&gt;0</formula>
    </cfRule>
    <cfRule type="expression" dxfId="1014" priority="10">
      <formula>F25&lt;0</formula>
    </cfRule>
  </conditionalFormatting>
  <conditionalFormatting sqref="H25:H56">
    <cfRule type="expression" dxfId="1013" priority="7">
      <formula>H25&gt;0</formula>
    </cfRule>
    <cfRule type="expression" dxfId="1012" priority="8">
      <formula>H25&lt;0</formula>
    </cfRule>
  </conditionalFormatting>
  <conditionalFormatting sqref="M58">
    <cfRule type="expression" dxfId="1011" priority="5">
      <formula>M58&gt;0</formula>
    </cfRule>
    <cfRule type="expression" dxfId="1010" priority="6">
      <formula>M58&lt;0</formula>
    </cfRule>
  </conditionalFormatting>
  <conditionalFormatting sqref="F84:F115">
    <cfRule type="expression" dxfId="1009" priority="3">
      <formula>F84&gt;0</formula>
    </cfRule>
    <cfRule type="expression" dxfId="1008" priority="4">
      <formula>F84&lt;0</formula>
    </cfRule>
  </conditionalFormatting>
  <conditionalFormatting sqref="H84:H115">
    <cfRule type="expression" dxfId="1007" priority="1">
      <formula>H84&gt;0</formula>
    </cfRule>
    <cfRule type="expression" dxfId="10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1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3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6400</v>
      </c>
      <c r="T2" s="63">
        <v>42804</v>
      </c>
      <c r="U2" s="85" t="s">
        <v>762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16.286135937499999</v>
      </c>
      <c r="T3" s="63">
        <v>42866</v>
      </c>
      <c r="U3" s="85" t="s">
        <v>763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14.53</v>
      </c>
      <c r="R4" s="498">
        <v>-2.0999999999999999E-3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92992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104231.26999999999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3376.3010000016366</v>
      </c>
      <c r="R7">
        <v>5500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-11239.26999999999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-0.10783011662431044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41" spans="2:16" ht="20.25" thickBot="1" x14ac:dyDescent="0.35">
      <c r="O41" s="697" t="s">
        <v>78</v>
      </c>
      <c r="P41" s="697"/>
    </row>
    <row r="42" spans="2:16" ht="15.75" thickTop="1" x14ac:dyDescent="0.25">
      <c r="O42" s="82">
        <v>1.22</v>
      </c>
      <c r="P42" s="82">
        <f>O42*$Q$4</f>
        <v>17.726599999999998</v>
      </c>
    </row>
    <row r="43" spans="2:16" x14ac:dyDescent="0.25">
      <c r="O43" s="82">
        <v>1.21</v>
      </c>
      <c r="P43" s="82">
        <f>O43*$Q$4</f>
        <v>17.581299999999999</v>
      </c>
    </row>
    <row r="44" spans="2:16" x14ac:dyDescent="0.25">
      <c r="O44" s="82">
        <v>1.2</v>
      </c>
      <c r="P44" s="82">
        <f>O44*$Q$4</f>
        <v>17.436</v>
      </c>
    </row>
    <row r="45" spans="2:16" x14ac:dyDescent="0.25">
      <c r="O45" s="82">
        <v>1.19</v>
      </c>
      <c r="P45" s="82">
        <f>O45*$Q$4</f>
        <v>17.290699999999998</v>
      </c>
    </row>
    <row r="46" spans="2:16" x14ac:dyDescent="0.25">
      <c r="O46" s="82">
        <v>1.18</v>
      </c>
      <c r="P46" s="82">
        <f>O46*$Q$4</f>
        <v>17.145399999999999</v>
      </c>
    </row>
    <row r="47" spans="2:16" x14ac:dyDescent="0.25">
      <c r="O47" s="82">
        <v>1.17</v>
      </c>
      <c r="P47" s="82">
        <f t="shared" ref="P47:P53" si="2">O47*$Q$4</f>
        <v>17.0001</v>
      </c>
    </row>
    <row r="48" spans="2:16" x14ac:dyDescent="0.25">
      <c r="G48" s="30"/>
      <c r="O48" s="82">
        <v>1.1599999999999999</v>
      </c>
      <c r="P48" s="82">
        <f t="shared" si="2"/>
        <v>16.854799999999997</v>
      </c>
    </row>
    <row r="49" spans="1:16" x14ac:dyDescent="0.25">
      <c r="A49" s="32" t="s">
        <v>81</v>
      </c>
      <c r="B49" s="502"/>
      <c r="C49" s="72">
        <f>SUM(C2:C48)</f>
        <v>9700</v>
      </c>
      <c r="D49" s="18"/>
      <c r="E49" s="18"/>
      <c r="F49" s="18">
        <f>SUM(F2:F48)</f>
        <v>155661.81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16.709499999999998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46254</v>
      </c>
      <c r="G50" s="354"/>
      <c r="H50" s="354">
        <f>SumByColor($A$50, H2:H48)</f>
        <v>3000</v>
      </c>
      <c r="I50" s="354"/>
      <c r="J50" s="355"/>
      <c r="K50" s="355">
        <f>SumByColor($A$50, K2:K48)</f>
        <v>46724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16.5642</v>
      </c>
    </row>
    <row r="51" spans="1:16" x14ac:dyDescent="0.25">
      <c r="O51" s="82">
        <v>1.1299999999999999</v>
      </c>
      <c r="P51" s="82">
        <f t="shared" si="2"/>
        <v>16.418899999999997</v>
      </c>
    </row>
    <row r="52" spans="1:16" x14ac:dyDescent="0.25">
      <c r="O52" s="82">
        <v>1.1200000000000001</v>
      </c>
      <c r="P52" s="82">
        <f t="shared" si="2"/>
        <v>16.273600000000002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754</v>
      </c>
      <c r="O53" s="82">
        <v>1.1100000000000001</v>
      </c>
      <c r="P53" s="82">
        <f t="shared" si="2"/>
        <v>16.128299999999999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15.983000000000001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15.8377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15.692400000000001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15.5471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15.4018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15.256500000000001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15.1112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14.9659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14.820599999999999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14.6753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14.53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14.384699999999999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14.2394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14.094099999999999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13.948799999999999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13.803499999999998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13.658199999999999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2" si="50">C71*(E71-D71)</f>
        <v>-2453.9999999999936</v>
      </c>
      <c r="G71" s="40">
        <f t="shared" ref="G71:G82" si="51">D71*C71</f>
        <v>98334</v>
      </c>
      <c r="H71" s="230">
        <f t="shared" ref="H71:H82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13.5129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13.367599999999999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13.222300000000001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13.077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12.931699999999999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12.786399999999999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12.6411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12.495799999999999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12.350499999999998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05" priority="108">
      <formula>F97&gt;0</formula>
    </cfRule>
    <cfRule type="expression" dxfId="100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03" priority="101">
      <formula>F90&gt;0</formula>
    </cfRule>
    <cfRule type="expression" dxfId="1002" priority="102">
      <formula>F90&lt;0</formula>
    </cfRule>
  </conditionalFormatting>
  <conditionalFormatting sqref="H90:H96">
    <cfRule type="expression" dxfId="1001" priority="97">
      <formula>H90&gt;0</formula>
    </cfRule>
    <cfRule type="expression" dxfId="1000" priority="98">
      <formula>H90&lt;0</formula>
    </cfRule>
  </conditionalFormatting>
  <conditionalFormatting sqref="Q8">
    <cfRule type="expression" dxfId="999" priority="83">
      <formula>Q8&gt;0</formula>
    </cfRule>
    <cfRule type="expression" dxfId="998" priority="84">
      <formula>Q8&lt;0</formula>
    </cfRule>
  </conditionalFormatting>
  <conditionalFormatting sqref="Q7">
    <cfRule type="expression" dxfId="997" priority="85">
      <formula>Q7&gt;0</formula>
    </cfRule>
    <cfRule type="expression" dxfId="996" priority="86">
      <formula>Q7&lt;0</formula>
    </cfRule>
  </conditionalFormatting>
  <conditionalFormatting sqref="F198:F204">
    <cfRule type="expression" dxfId="995" priority="57">
      <formula>F198&gt;0</formula>
    </cfRule>
    <cfRule type="expression" dxfId="994" priority="58">
      <formula>F198&lt;0</formula>
    </cfRule>
  </conditionalFormatting>
  <conditionalFormatting sqref="F123:F141 H123:H141">
    <cfRule type="expression" dxfId="993" priority="79">
      <formula>F123&gt;0</formula>
    </cfRule>
    <cfRule type="expression" dxfId="992" priority="80">
      <formula>F123&lt;0</formula>
    </cfRule>
  </conditionalFormatting>
  <conditionalFormatting sqref="F116:F122">
    <cfRule type="expression" dxfId="991" priority="77">
      <formula>F116&gt;0</formula>
    </cfRule>
    <cfRule type="expression" dxfId="990" priority="78">
      <formula>F116&lt;0</formula>
    </cfRule>
  </conditionalFormatting>
  <conditionalFormatting sqref="H116:H122">
    <cfRule type="expression" dxfId="989" priority="75">
      <formula>H116&gt;0</formula>
    </cfRule>
    <cfRule type="expression" dxfId="988" priority="76">
      <formula>H116&lt;0</formula>
    </cfRule>
  </conditionalFormatting>
  <conditionalFormatting sqref="F149:F167 H149:H167">
    <cfRule type="expression" dxfId="987" priority="73">
      <formula>F149&gt;0</formula>
    </cfRule>
    <cfRule type="expression" dxfId="986" priority="74">
      <formula>F149&lt;0</formula>
    </cfRule>
  </conditionalFormatting>
  <conditionalFormatting sqref="F142:F148">
    <cfRule type="expression" dxfId="985" priority="71">
      <formula>F142&gt;0</formula>
    </cfRule>
    <cfRule type="expression" dxfId="984" priority="72">
      <formula>F142&lt;0</formula>
    </cfRule>
  </conditionalFormatting>
  <conditionalFormatting sqref="H142:H148">
    <cfRule type="expression" dxfId="983" priority="69">
      <formula>H142&gt;0</formula>
    </cfRule>
    <cfRule type="expression" dxfId="982" priority="70">
      <formula>H142&lt;0</formula>
    </cfRule>
  </conditionalFormatting>
  <conditionalFormatting sqref="F175:F192 H175:H192">
    <cfRule type="expression" dxfId="981" priority="67">
      <formula>F175&gt;0</formula>
    </cfRule>
    <cfRule type="expression" dxfId="980" priority="68">
      <formula>F175&lt;0</formula>
    </cfRule>
  </conditionalFormatting>
  <conditionalFormatting sqref="F168:F174">
    <cfRule type="expression" dxfId="979" priority="65">
      <formula>F168&gt;0</formula>
    </cfRule>
    <cfRule type="expression" dxfId="978" priority="66">
      <formula>F168&lt;0</formula>
    </cfRule>
  </conditionalFormatting>
  <conditionalFormatting sqref="H168:H174">
    <cfRule type="expression" dxfId="977" priority="63">
      <formula>H168&gt;0</formula>
    </cfRule>
    <cfRule type="expression" dxfId="976" priority="64">
      <formula>H168&lt;0</formula>
    </cfRule>
  </conditionalFormatting>
  <conditionalFormatting sqref="F193:F197 H193:H197">
    <cfRule type="expression" dxfId="975" priority="61">
      <formula>F193&gt;0</formula>
    </cfRule>
    <cfRule type="expression" dxfId="974" priority="62">
      <formula>F193&lt;0</formula>
    </cfRule>
  </conditionalFormatting>
  <conditionalFormatting sqref="F205:F220 H205:H220">
    <cfRule type="expression" dxfId="973" priority="59">
      <formula>F205&gt;0</formula>
    </cfRule>
    <cfRule type="expression" dxfId="972" priority="60">
      <formula>F205&lt;0</formula>
    </cfRule>
  </conditionalFormatting>
  <conditionalFormatting sqref="H198:H204">
    <cfRule type="expression" dxfId="971" priority="55">
      <formula>H198&gt;0</formula>
    </cfRule>
    <cfRule type="expression" dxfId="970" priority="56">
      <formula>H198&lt;0</formula>
    </cfRule>
  </conditionalFormatting>
  <conditionalFormatting sqref="F221 H221">
    <cfRule type="expression" dxfId="969" priority="53">
      <formula>F221&gt;0</formula>
    </cfRule>
    <cfRule type="expression" dxfId="968" priority="54">
      <formula>F221&lt;0</formula>
    </cfRule>
  </conditionalFormatting>
  <conditionalFormatting sqref="F222:F226 H222:H226">
    <cfRule type="expression" dxfId="967" priority="51">
      <formula>F222&gt;0</formula>
    </cfRule>
    <cfRule type="expression" dxfId="966" priority="52">
      <formula>F222&lt;0</formula>
    </cfRule>
  </conditionalFormatting>
  <conditionalFormatting sqref="F234:F249 H234:H249">
    <cfRule type="expression" dxfId="965" priority="49">
      <formula>F234&gt;0</formula>
    </cfRule>
    <cfRule type="expression" dxfId="964" priority="50">
      <formula>F234&lt;0</formula>
    </cfRule>
  </conditionalFormatting>
  <conditionalFormatting sqref="F227:F233">
    <cfRule type="expression" dxfId="963" priority="47">
      <formula>F227&gt;0</formula>
    </cfRule>
    <cfRule type="expression" dxfId="962" priority="48">
      <formula>F227&lt;0</formula>
    </cfRule>
  </conditionalFormatting>
  <conditionalFormatting sqref="H227:H233">
    <cfRule type="expression" dxfId="961" priority="45">
      <formula>H227&gt;0</formula>
    </cfRule>
    <cfRule type="expression" dxfId="960" priority="46">
      <formula>H227&lt;0</formula>
    </cfRule>
  </conditionalFormatting>
  <conditionalFormatting sqref="F251:F256 H251:H256">
    <cfRule type="expression" dxfId="959" priority="43">
      <formula>F251&gt;0</formula>
    </cfRule>
    <cfRule type="expression" dxfId="958" priority="44">
      <formula>F251&lt;0</formula>
    </cfRule>
  </conditionalFormatting>
  <conditionalFormatting sqref="F257 H257">
    <cfRule type="expression" dxfId="957" priority="41">
      <formula>F257&gt;0</formula>
    </cfRule>
    <cfRule type="expression" dxfId="956" priority="42">
      <formula>F257&lt;0</formula>
    </cfRule>
  </conditionalFormatting>
  <conditionalFormatting sqref="F258:F262 H258:H262">
    <cfRule type="expression" dxfId="955" priority="39">
      <formula>F258&gt;0</formula>
    </cfRule>
    <cfRule type="expression" dxfId="954" priority="40">
      <formula>F258&lt;0</formula>
    </cfRule>
  </conditionalFormatting>
  <conditionalFormatting sqref="F270:F285 H270:H285">
    <cfRule type="expression" dxfId="953" priority="37">
      <formula>F270&gt;0</formula>
    </cfRule>
    <cfRule type="expression" dxfId="952" priority="38">
      <formula>F270&lt;0</formula>
    </cfRule>
  </conditionalFormatting>
  <conditionalFormatting sqref="F263:F269">
    <cfRule type="expression" dxfId="951" priority="35">
      <formula>F263&gt;0</formula>
    </cfRule>
    <cfRule type="expression" dxfId="950" priority="36">
      <formula>F263&lt;0</formula>
    </cfRule>
  </conditionalFormatting>
  <conditionalFormatting sqref="H263:H269">
    <cfRule type="expression" dxfId="949" priority="33">
      <formula>H263&gt;0</formula>
    </cfRule>
    <cfRule type="expression" dxfId="948" priority="34">
      <formula>H263&lt;0</formula>
    </cfRule>
  </conditionalFormatting>
  <conditionalFormatting sqref="F286:F291 H286:H291">
    <cfRule type="expression" dxfId="947" priority="31">
      <formula>F286&gt;0</formula>
    </cfRule>
    <cfRule type="expression" dxfId="946" priority="32">
      <formula>F286&lt;0</formula>
    </cfRule>
  </conditionalFormatting>
  <conditionalFormatting sqref="F292 H292">
    <cfRule type="expression" dxfId="945" priority="29">
      <formula>F292&gt;0</formula>
    </cfRule>
    <cfRule type="expression" dxfId="944" priority="30">
      <formula>F292&lt;0</formula>
    </cfRule>
  </conditionalFormatting>
  <conditionalFormatting sqref="F293:F297 H293:H297">
    <cfRule type="expression" dxfId="943" priority="27">
      <formula>F293&gt;0</formula>
    </cfRule>
    <cfRule type="expression" dxfId="942" priority="28">
      <formula>F293&lt;0</formula>
    </cfRule>
  </conditionalFormatting>
  <conditionalFormatting sqref="F305:F320 H305:H320">
    <cfRule type="expression" dxfId="941" priority="25">
      <formula>F305&gt;0</formula>
    </cfRule>
    <cfRule type="expression" dxfId="940" priority="26">
      <formula>F305&lt;0</formula>
    </cfRule>
  </conditionalFormatting>
  <conditionalFormatting sqref="F298:F304">
    <cfRule type="expression" dxfId="939" priority="23">
      <formula>F298&gt;0</formula>
    </cfRule>
    <cfRule type="expression" dxfId="938" priority="24">
      <formula>F298&lt;0</formula>
    </cfRule>
  </conditionalFormatting>
  <conditionalFormatting sqref="H298:H304">
    <cfRule type="expression" dxfId="937" priority="21">
      <formula>H298&gt;0</formula>
    </cfRule>
    <cfRule type="expression" dxfId="936" priority="22">
      <formula>H298&lt;0</formula>
    </cfRule>
  </conditionalFormatting>
  <conditionalFormatting sqref="M349">
    <cfRule type="expression" dxfId="935" priority="19">
      <formula>M349&gt;0</formula>
    </cfRule>
    <cfRule type="expression" dxfId="934" priority="20">
      <formula>M349&lt;0</formula>
    </cfRule>
  </conditionalFormatting>
  <conditionalFormatting sqref="F72:F86 H72:H86">
    <cfRule type="expression" dxfId="933" priority="17">
      <formula>F72&gt;0</formula>
    </cfRule>
    <cfRule type="expression" dxfId="932" priority="18">
      <formula>F72&lt;0</formula>
    </cfRule>
  </conditionalFormatting>
  <conditionalFormatting sqref="F60:F71">
    <cfRule type="expression" dxfId="931" priority="15">
      <formula>F60&gt;0</formula>
    </cfRule>
    <cfRule type="expression" dxfId="930" priority="16">
      <formula>F60&lt;0</formula>
    </cfRule>
  </conditionalFormatting>
  <conditionalFormatting sqref="H60:H71">
    <cfRule type="expression" dxfId="929" priority="13">
      <formula>H60&gt;0</formula>
    </cfRule>
    <cfRule type="expression" dxfId="928" priority="14">
      <formula>H60&lt;0</formula>
    </cfRule>
  </conditionalFormatting>
  <conditionalFormatting sqref="F54:F59 H54:H59">
    <cfRule type="expression" dxfId="927" priority="11">
      <formula>F54&gt;0</formula>
    </cfRule>
    <cfRule type="expression" dxfId="926" priority="12">
      <formula>F54&lt;0</formula>
    </cfRule>
  </conditionalFormatting>
  <conditionalFormatting sqref="J56:K56">
    <cfRule type="expression" dxfId="925" priority="9">
      <formula>J56&gt;0</formula>
    </cfRule>
    <cfRule type="expression" dxfId="924" priority="10">
      <formula>J56&lt;0</formula>
    </cfRule>
  </conditionalFormatting>
  <conditionalFormatting sqref="J57:K63 K62:K86">
    <cfRule type="expression" dxfId="923" priority="7">
      <formula>J57&gt;0</formula>
    </cfRule>
    <cfRule type="expression" dxfId="922" priority="8">
      <formula>J57&lt;0</formula>
    </cfRule>
  </conditionalFormatting>
  <conditionalFormatting sqref="L56:L86">
    <cfRule type="expression" dxfId="921" priority="3">
      <formula>L56&gt;0</formula>
    </cfRule>
    <cfRule type="expression" dxfId="920" priority="4">
      <formula>L56&lt;0</formula>
    </cfRule>
  </conditionalFormatting>
  <conditionalFormatting sqref="Q10">
    <cfRule type="expression" dxfId="919" priority="1">
      <formula>Q10&gt;0</formula>
    </cfRule>
    <cfRule type="expression" dxfId="91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29.13</v>
      </c>
      <c r="R4" s="498">
        <v>2.9999999999999997E-4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43695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563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-2345.9100000000035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-4093.8799999999974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-8.5665954088063948E-2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754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697" t="s">
        <v>78</v>
      </c>
      <c r="P40" s="69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32.042999999999999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31.7517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31.4604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31.1691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30.877800000000001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30.586500000000001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30.295200000000001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30.003899999999998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29.712599999999998</v>
      </c>
      <c r="Q49" s="2"/>
      <c r="T49" s="92" t="s">
        <v>103</v>
      </c>
      <c r="U49" s="87" t="s">
        <v>551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29.421299999999999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29.13</v>
      </c>
      <c r="Q51" s="2"/>
      <c r="T51" s="92" t="s">
        <v>104</v>
      </c>
      <c r="U51" s="87" t="s">
        <v>656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28.838699999999999</v>
      </c>
      <c r="Q52" s="2"/>
      <c r="T52" s="92" t="s">
        <v>105</v>
      </c>
      <c r="U52" s="87" t="s">
        <v>657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28.5474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28.2561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27.964799999999997</v>
      </c>
      <c r="T55" s="92" t="s">
        <v>107</v>
      </c>
      <c r="U55" s="87" t="s">
        <v>658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27.673499999999997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27.382199999999997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27.090900000000001</v>
      </c>
      <c r="T58" s="92" t="s">
        <v>108</v>
      </c>
      <c r="U58" s="87" t="s">
        <v>590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26.799600000000002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26.508299999999998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26.216999999999999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756</v>
      </c>
      <c r="S66" s="23" t="s">
        <v>755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17" priority="49">
      <formula>F69&gt;0</formula>
    </cfRule>
    <cfRule type="expression" dxfId="916" priority="50">
      <formula>F69&lt;0</formula>
    </cfRule>
  </conditionalFormatting>
  <conditionalFormatting sqref="F74:F87 F90:F134 F137:F138">
    <cfRule type="expression" dxfId="915" priority="45">
      <formula>F74&gt;0</formula>
    </cfRule>
    <cfRule type="expression" dxfId="914" priority="46">
      <formula>F74&lt;0</formula>
    </cfRule>
  </conditionalFormatting>
  <conditionalFormatting sqref="F74:F87 F90:F134 F137:F138">
    <cfRule type="expression" dxfId="913" priority="47">
      <formula>F74&gt;0</formula>
    </cfRule>
    <cfRule type="expression" dxfId="912" priority="48">
      <formula>F74&lt;0</formula>
    </cfRule>
  </conditionalFormatting>
  <conditionalFormatting sqref="H69:H87 H90:H134 H137:H138">
    <cfRule type="expression" dxfId="911" priority="43">
      <formula>H69&gt;0</formula>
    </cfRule>
    <cfRule type="expression" dxfId="910" priority="44">
      <formula>H69&lt;0</formula>
    </cfRule>
  </conditionalFormatting>
  <conditionalFormatting sqref="F65:F68">
    <cfRule type="expression" dxfId="909" priority="37">
      <formula>F65&gt;0</formula>
    </cfRule>
    <cfRule type="expression" dxfId="908" priority="38">
      <formula>F65&lt;0</formula>
    </cfRule>
  </conditionalFormatting>
  <conditionalFormatting sqref="H65:H68">
    <cfRule type="expression" dxfId="907" priority="35">
      <formula>H65&gt;0</formula>
    </cfRule>
    <cfRule type="expression" dxfId="906" priority="36">
      <formula>H65&lt;0</formula>
    </cfRule>
  </conditionalFormatting>
  <conditionalFormatting sqref="Q8">
    <cfRule type="expression" dxfId="905" priority="31">
      <formula>Q8&gt;0</formula>
    </cfRule>
    <cfRule type="expression" dxfId="904" priority="32">
      <formula>Q8&lt;0</formula>
    </cfRule>
  </conditionalFormatting>
  <conditionalFormatting sqref="Q7">
    <cfRule type="expression" dxfId="903" priority="33">
      <formula>Q7&gt;0</formula>
    </cfRule>
    <cfRule type="expression" dxfId="902" priority="34">
      <formula>Q7&lt;0</formula>
    </cfRule>
  </conditionalFormatting>
  <conditionalFormatting sqref="F88">
    <cfRule type="expression" dxfId="901" priority="27">
      <formula>F88&gt;0</formula>
    </cfRule>
    <cfRule type="expression" dxfId="900" priority="28">
      <formula>F88&lt;0</formula>
    </cfRule>
  </conditionalFormatting>
  <conditionalFormatting sqref="F88">
    <cfRule type="expression" dxfId="899" priority="29">
      <formula>F88&gt;0</formula>
    </cfRule>
    <cfRule type="expression" dxfId="898" priority="30">
      <formula>F88&lt;0</formula>
    </cfRule>
  </conditionalFormatting>
  <conditionalFormatting sqref="H88">
    <cfRule type="expression" dxfId="897" priority="25">
      <formula>H88&gt;0</formula>
    </cfRule>
    <cfRule type="expression" dxfId="896" priority="26">
      <formula>H88&lt;0</formula>
    </cfRule>
  </conditionalFormatting>
  <conditionalFormatting sqref="F89">
    <cfRule type="expression" dxfId="895" priority="21">
      <formula>F89&gt;0</formula>
    </cfRule>
    <cfRule type="expression" dxfId="894" priority="22">
      <formula>F89&lt;0</formula>
    </cfRule>
  </conditionalFormatting>
  <conditionalFormatting sqref="F89">
    <cfRule type="expression" dxfId="893" priority="23">
      <formula>F89&gt;0</formula>
    </cfRule>
    <cfRule type="expression" dxfId="892" priority="24">
      <formula>F89&lt;0</formula>
    </cfRule>
  </conditionalFormatting>
  <conditionalFormatting sqref="H89">
    <cfRule type="expression" dxfId="891" priority="19">
      <formula>H89&gt;0</formula>
    </cfRule>
    <cfRule type="expression" dxfId="890" priority="20">
      <formula>H89&lt;0</formula>
    </cfRule>
  </conditionalFormatting>
  <conditionalFormatting sqref="F135:F136">
    <cfRule type="expression" dxfId="889" priority="15">
      <formula>F135&gt;0</formula>
    </cfRule>
    <cfRule type="expression" dxfId="888" priority="16">
      <formula>F135&lt;0</formula>
    </cfRule>
  </conditionalFormatting>
  <conditionalFormatting sqref="F135:F136">
    <cfRule type="expression" dxfId="887" priority="17">
      <formula>F135&gt;0</formula>
    </cfRule>
    <cfRule type="expression" dxfId="886" priority="18">
      <formula>F135&lt;0</formula>
    </cfRule>
  </conditionalFormatting>
  <conditionalFormatting sqref="H135:H136">
    <cfRule type="expression" dxfId="885" priority="13">
      <formula>H135&gt;0</formula>
    </cfRule>
    <cfRule type="expression" dxfId="884" priority="14">
      <formula>H135&lt;0</formula>
    </cfRule>
  </conditionalFormatting>
  <conditionalFormatting sqref="F35:F50">
    <cfRule type="expression" dxfId="883" priority="11">
      <formula>F35&gt;0</formula>
    </cfRule>
    <cfRule type="expression" dxfId="882" priority="12">
      <formula>F35&lt;0</formula>
    </cfRule>
  </conditionalFormatting>
  <conditionalFormatting sqref="H35:H50">
    <cfRule type="expression" dxfId="881" priority="9">
      <formula>H35&gt;0</formula>
    </cfRule>
    <cfRule type="expression" dxfId="880" priority="10">
      <formula>H35&lt;0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45:K45">
    <cfRule type="expression" dxfId="877" priority="5">
      <formula>J45&gt;0</formula>
    </cfRule>
    <cfRule type="expression" dxfId="876" priority="6">
      <formula>J45&lt;0</formula>
    </cfRule>
  </conditionalFormatting>
  <conditionalFormatting sqref="K46">
    <cfRule type="expression" dxfId="875" priority="3">
      <formula>K46&gt;0</formula>
    </cfRule>
    <cfRule type="expression" dxfId="874" priority="4">
      <formula>K46&lt;0</formula>
    </cfRule>
  </conditionalFormatting>
  <conditionalFormatting sqref="K47:K58">
    <cfRule type="expression" dxfId="873" priority="1">
      <formula>K47&gt;0</formula>
    </cfRule>
    <cfRule type="expression" dxfId="87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10.96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10.96</v>
      </c>
      <c r="R4" s="498">
        <v>-8.0999999999999996E-3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12.056000000000003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11.946400000000002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11.836800000000002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11.727200000000002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11.617600000000001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11.508000000000001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11.398400000000001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11.288800000000002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11.179200000000002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11.069600000000001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10.96</v>
      </c>
      <c r="Q51" s="2"/>
      <c r="T51" s="92" t="s">
        <v>104</v>
      </c>
      <c r="U51" s="87" t="s">
        <v>659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10.8504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10.7408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10.6312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10.521600000000001</v>
      </c>
      <c r="T55" s="92" t="s">
        <v>107</v>
      </c>
      <c r="U55" s="87" t="s">
        <v>660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10.412000000000001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10.3024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10.192800000000002</v>
      </c>
      <c r="T58" s="92" t="s">
        <v>108</v>
      </c>
      <c r="U58" s="87" t="s">
        <v>582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10.083200000000001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9.9736000000000011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9.8640000000000008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1" priority="25">
      <formula>F30&gt;0</formula>
    </cfRule>
    <cfRule type="expression" dxfId="870" priority="26">
      <formula>F30&lt;0</formula>
    </cfRule>
  </conditionalFormatting>
  <conditionalFormatting sqref="F34:F42 F46:F74">
    <cfRule type="expression" dxfId="869" priority="21">
      <formula>F34&gt;0</formula>
    </cfRule>
    <cfRule type="expression" dxfId="868" priority="22">
      <formula>F34&lt;0</formula>
    </cfRule>
  </conditionalFormatting>
  <conditionalFormatting sqref="F34:F42 F46:F74">
    <cfRule type="expression" dxfId="867" priority="23">
      <formula>F34&gt;0</formula>
    </cfRule>
    <cfRule type="expression" dxfId="866" priority="24">
      <formula>F34&lt;0</formula>
    </cfRule>
  </conditionalFormatting>
  <conditionalFormatting sqref="H30:H42 H46:H74">
    <cfRule type="expression" dxfId="865" priority="19">
      <formula>H30&gt;0</formula>
    </cfRule>
    <cfRule type="expression" dxfId="864" priority="20">
      <formula>H30&lt;0</formula>
    </cfRule>
  </conditionalFormatting>
  <conditionalFormatting sqref="F25:F29">
    <cfRule type="expression" dxfId="863" priority="13">
      <formula>F25&gt;0</formula>
    </cfRule>
    <cfRule type="expression" dxfId="862" priority="14">
      <formula>F25&lt;0</formula>
    </cfRule>
  </conditionalFormatting>
  <conditionalFormatting sqref="H25:H29">
    <cfRule type="expression" dxfId="861" priority="11">
      <formula>H25&gt;0</formula>
    </cfRule>
    <cfRule type="expression" dxfId="860" priority="12">
      <formula>H25&lt;0</formula>
    </cfRule>
  </conditionalFormatting>
  <conditionalFormatting sqref="Q7">
    <cfRule type="expression" dxfId="859" priority="9">
      <formula>Q7&gt;0</formula>
    </cfRule>
    <cfRule type="expression" dxfId="858" priority="10">
      <formula>Q7&lt;0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F43:F45">
    <cfRule type="expression" dxfId="855" priority="3">
      <formula>F43&gt;0</formula>
    </cfRule>
    <cfRule type="expression" dxfId="854" priority="4">
      <formula>F43&lt;0</formula>
    </cfRule>
  </conditionalFormatting>
  <conditionalFormatting sqref="F43:F45">
    <cfRule type="expression" dxfId="853" priority="5">
      <formula>F43&gt;0</formula>
    </cfRule>
    <cfRule type="expression" dxfId="852" priority="6">
      <formula>F43&lt;0</formula>
    </cfRule>
  </conditionalFormatting>
  <conditionalFormatting sqref="H43:H45">
    <cfRule type="expression" dxfId="851" priority="1">
      <formula>H43&gt;0</formula>
    </cfRule>
    <cfRule type="expression" dxfId="85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127.51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127.51</v>
      </c>
      <c r="R4" s="498">
        <v>-1E-4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140.26100000000002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138.98590000000002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137.71080000000001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136.43570000000003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135.16060000000002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133.88550000000001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132.6104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131.33530000000002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130.06020000000001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128.7851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127.51</v>
      </c>
      <c r="Q51" s="2"/>
      <c r="T51" s="92" t="s">
        <v>104</v>
      </c>
      <c r="U51" s="129" t="s">
        <v>661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126.23490000000001</v>
      </c>
      <c r="Q52" s="2"/>
      <c r="T52" s="92" t="s">
        <v>105</v>
      </c>
      <c r="U52" s="129" t="s">
        <v>662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124.9598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123.68470000000001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122.4096</v>
      </c>
      <c r="T55" s="92" t="s">
        <v>107</v>
      </c>
      <c r="U55" s="129" t="s">
        <v>663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121.1345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119.85939999999999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118.58430000000001</v>
      </c>
      <c r="T58" s="92" t="s">
        <v>108</v>
      </c>
      <c r="U58" s="129" t="s">
        <v>591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117.3092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116.03410000000001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114.759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49" priority="19">
      <formula>F25&gt;0</formula>
    </cfRule>
    <cfRule type="expression" dxfId="848" priority="20">
      <formula>F25&lt;0</formula>
    </cfRule>
  </conditionalFormatting>
  <conditionalFormatting sqref="Q7">
    <cfRule type="expression" dxfId="847" priority="17">
      <formula>Q7&gt;0</formula>
    </cfRule>
    <cfRule type="expression" dxfId="846" priority="18">
      <formula>Q7&lt;0</formula>
    </cfRule>
  </conditionalFormatting>
  <conditionalFormatting sqref="Q8">
    <cfRule type="expression" dxfId="845" priority="15">
      <formula>Q8&gt;0</formula>
    </cfRule>
    <cfRule type="expression" dxfId="844" priority="16">
      <formula>Q8&lt;0</formula>
    </cfRule>
  </conditionalFormatting>
  <conditionalFormatting sqref="M74">
    <cfRule type="expression" dxfId="843" priority="9">
      <formula>M74&gt;0</formula>
    </cfRule>
    <cfRule type="expression" dxfId="842" priority="10">
      <formula>M74&lt;0</formula>
    </cfRule>
  </conditionalFormatting>
  <conditionalFormatting sqref="F113:F149 H113:H149">
    <cfRule type="expression" dxfId="841" priority="7">
      <formula>F113&gt;0</formula>
    </cfRule>
    <cfRule type="expression" dxfId="840" priority="8">
      <formula>F113&lt;0</formula>
    </cfRule>
  </conditionalFormatting>
  <conditionalFormatting sqref="F105:F112">
    <cfRule type="expression" dxfId="839" priority="5">
      <formula>F105&gt;0</formula>
    </cfRule>
    <cfRule type="expression" dxfId="838" priority="6">
      <formula>F105&lt;0</formula>
    </cfRule>
  </conditionalFormatting>
  <conditionalFormatting sqref="H105:H112">
    <cfRule type="expression" dxfId="837" priority="3">
      <formula>H105&gt;0</formula>
    </cfRule>
    <cfRule type="expression" dxfId="836" priority="4">
      <formula>H105&lt;0</formula>
    </cfRule>
  </conditionalFormatting>
  <conditionalFormatting sqref="Q10">
    <cfRule type="expression" dxfId="835" priority="1">
      <formula>Q10&gt;0</formula>
    </cfRule>
    <cfRule type="expression" dxfId="83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0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13.31</v>
      </c>
      <c r="R4" s="498">
        <v>1.5299999999999999E-2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13310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-22175.680000000168</v>
      </c>
      <c r="R7">
        <v>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-22175.680000000168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-0.62491912230511193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14.641000000000002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14.507900000000001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14.374800000000002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14.241700000000002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14.108600000000001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13.9755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13.842400000000001</v>
      </c>
      <c r="Q49" s="2"/>
      <c r="T49" s="107" t="s">
        <v>103</v>
      </c>
      <c r="U49" s="105" t="s">
        <v>664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13.709300000000001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13.5762</v>
      </c>
      <c r="Q51" s="2"/>
      <c r="T51" s="107" t="s">
        <v>104</v>
      </c>
      <c r="U51" s="105" t="s">
        <v>665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13.443100000000001</v>
      </c>
      <c r="Q52" s="2"/>
      <c r="T52" s="107" t="s">
        <v>105</v>
      </c>
      <c r="U52" s="105" t="s">
        <v>552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13.31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13.1769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13.043800000000001</v>
      </c>
      <c r="T55" s="107" t="s">
        <v>107</v>
      </c>
      <c r="U55" s="105" t="s">
        <v>666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12.9107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12.7776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12.644500000000001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12.5114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12.378300000000001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12.245200000000001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12.112100000000002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11.979000000000001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69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69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114.19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114.19</v>
      </c>
      <c r="R4" s="498">
        <v>5.7000000000000002E-3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697" t="s">
        <v>78</v>
      </c>
      <c r="P40" s="69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125.60900000000001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124.4671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123.32520000000001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122.1833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121.04140000000001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119.8995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118.7576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117.6157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116.4738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115.3319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114.19</v>
      </c>
      <c r="Q51" s="2"/>
      <c r="T51" s="92" t="s">
        <v>104</v>
      </c>
      <c r="U51" s="129" t="s">
        <v>667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113.04809999999999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111.9062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110.76429999999999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109.6224</v>
      </c>
      <c r="T55" s="92" t="s">
        <v>107</v>
      </c>
      <c r="U55" s="129" t="s">
        <v>668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108.48049999999999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107.33859999999999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106.19670000000001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105.0548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103.91290000000001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102.771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52.01</v>
      </c>
      <c r="R4" s="498">
        <v>-3.5999999999999999E-3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2600.5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493.47999999999956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18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6.9699903194578895E-3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697" t="s">
        <v>78</v>
      </c>
      <c r="P44" s="69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57.211000000000006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56.690899999999999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56.1708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55.650700000000001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55.130600000000001</v>
      </c>
      <c r="T49" s="92" t="s">
        <v>121</v>
      </c>
      <c r="U49" s="129" t="s">
        <v>570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54.610500000000002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54.090400000000002</v>
      </c>
      <c r="T51" s="92" t="s">
        <v>104</v>
      </c>
      <c r="U51" s="129" t="s">
        <v>669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53.570299999999996</v>
      </c>
      <c r="T52" s="92" t="s">
        <v>105</v>
      </c>
      <c r="U52" s="129" t="s">
        <v>670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53.050199999999997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52.530099999999997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52.01</v>
      </c>
      <c r="T55" s="92" t="s">
        <v>107</v>
      </c>
      <c r="U55" s="129" t="s">
        <v>671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51.489899999999999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50.969799999999999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50.4497</v>
      </c>
      <c r="T58" s="92" t="s">
        <v>108</v>
      </c>
      <c r="U58" s="129" t="s">
        <v>592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49.929599999999994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49.409499999999994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48.889399999999995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48.369300000000003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47.849200000000003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47.329099999999997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46.808999999999997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539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23.14</v>
      </c>
      <c r="R4" s="498">
        <v>-7.7000000000000002E-3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13884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-41.300000000001091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-1493.5599999999995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-9.7125941956981446E-2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697" t="s">
        <v>78</v>
      </c>
      <c r="P40" s="69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25.454000000000004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25.222600000000003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24.991200000000003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24.759800000000002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24.528400000000001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24.297000000000001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24.0656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23.834200000000003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23.602800000000002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23.371400000000001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23.14</v>
      </c>
      <c r="Q51" s="2"/>
      <c r="T51" s="92" t="s">
        <v>104</v>
      </c>
      <c r="U51" s="129" t="s">
        <v>672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22.9086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22.677199999999999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22.445799999999998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22.214400000000001</v>
      </c>
      <c r="T55" s="92" t="s">
        <v>107</v>
      </c>
      <c r="U55" s="129" t="s">
        <v>673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21.983000000000001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21.7516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21.520200000000003</v>
      </c>
      <c r="T58" s="92" t="s">
        <v>108</v>
      </c>
      <c r="U58" s="129" t="s">
        <v>593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21.288800000000002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21.057400000000001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20.826000000000001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56.38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56.38</v>
      </c>
      <c r="R4" s="498">
        <v>1.4E-3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560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62.018000000000008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61.454200000000007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60.890400000000007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60.326600000000006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59.762800000000006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59.199000000000005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58.635200000000005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58.071400000000004</v>
      </c>
      <c r="Q48" s="2"/>
      <c r="T48" s="92" t="s">
        <v>331</v>
      </c>
      <c r="U48" s="87" t="s">
        <v>541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57.507600000000004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56.943800000000003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56.38</v>
      </c>
      <c r="Q51" s="2"/>
      <c r="T51" s="92" t="s">
        <v>104</v>
      </c>
      <c r="U51" s="87" t="s">
        <v>674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55.816200000000002</v>
      </c>
      <c r="Q52" s="2"/>
      <c r="T52" s="92" t="s">
        <v>105</v>
      </c>
      <c r="U52" s="87" t="s">
        <v>559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55.252400000000002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54.688600000000001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54.1248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53.561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52.997199999999999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52.433400000000006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51.869600000000005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51.305800000000005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50.742000000000004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28.99</v>
      </c>
      <c r="R4" s="498">
        <v>2.47E-2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11596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19630.796999999846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4134.929999999993</v>
      </c>
      <c r="T8" t="s">
        <v>564</v>
      </c>
      <c r="AC8" s="232"/>
      <c r="AF8" s="232"/>
      <c r="AG8" s="232"/>
    </row>
    <row r="9" spans="1:33" x14ac:dyDescent="0.25">
      <c r="B9" s="499">
        <v>42846</v>
      </c>
      <c r="C9" s="4">
        <v>200</v>
      </c>
      <c r="D9" s="3">
        <v>27.34</v>
      </c>
      <c r="E9" s="3">
        <v>-0.78</v>
      </c>
      <c r="F9" s="3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0.55420067094933956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5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1400</v>
      </c>
      <c r="I23" s="354"/>
      <c r="J23" s="354"/>
      <c r="K23" s="355">
        <f>SumByColor($A$23,K2:K21)</f>
        <v>33896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31.888999999999999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31.5991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31.309200000000001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31.019300000000001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754</v>
      </c>
      <c r="M29" s="4"/>
      <c r="N29" s="4"/>
      <c r="O29" s="82">
        <v>1.06</v>
      </c>
      <c r="P29" s="82">
        <f t="shared" si="3"/>
        <v>30.729399999999998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30.439499999999999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30.1496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29.8597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29.569799999999997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29.279899999999998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28.99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28.700099999999999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28.4102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28.120299999999997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27.830399999999997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27.540499999999998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27.250599999999999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26.960699999999999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26.6708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26.3809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26.090999999999998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2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2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2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2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2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1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2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1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2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1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1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1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1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3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3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3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4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4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4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4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0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0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0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0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M356:M359"/>
    <mergeCell ref="G243:G244"/>
    <mergeCell ref="G267:G269"/>
    <mergeCell ref="G13:G14"/>
    <mergeCell ref="G375:G378"/>
    <mergeCell ref="B281:B282"/>
    <mergeCell ref="G281:G282"/>
    <mergeCell ref="B283:B286"/>
    <mergeCell ref="A322:A324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52.17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52.17</v>
      </c>
      <c r="R4" s="516">
        <v>1.29E-2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697" t="s">
        <v>78</v>
      </c>
      <c r="P40" s="69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57.387000000000008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56.865300000000005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56.343600000000002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55.821900000000007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55.300200000000004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54.778500000000001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54.256800000000005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53.735100000000003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53.2134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52.691700000000004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52.17</v>
      </c>
      <c r="Q51" s="2"/>
      <c r="T51" s="86" t="s">
        <v>104</v>
      </c>
      <c r="U51" s="87" t="s">
        <v>675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51.648299999999999</v>
      </c>
      <c r="Q52" s="2"/>
      <c r="T52" s="86" t="s">
        <v>105</v>
      </c>
      <c r="U52" s="87" t="s">
        <v>542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51.126600000000003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50.604900000000001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50.083199999999998</v>
      </c>
      <c r="T55" s="86" t="s">
        <v>107</v>
      </c>
      <c r="U55" s="87" t="s">
        <v>676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49.561500000000002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49.0398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48.518100000000004</v>
      </c>
      <c r="T58" s="86" t="s">
        <v>108</v>
      </c>
      <c r="U58" s="87" t="s">
        <v>594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47.996400000000001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47.474700000000006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46.953000000000003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36.119999999999997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36.119999999999997</v>
      </c>
      <c r="R4" s="516">
        <v>7.3000000000000001E-3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697" t="s">
        <v>78</v>
      </c>
      <c r="P40" s="69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39.731999999999999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39.370800000000003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39.009599999999999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38.648400000000002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38.287199999999999</v>
      </c>
      <c r="Q45" s="2"/>
      <c r="T45" s="86" t="s">
        <v>99</v>
      </c>
      <c r="U45" s="87" t="s">
        <v>677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37.926000000000002</v>
      </c>
      <c r="Q46" s="2"/>
      <c r="T46" s="86" t="s">
        <v>100</v>
      </c>
      <c r="U46" s="87" t="s">
        <v>678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37.564799999999998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37.203600000000002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36.842399999999998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36.481200000000001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36.119999999999997</v>
      </c>
      <c r="Q51" s="2"/>
      <c r="T51" s="86" t="s">
        <v>104</v>
      </c>
      <c r="U51" s="87" t="s">
        <v>679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35.758799999999994</v>
      </c>
      <c r="Q52" s="2"/>
      <c r="T52" s="86" t="s">
        <v>105</v>
      </c>
      <c r="U52" s="87" t="s">
        <v>553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35.397599999999997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35.036399999999993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34.675199999999997</v>
      </c>
      <c r="T55" s="86" t="s">
        <v>107</v>
      </c>
      <c r="U55" s="87" t="s">
        <v>680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34.313999999999993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33.952799999999996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33.5916</v>
      </c>
      <c r="T58" s="86" t="s">
        <v>108</v>
      </c>
      <c r="U58" s="87" t="s">
        <v>595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33.230399999999996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32.869199999999999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32.507999999999996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49.55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49.55</v>
      </c>
      <c r="R4" s="498">
        <v>-4.0000000000000002E-4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697" t="s">
        <v>78</v>
      </c>
      <c r="P44" s="69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54.505000000000003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54.009500000000003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53.514000000000003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53.018500000000003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52.522999999999996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52.027499999999996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51.531999999999996</v>
      </c>
      <c r="Q51" s="2"/>
      <c r="R51" s="34"/>
      <c r="T51" s="107" t="s">
        <v>104</v>
      </c>
      <c r="U51" s="105" t="s">
        <v>681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51.036499999999997</v>
      </c>
      <c r="Q52" s="2"/>
      <c r="R52" s="34"/>
      <c r="T52" s="107" t="s">
        <v>105</v>
      </c>
      <c r="U52" s="105" t="s">
        <v>571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50.540999999999997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50.045499999999997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49.55</v>
      </c>
      <c r="Q55" s="2"/>
      <c r="R55" s="34"/>
      <c r="T55" s="107" t="s">
        <v>107</v>
      </c>
      <c r="U55" s="105" t="s">
        <v>682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49.054499999999997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48.558999999999997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48.063499999999998</v>
      </c>
      <c r="Q58" s="2"/>
      <c r="R58" s="34"/>
      <c r="T58" s="107" t="s">
        <v>108</v>
      </c>
      <c r="U58" s="105" t="s">
        <v>596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47.567999999999998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47.072499999999998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46.576999999999998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46.081499999999998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45.585999999999999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45.090499999999999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44.594999999999999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108.05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108.05</v>
      </c>
      <c r="R4" s="516">
        <v>5.0000000000000001E-4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697" t="s">
        <v>78</v>
      </c>
      <c r="P46" s="69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118.855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117.7745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116.694</v>
      </c>
      <c r="Q49" s="34"/>
      <c r="R49"/>
      <c r="T49" s="86" t="s">
        <v>103</v>
      </c>
      <c r="U49" s="93" t="s">
        <v>683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115.6135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114.533</v>
      </c>
      <c r="Q51" s="82"/>
      <c r="R51"/>
      <c r="T51" s="86" t="s">
        <v>104</v>
      </c>
      <c r="U51" s="129" t="s">
        <v>684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113.4525</v>
      </c>
      <c r="Q52" s="82"/>
      <c r="R52"/>
      <c r="T52" s="86" t="s">
        <v>105</v>
      </c>
      <c r="U52" s="129" t="s">
        <v>545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112.372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111.2915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110.211</v>
      </c>
      <c r="Q55" s="82"/>
      <c r="R55"/>
      <c r="T55" s="86" t="s">
        <v>107</v>
      </c>
      <c r="U55" s="129" t="s">
        <v>685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109.1305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108.05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106.9695</v>
      </c>
      <c r="Q58" s="82"/>
      <c r="R58"/>
      <c r="T58" s="86" t="s">
        <v>108</v>
      </c>
      <c r="U58" s="129" t="s">
        <v>597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105.889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104.8085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103.72799999999999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102.64749999999999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101.56699999999999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100.48650000000001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99.406000000000006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98.325500000000005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97.245000000000005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49.64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49.64</v>
      </c>
      <c r="R4" s="517">
        <v>1.1999999999999999E-3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54.604000000000006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54.107600000000005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53.611200000000004</v>
      </c>
      <c r="R42" s="34"/>
      <c r="T42" s="86" t="s">
        <v>99</v>
      </c>
      <c r="U42" s="129" t="s">
        <v>686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53.114800000000002</v>
      </c>
      <c r="R43" s="82"/>
      <c r="T43" s="86" t="s">
        <v>100</v>
      </c>
      <c r="U43" s="129" t="s">
        <v>687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52.618400000000001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52.122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51.625600000000006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51.129200000000004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50.632800000000003</v>
      </c>
      <c r="R48" s="82"/>
      <c r="T48" s="86" t="s">
        <v>104</v>
      </c>
      <c r="U48" s="129" t="s">
        <v>688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50.136400000000002</v>
      </c>
      <c r="R49" s="82"/>
      <c r="T49" s="86" t="s">
        <v>105</v>
      </c>
      <c r="U49" s="129" t="s">
        <v>598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49.64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49.143599999999999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48.647199999999998</v>
      </c>
      <c r="R52" s="82"/>
      <c r="T52" s="86" t="s">
        <v>107</v>
      </c>
      <c r="U52" s="129" t="s">
        <v>689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48.150799999999997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47.654399999999995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47.158000000000001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46.6616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46.165200000000006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45.668800000000005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45.172400000000003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44.676000000000002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240.61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240.61</v>
      </c>
      <c r="R4" s="498">
        <v>2.3E-3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554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264.67100000000005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262.26490000000001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259.85880000000003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257.45270000000005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255.04660000000004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252.64050000000003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250.23440000000002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247.82830000000001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245.42220000000003</v>
      </c>
      <c r="R48" s="82"/>
      <c r="T48" s="86" t="s">
        <v>104</v>
      </c>
      <c r="U48" s="129" t="s">
        <v>690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243.01610000000002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240.61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238.2039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235.7978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233.39170000000001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230.98560000000001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228.5795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226.17339999999999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223.76730000000003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221.36120000000003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218.95510000000002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216.54900000000001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105.42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105.42</v>
      </c>
      <c r="R4" s="498">
        <v>2.3999999999999998E-3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115.96200000000002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114.90780000000001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113.85360000000001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112.79940000000001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111.74520000000001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110.691</v>
      </c>
      <c r="R42" s="82"/>
      <c r="T42" s="86" t="s">
        <v>99</v>
      </c>
      <c r="U42" s="129" t="s">
        <v>691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109.63680000000001</v>
      </c>
      <c r="R43" s="82"/>
      <c r="T43" s="86" t="s">
        <v>100</v>
      </c>
      <c r="U43" s="129" t="s">
        <v>692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108.5826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107.5284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106.4742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105.42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104.36580000000001</v>
      </c>
      <c r="R48" s="82"/>
      <c r="T48" s="86" t="s">
        <v>104</v>
      </c>
      <c r="U48" s="129" t="s">
        <v>693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103.3116</v>
      </c>
      <c r="R49" s="82"/>
      <c r="T49" s="86" t="s">
        <v>105</v>
      </c>
      <c r="U49" s="129" t="s">
        <v>694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102.2574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101.2032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100.149</v>
      </c>
      <c r="R52" s="82"/>
      <c r="T52" s="86" t="s">
        <v>107</v>
      </c>
      <c r="U52" s="129" t="s">
        <v>695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99.094799999999992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98.040600000000012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96.986400000000003</v>
      </c>
      <c r="R55" s="82"/>
      <c r="T55" s="86" t="s">
        <v>108</v>
      </c>
      <c r="U55" s="129" t="s">
        <v>583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95.932200000000009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94.878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76.39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76.39</v>
      </c>
      <c r="R4" s="498">
        <v>1.11E-2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84.029000000000011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83.265100000000004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82.501200000000011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81.737300000000005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80.973399999999998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80.209500000000006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79.445599999999999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78.681700000000006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77.9178</v>
      </c>
      <c r="Q51" s="2"/>
      <c r="T51" s="107" t="s">
        <v>104</v>
      </c>
      <c r="U51" s="105" t="s">
        <v>696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77.153900000000007</v>
      </c>
      <c r="Q52" s="2"/>
      <c r="T52" s="107" t="s">
        <v>105</v>
      </c>
      <c r="U52" s="105" t="s">
        <v>697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76.39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75.626099999999994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74.862200000000001</v>
      </c>
      <c r="T55" s="107" t="s">
        <v>107</v>
      </c>
      <c r="U55" s="105" t="s">
        <v>698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74.098299999999995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73.334400000000002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72.570499999999996</v>
      </c>
      <c r="T58" s="107" t="s">
        <v>108</v>
      </c>
      <c r="U58" s="105" t="s">
        <v>565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71.806600000000003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71.042700000000011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70.278800000000004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69.514899999999997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68.751000000000005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540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53.09</v>
      </c>
      <c r="R4" s="498">
        <v>-5.5999999999999999E-3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6370.8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826.48000000000138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-378.39999999999964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-5.606590410715339E-2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754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697" t="s">
        <v>78</v>
      </c>
      <c r="Q39" s="69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58.399000000000008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57.868100000000005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57.33720000000001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56.806300000000007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56.275400000000005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55.744500000000009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55.213600000000007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54.682700000000004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54.151800000000001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53.620900000000006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53.09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52.559100000000001</v>
      </c>
      <c r="R51" s="82"/>
      <c r="T51" s="86" t="s">
        <v>104</v>
      </c>
      <c r="U51" s="87" t="s">
        <v>699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52.028200000000005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51.497300000000003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50.9664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50.435499999999998</v>
      </c>
      <c r="R55" s="82"/>
      <c r="T55" s="86" t="s">
        <v>107</v>
      </c>
      <c r="U55" s="87" t="s">
        <v>700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49.904600000000002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49.373700000000007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48.842800000000004</v>
      </c>
      <c r="R58" s="82"/>
      <c r="T58" s="86" t="s">
        <v>108</v>
      </c>
      <c r="U58" s="87" t="s">
        <v>599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48.311900000000001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47.781000000000006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33.51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33.51</v>
      </c>
      <c r="R4" s="498">
        <v>7.4999999999999997E-3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36.861000000000004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36.5259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36.190800000000003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35.855699999999999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35.520600000000002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35.185499999999998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34.8504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34.515299999999996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34.180199999999999</v>
      </c>
      <c r="R48" s="82"/>
      <c r="T48" s="86" t="s">
        <v>104</v>
      </c>
      <c r="U48" s="87" t="s">
        <v>701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33.845099999999995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33.51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33.174900000000001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32.839799999999997</v>
      </c>
      <c r="R52" s="82"/>
      <c r="T52" s="86" t="s">
        <v>107</v>
      </c>
      <c r="U52" s="87" t="s">
        <v>702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32.5047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32.169599999999996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31.834499999999995</v>
      </c>
      <c r="R55" s="82"/>
      <c r="T55" s="86" t="s">
        <v>108</v>
      </c>
      <c r="U55" s="87" t="s">
        <v>555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31.499399999999998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31.164300000000001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30.8292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30.4941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30.158999999999999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535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28.44</v>
      </c>
      <c r="R4" s="519">
        <v>-1.7600000000000001E-2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7110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2502.9399999999932</v>
      </c>
      <c r="R7">
        <v>150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-807.53000000000065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-0.10199266690495655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548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759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760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697" t="s">
        <v>78</v>
      </c>
      <c r="P53" s="697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31.284000000000002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30.999600000000004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30.715200000000003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30.430800000000001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30.146400000000003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29.862000000000002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29.577600000000004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29.293200000000002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29.008800000000001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28.724400000000003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28.44</v>
      </c>
      <c r="Q64" s="2"/>
      <c r="T64" s="92" t="s">
        <v>104</v>
      </c>
      <c r="U64" s="129" t="s">
        <v>703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28.1556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27.871200000000002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27.5868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27.302399999999999</v>
      </c>
      <c r="T68" s="92" t="s">
        <v>107</v>
      </c>
      <c r="U68" s="129" t="s">
        <v>704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27.018000000000001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26.733599999999999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26.449200000000001</v>
      </c>
      <c r="T71" s="92" t="s">
        <v>108</v>
      </c>
      <c r="U71" s="129" t="s">
        <v>600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26.164800000000003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25.880400000000002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25.596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548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1">
    <cfRule type="expression" dxfId="373" priority="3">
      <formula>F37&gt;0</formula>
    </cfRule>
    <cfRule type="expression" dxfId="372" priority="4">
      <formula>F37&lt;0</formula>
    </cfRule>
  </conditionalFormatting>
  <conditionalFormatting sqref="H37:H41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54.13</v>
      </c>
      <c r="R4" s="519">
        <v>-6.6E-3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7036.9000000000005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-245.19999999999982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-245.19999999999982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-3.3671605718130736E-2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697" t="s">
        <v>78</v>
      </c>
      <c r="P40" s="69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59.543000000000006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59.001700000000007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58.460400000000007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57.919100000000007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57.377800000000008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56.836500000000008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56.295200000000001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55.753900000000002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55.212600000000002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54.671300000000002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54.13</v>
      </c>
      <c r="Q51" s="2"/>
      <c r="T51" s="92" t="s">
        <v>104</v>
      </c>
      <c r="U51" s="129" t="s">
        <v>705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53.588700000000003</v>
      </c>
      <c r="Q52" s="2"/>
      <c r="T52" s="92" t="s">
        <v>105</v>
      </c>
      <c r="U52" s="129" t="s">
        <v>706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53.047400000000003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52.506100000000004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51.964800000000004</v>
      </c>
      <c r="T55" s="92" t="s">
        <v>107</v>
      </c>
      <c r="U55" s="129" t="s">
        <v>707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51.423499999999997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50.882199999999997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50.340900000000005</v>
      </c>
      <c r="T58" s="92" t="s">
        <v>108</v>
      </c>
      <c r="U58" s="129" t="s">
        <v>601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49.799600000000005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49.258300000000006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48.717000000000006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52.81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52.81</v>
      </c>
      <c r="R4" s="498">
        <v>-5.9999999999999995E-4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58.091000000000008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57.562900000000006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57.034800000000004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56.506700000000009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55.978600000000007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55.450500000000005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54.922400000000003</v>
      </c>
      <c r="Q49" s="82"/>
      <c r="R49" s="34"/>
      <c r="T49" s="92" t="s">
        <v>103</v>
      </c>
      <c r="U49" s="87" t="s">
        <v>602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54.394300000000001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53.866200000000006</v>
      </c>
      <c r="Q51" s="82"/>
      <c r="R51" s="34"/>
      <c r="T51" s="92" t="s">
        <v>104</v>
      </c>
      <c r="U51" s="87" t="s">
        <v>708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53.338100000000004</v>
      </c>
      <c r="Q52" s="82"/>
      <c r="R52" s="34"/>
      <c r="T52" s="92" t="s">
        <v>105</v>
      </c>
      <c r="U52" s="87" t="s">
        <v>574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52.81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52.2819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51.753799999999998</v>
      </c>
      <c r="Q55" s="82"/>
      <c r="T55" s="92" t="s">
        <v>107</v>
      </c>
      <c r="U55" s="87" t="s">
        <v>709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51.225700000000003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50.697600000000001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50.169499999999999</v>
      </c>
      <c r="Q58" s="82"/>
      <c r="T58" s="92" t="s">
        <v>108</v>
      </c>
      <c r="U58" s="87" t="s">
        <v>603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49.641399999999997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49.113300000000002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48.585200000000007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48.057100000000005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47.529000000000003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36.75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36.75</v>
      </c>
      <c r="R4" s="498">
        <v>-6.0000000000000001E-3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40.425000000000004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40.057500000000005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39.690000000000005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39.322500000000005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38.955000000000005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38.587499999999999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38.22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37.852499999999999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37.484999999999999</v>
      </c>
      <c r="Q51" s="82"/>
      <c r="R51" s="34"/>
      <c r="T51" s="92" t="s">
        <v>104</v>
      </c>
      <c r="U51" s="87" t="s">
        <v>710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37.1175</v>
      </c>
      <c r="Q52" s="82"/>
      <c r="R52" s="34"/>
      <c r="T52" s="92" t="s">
        <v>105</v>
      </c>
      <c r="U52" s="87" t="s">
        <v>543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36.75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36.3825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36.015000000000001</v>
      </c>
      <c r="Q55" s="82"/>
      <c r="R55" s="34"/>
      <c r="T55" s="92" t="s">
        <v>107</v>
      </c>
      <c r="U55" s="87" t="s">
        <v>711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35.647500000000001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35.28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34.912500000000001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34.544999999999995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34.177500000000002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33.81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33.442500000000003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33.075000000000003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85.81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85.81</v>
      </c>
      <c r="R4" s="498">
        <v>4.7999999999999996E-3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697" t="s">
        <v>78</v>
      </c>
      <c r="P35" s="69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94.391000000000005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93.532900000000012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92.674800000000005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91.816700000000012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90.958600000000004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90.100500000000011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89.242400000000004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88.38430000000001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87.526200000000003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86.66810000000001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85.81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84.951899999999995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84.093800000000002</v>
      </c>
      <c r="Q48" s="2"/>
      <c r="T48" s="112" t="s">
        <v>104</v>
      </c>
      <c r="U48" s="105" t="s">
        <v>712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83.235699999999994</v>
      </c>
      <c r="T49" s="112" t="s">
        <v>105</v>
      </c>
      <c r="U49" s="105" t="s">
        <v>556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82.377600000000001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81.519499999999994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80.6614</v>
      </c>
      <c r="T52" s="112" t="s">
        <v>107</v>
      </c>
      <c r="U52" s="105" t="s">
        <v>713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79.803300000000007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78.9452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78.087100000000007</v>
      </c>
      <c r="T55" s="112" t="s">
        <v>108</v>
      </c>
      <c r="U55" s="105" t="s">
        <v>604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77.228999999999999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114.97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114.97</v>
      </c>
      <c r="R4" s="498">
        <v>5.1999999999999998E-3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126.46700000000001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125.3173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124.16760000000001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123.01790000000001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121.8682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120.71850000000001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119.5688</v>
      </c>
      <c r="Q49" s="2"/>
      <c r="R49" s="34"/>
      <c r="T49" s="10" t="s">
        <v>103</v>
      </c>
      <c r="U49" s="87" t="s">
        <v>683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118.4191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117.2694</v>
      </c>
      <c r="Q51" s="2"/>
      <c r="R51" s="34"/>
      <c r="T51" s="10" t="s">
        <v>104</v>
      </c>
      <c r="U51" s="87" t="s">
        <v>684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116.11969999999999</v>
      </c>
      <c r="Q52" s="2"/>
      <c r="R52" s="34"/>
      <c r="T52" s="10" t="s">
        <v>105</v>
      </c>
      <c r="U52" s="87" t="s">
        <v>545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114.97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113.8203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112.67059999999999</v>
      </c>
      <c r="Q55" s="2"/>
      <c r="R55" s="34"/>
      <c r="T55" s="10" t="s">
        <v>107</v>
      </c>
      <c r="U55" s="87" t="s">
        <v>685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111.5209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110.3712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109.22149999999999</v>
      </c>
      <c r="T58" s="10" t="s">
        <v>108</v>
      </c>
      <c r="U58" s="87" t="s">
        <v>597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108.0718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106.9221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105.7724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104.62270000000001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103.473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239.6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239.6</v>
      </c>
      <c r="R4" s="498">
        <v>1.29E-2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263.56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261.16399999999999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258.76800000000003</v>
      </c>
      <c r="Q44" s="2"/>
      <c r="T44" s="134" t="s">
        <v>99</v>
      </c>
      <c r="U44" s="87" t="s">
        <v>714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256.37200000000001</v>
      </c>
      <c r="Q45" s="2"/>
      <c r="T45" s="134" t="s">
        <v>100</v>
      </c>
      <c r="U45" s="87" t="s">
        <v>715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253.976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251.58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249.184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246.78800000000001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244.392</v>
      </c>
      <c r="Q50" s="2"/>
      <c r="T50" s="134" t="s">
        <v>104</v>
      </c>
      <c r="U50" s="87" t="s">
        <v>716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241.99600000000001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239.6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237.20399999999998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234.80799999999999</v>
      </c>
      <c r="Q54" s="2"/>
      <c r="T54" s="134" t="s">
        <v>107</v>
      </c>
      <c r="U54" s="87" t="s">
        <v>717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232.41199999999998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230.01599999999999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227.61999999999998</v>
      </c>
      <c r="T57" s="134" t="s">
        <v>108</v>
      </c>
      <c r="U57" s="87" t="s">
        <v>605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225.22399999999999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222.828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220.43200000000002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218.036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215.64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78.94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78.94</v>
      </c>
      <c r="R4" s="498">
        <v>-1.1000000000000001E-3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697" t="s">
        <v>78</v>
      </c>
      <c r="P40" s="69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86.834000000000003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86.044600000000003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85.255200000000002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84.465800000000002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83.676400000000001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82.887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82.0976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81.308199999999999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80.518799999999999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79.729399999999998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78.94</v>
      </c>
      <c r="Q51" s="2"/>
      <c r="T51" s="92" t="s">
        <v>104</v>
      </c>
      <c r="U51" s="87" t="s">
        <v>752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78.150599999999997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77.361199999999997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76.571799999999996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75.782399999999996</v>
      </c>
      <c r="T55" s="92" t="s">
        <v>107</v>
      </c>
      <c r="U55" s="87" t="s">
        <v>753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74.992999999999995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74.203599999999994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73.414200000000008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72.624800000000008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71.835400000000007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71.046000000000006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73.099999999999994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73.099999999999994</v>
      </c>
      <c r="R4" s="518">
        <v>1.9E-3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80.41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79.679000000000002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78.947999999999993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78.216999999999999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77.486000000000004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76.754999999999995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76.024000000000001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75.292999999999992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74.561999999999998</v>
      </c>
      <c r="Q49" s="2"/>
      <c r="T49" s="92" t="s">
        <v>103</v>
      </c>
      <c r="U49" s="87" t="s">
        <v>718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73.830999999999989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73.099999999999994</v>
      </c>
      <c r="Q51" s="2"/>
      <c r="T51" s="92" t="s">
        <v>104</v>
      </c>
      <c r="U51" s="87" t="s">
        <v>719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72.369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71.637999999999991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70.906999999999996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70.175999999999988</v>
      </c>
      <c r="T55" s="92" t="s">
        <v>107</v>
      </c>
      <c r="U55" s="87" t="s">
        <v>720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69.444999999999993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68.713999999999984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67.983000000000004</v>
      </c>
      <c r="T58" s="92" t="s">
        <v>108</v>
      </c>
      <c r="U58" s="87" t="s">
        <v>606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67.251999999999995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66.521000000000001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65.789999999999992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48.87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48.87</v>
      </c>
      <c r="R4" s="520">
        <v>5.7999999999999996E-3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697" t="s">
        <v>78</v>
      </c>
      <c r="P42" s="69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53.757000000000005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53.268300000000004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52.779600000000002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52.290900000000001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51.802199999999999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51.313499999999998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50.824799999999996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50.336100000000002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49.8474</v>
      </c>
      <c r="Q51" s="2"/>
      <c r="T51" s="92" t="s">
        <v>104</v>
      </c>
      <c r="U51" s="87" t="s">
        <v>721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49.358699999999999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48.87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48.381299999999996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47.892599999999995</v>
      </c>
      <c r="T55" s="92" t="s">
        <v>107</v>
      </c>
      <c r="U55" s="87" t="s">
        <v>644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47.403899999999993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46.915199999999999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46.426499999999997</v>
      </c>
      <c r="T58" s="92" t="s">
        <v>108</v>
      </c>
      <c r="U58" s="87" t="s">
        <v>607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45.937799999999996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45.449100000000001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44.9604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44.471699999999998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43.982999999999997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28.98</v>
      </c>
      <c r="R4" s="498">
        <v>7.6E-3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4636.8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-270.48999999999978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-270.48999999999978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-5.5120035701986182E-2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31.878000000000004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31.588200000000004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31.298400000000001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31.008600000000001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30.718800000000002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30.429000000000002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30.139200000000002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29.849400000000003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29.5596</v>
      </c>
      <c r="Q51" s="82"/>
      <c r="R51" s="34"/>
      <c r="T51" s="92" t="s">
        <v>104</v>
      </c>
      <c r="U51" s="87" t="s">
        <v>722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29.2698</v>
      </c>
      <c r="Q52" s="82"/>
      <c r="R52" s="34"/>
      <c r="T52" s="92" t="s">
        <v>105</v>
      </c>
      <c r="U52" s="87" t="s">
        <v>546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28.98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28.690200000000001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28.400400000000001</v>
      </c>
      <c r="Q55" s="82"/>
      <c r="T55" s="92" t="s">
        <v>107</v>
      </c>
      <c r="U55" s="87" t="s">
        <v>723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28.110599999999998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27.820799999999998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27.530999999999999</v>
      </c>
      <c r="Q58" s="82"/>
      <c r="T58" s="92" t="s">
        <v>108</v>
      </c>
      <c r="U58" s="87" t="s">
        <v>608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27.241199999999999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26.951400000000003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26.6616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26.3718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26.082000000000001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107.71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107.71</v>
      </c>
      <c r="R4" s="498">
        <v>6.4000000000000003E-3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697" t="s">
        <v>78</v>
      </c>
      <c r="P40" s="69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118.48100000000001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117.40390000000001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116.32680000000001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115.2497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114.1726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113.0955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112.0184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110.9413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109.8642</v>
      </c>
      <c r="Q49" s="2"/>
      <c r="T49" s="92" t="s">
        <v>103</v>
      </c>
      <c r="U49" s="87" t="s">
        <v>561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108.7871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107.71</v>
      </c>
      <c r="Q51" s="2"/>
      <c r="T51" s="92" t="s">
        <v>104</v>
      </c>
      <c r="U51" s="87" t="s">
        <v>724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106.63289999999999</v>
      </c>
      <c r="Q52" s="2"/>
      <c r="T52" s="92" t="s">
        <v>105</v>
      </c>
      <c r="U52" s="87" t="s">
        <v>725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105.55579999999999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104.47869999999999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103.40159999999999</v>
      </c>
      <c r="T55" s="92" t="s">
        <v>107</v>
      </c>
      <c r="U55" s="87" t="s">
        <v>726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102.32449999999999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101.24739999999998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100.1703</v>
      </c>
      <c r="T58" s="92" t="s">
        <v>108</v>
      </c>
      <c r="U58" s="87" t="s">
        <v>584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99.093199999999996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98.016099999999994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96.938999999999993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44" activePane="bottomLeft" state="frozen"/>
      <selection activeCell="A2" sqref="A2"/>
      <selection pane="bottomLeft" activeCell="E72" sqref="E72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757</v>
      </c>
      <c r="O4" s="11" t="s">
        <v>66</v>
      </c>
      <c r="Q4" s="199">
        <v>1.37</v>
      </c>
      <c r="R4" s="498">
        <v>-2.1399999999999999E-2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5480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-4739.4799999999996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-5174.41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-0.48565899003323504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6800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697" t="s">
        <v>78</v>
      </c>
      <c r="P40" s="69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1.5070000000000003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1.4933000000000003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1.4796000000000002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1.4659000000000002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1.4522000000000002</v>
      </c>
      <c r="Q45" s="2"/>
      <c r="T45" s="92" t="s">
        <v>99</v>
      </c>
      <c r="U45" s="87" t="s">
        <v>727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1.4385000000000001</v>
      </c>
      <c r="Q46" s="2"/>
      <c r="T46" s="92" t="s">
        <v>100</v>
      </c>
      <c r="U46" s="87" t="s">
        <v>728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1.4248000000000001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1.4111000000000002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1.3974000000000002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1.3837000000000002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1.37</v>
      </c>
      <c r="Q51" s="2"/>
      <c r="T51" s="92" t="s">
        <v>104</v>
      </c>
      <c r="U51" s="87" t="s">
        <v>729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1.3563000000000001</v>
      </c>
      <c r="Q52" s="2"/>
      <c r="T52" s="92" t="s">
        <v>105</v>
      </c>
      <c r="U52" s="87" t="s">
        <v>566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1.3426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1.3289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1.3152000000000001</v>
      </c>
      <c r="T55" s="92" t="s">
        <v>107</v>
      </c>
      <c r="U55" s="87" t="s">
        <v>730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1.3015000000000001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1.2878000000000001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1.2741000000000002</v>
      </c>
      <c r="T58" s="92" t="s">
        <v>108</v>
      </c>
      <c r="U58" s="87" t="s">
        <v>609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1.2604000000000002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1.2467000000000001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1.2330000000000001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92" activePane="bottomLeft" state="frozen"/>
      <selection activeCell="A2" sqref="A2"/>
      <selection pane="bottomLeft" activeCell="I25" sqref="I25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64.31</v>
      </c>
      <c r="R4" s="498">
        <v>-5.8999999999999999E-3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16077.5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-3463.4900000000052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-3463.4900000000052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-0.1772422993922009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544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697" t="s">
        <v>78</v>
      </c>
      <c r="P42" s="69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70.741000000000014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70.09790000000001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69.454800000000006</v>
      </c>
      <c r="Q45" s="2"/>
      <c r="T45" s="92" t="s">
        <v>99</v>
      </c>
      <c r="U45" s="87" t="s">
        <v>731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68.811700000000002</v>
      </c>
      <c r="Q46" s="2"/>
      <c r="T46" s="92" t="s">
        <v>100</v>
      </c>
      <c r="U46" s="87" t="s">
        <v>732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68.168600000000012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67.525500000000008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66.882400000000004</v>
      </c>
      <c r="Q49" s="2"/>
      <c r="T49" s="92" t="s">
        <v>103</v>
      </c>
      <c r="U49" s="87" t="s">
        <v>610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66.2393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65.59620000000001</v>
      </c>
      <c r="Q51" s="2"/>
      <c r="T51" s="92" t="s">
        <v>104</v>
      </c>
      <c r="U51" s="87" t="s">
        <v>733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64.953100000000006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64.31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63.666899999999998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63.023800000000001</v>
      </c>
      <c r="Q55" s="2"/>
      <c r="T55" s="92" t="s">
        <v>107</v>
      </c>
      <c r="U55" s="87" t="s">
        <v>734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62.380699999999997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61.7376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61.094499999999996</v>
      </c>
      <c r="T58" s="92" t="s">
        <v>108</v>
      </c>
      <c r="U58" s="87" t="s">
        <v>611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60.4514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59.808300000000003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59.165200000000006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58.522100000000002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57.879000000000005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68.06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68.06</v>
      </c>
      <c r="R4" s="498">
        <v>8.3000000000000001E-3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697" t="s">
        <v>78</v>
      </c>
      <c r="P42" s="69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74.866000000000014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74.185400000000001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73.504800000000003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72.824200000000005</v>
      </c>
      <c r="Q46" s="82"/>
      <c r="T46" s="92" t="s">
        <v>100</v>
      </c>
      <c r="U46" s="87" t="s">
        <v>735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72.143600000000006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71.463000000000008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70.78240000000001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70.101799999999997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69.421199999999999</v>
      </c>
      <c r="Q51" s="82"/>
      <c r="T51" s="92" t="s">
        <v>104</v>
      </c>
      <c r="U51" s="87" t="s">
        <v>736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68.740600000000001</v>
      </c>
      <c r="Q52" s="82"/>
      <c r="T52" s="92" t="s">
        <v>105</v>
      </c>
      <c r="U52" s="87" t="s">
        <v>737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68.06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67.379400000000004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66.698800000000006</v>
      </c>
      <c r="Q55" s="82"/>
      <c r="T55" s="92" t="s">
        <v>107</v>
      </c>
      <c r="U55" s="87" t="s">
        <v>738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66.018200000000007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65.337599999999995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64.656999999999996</v>
      </c>
      <c r="Q58" s="82"/>
      <c r="T58" s="92" t="s">
        <v>108</v>
      </c>
      <c r="U58" s="87" t="s">
        <v>575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63.976399999999998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63.295800000000007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62.615200000000002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61.934600000000003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61.254000000000005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56.91</v>
      </c>
      <c r="R4" s="498">
        <v>3.8999999999999998E-3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11382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-347.34000000000106</v>
      </c>
      <c r="R7">
        <v>150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-397.29000000000087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-3.372783928403162E-2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697" t="s">
        <v>78</v>
      </c>
      <c r="P41" s="69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62.600999999999999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62.0319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61.462800000000001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60.893700000000003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60.324599999999997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59.755499999999998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59.186399999999999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58.6173</v>
      </c>
      <c r="Q49" s="2"/>
      <c r="T49" s="92" t="s">
        <v>121</v>
      </c>
      <c r="U49" s="129" t="s">
        <v>572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58.048199999999994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57.479099999999995</v>
      </c>
      <c r="Q51" s="2"/>
      <c r="T51" s="92" t="s">
        <v>104</v>
      </c>
      <c r="U51" s="129" t="s">
        <v>739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56.91</v>
      </c>
      <c r="Q52" s="2"/>
      <c r="T52" s="92" t="s">
        <v>105</v>
      </c>
      <c r="U52" s="129" t="s">
        <v>740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56.340899999999998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55.771799999999999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55.202699999999993</v>
      </c>
      <c r="T55" s="92" t="s">
        <v>107</v>
      </c>
      <c r="U55" s="129" t="s">
        <v>741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54.633599999999994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54.064499999999995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53.495399999999997</v>
      </c>
      <c r="T58" s="92" t="s">
        <v>108</v>
      </c>
      <c r="U58" s="129" t="s">
        <v>612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52.926299999999998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52.357199999999999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51.7881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51.219000000000001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33.200000000000003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33.200000000000003</v>
      </c>
      <c r="R4" s="498">
        <v>-5.9999999999999995E-4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08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08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697" t="s">
        <v>78</v>
      </c>
      <c r="P41" s="69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36.520000000000003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36.188000000000002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35.856000000000009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35.524000000000008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35.192000000000007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34.860000000000007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34.528000000000006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34.196000000000005</v>
      </c>
      <c r="Q49" s="2"/>
      <c r="T49" s="10" t="s">
        <v>103</v>
      </c>
      <c r="U49" s="10" t="s">
        <v>576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33.864000000000004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33.532000000000004</v>
      </c>
      <c r="Q51" s="2"/>
      <c r="T51" s="10" t="s">
        <v>104</v>
      </c>
      <c r="U51" s="10" t="s">
        <v>742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33.200000000000003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32.868000000000002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32.536000000000001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32.204000000000001</v>
      </c>
      <c r="T55" s="10" t="s">
        <v>107</v>
      </c>
      <c r="U55" s="10" t="s">
        <v>743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31.872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31.540000000000003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31.208000000000002</v>
      </c>
      <c r="T58" s="10" t="s">
        <v>108</v>
      </c>
      <c r="U58" s="10" t="s">
        <v>613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30.876000000000005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30.544000000000004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30.212000000000003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29.880000000000003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172.33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172.33</v>
      </c>
      <c r="R4" s="498">
        <v>2.8999999999999998E-3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697" t="s">
        <v>78</v>
      </c>
      <c r="P45" s="69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189.56300000000002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187.83970000000002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186.11640000000003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184.39310000000003</v>
      </c>
      <c r="Q49" s="2"/>
      <c r="T49" s="92" t="s">
        <v>103</v>
      </c>
      <c r="U49" s="431" t="s">
        <v>614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182.66980000000001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180.94650000000001</v>
      </c>
      <c r="Q51" s="2"/>
      <c r="T51" s="92" t="s">
        <v>104</v>
      </c>
      <c r="U51" s="431" t="s">
        <v>744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179.22320000000002</v>
      </c>
      <c r="Q52" s="2"/>
      <c r="T52" s="92" t="s">
        <v>105</v>
      </c>
      <c r="U52" s="431" t="s">
        <v>577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177.49990000000003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175.7766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174.05330000000001</v>
      </c>
      <c r="Q55" s="2"/>
      <c r="T55" s="92" t="s">
        <v>107</v>
      </c>
      <c r="U55" s="431" t="s">
        <v>745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172.33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170.60670000000002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168.88340000000002</v>
      </c>
      <c r="Q58" s="2"/>
      <c r="T58" s="92" t="s">
        <v>108</v>
      </c>
      <c r="U58" s="431" t="s">
        <v>567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167.1601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165.43680000000001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163.71350000000001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161.99020000000002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160.26690000000002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158.54360000000003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156.8203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155.09700000000001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46.2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46.2</v>
      </c>
      <c r="R4" s="498">
        <v>5.4000000000000003E-3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50.820000000000007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50.358000000000004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49.896000000000008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49.434000000000005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48.972000000000008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48.510000000000005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48.048000000000002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47.586000000000006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47.124000000000002</v>
      </c>
      <c r="Q51" s="2"/>
      <c r="T51" s="92" t="s">
        <v>104</v>
      </c>
      <c r="U51" s="431" t="s">
        <v>746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46.662000000000006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46.2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45.738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45.276000000000003</v>
      </c>
      <c r="Q55" s="2"/>
      <c r="T55" s="92" t="s">
        <v>107</v>
      </c>
      <c r="U55" s="431" t="s">
        <v>747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44.814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44.352000000000004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43.89</v>
      </c>
      <c r="Q58" s="2"/>
      <c r="T58" s="92" t="s">
        <v>108</v>
      </c>
      <c r="U58" s="431" t="s">
        <v>615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43.427999999999997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42.966000000000008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42.504000000000005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42.042000000000002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41.580000000000005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122.08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122.08</v>
      </c>
      <c r="R4" s="498">
        <v>1E-4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697" t="s">
        <v>78</v>
      </c>
      <c r="Q39" s="69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134.28800000000001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133.06720000000001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131.84640000000002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130.62560000000002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129.40479999999999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128.184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126.9632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125.7424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124.52160000000001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123.3008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122.08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120.8592</v>
      </c>
      <c r="T51" s="92" t="s">
        <v>104</v>
      </c>
      <c r="U51" s="87" t="s">
        <v>748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119.63839999999999</v>
      </c>
      <c r="T52" s="92" t="s">
        <v>105</v>
      </c>
      <c r="U52" s="87" t="s">
        <v>547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118.41759999999999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117.1968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115.976</v>
      </c>
      <c r="T55" s="92" t="s">
        <v>107</v>
      </c>
      <c r="U55" s="87" t="s">
        <v>749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114.75519999999999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113.53440000000001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112.31360000000001</v>
      </c>
      <c r="T58" s="92" t="s">
        <v>108</v>
      </c>
      <c r="U58" s="87" t="s">
        <v>616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111.0928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109.872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175.59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175.59</v>
      </c>
      <c r="R4" s="498">
        <v>2.0999999999999999E-3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585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697" t="s">
        <v>78</v>
      </c>
      <c r="P41" s="69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193.14900000000003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191.3931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189.63720000000001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187.88130000000001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186.12540000000001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184.36950000000002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182.61360000000002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180.85769999999999</v>
      </c>
      <c r="Q49" s="82"/>
      <c r="T49" s="92" t="s">
        <v>103</v>
      </c>
      <c r="U49" s="87" t="s">
        <v>562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179.1018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177.3459</v>
      </c>
      <c r="Q51" s="82"/>
      <c r="T51" s="92" t="s">
        <v>104</v>
      </c>
      <c r="U51" s="87" t="s">
        <v>750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175.59</v>
      </c>
      <c r="Q52" s="82"/>
      <c r="T52" s="92" t="s">
        <v>105</v>
      </c>
      <c r="U52" s="87" t="s">
        <v>557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173.83410000000001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172.07820000000001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170.32230000000001</v>
      </c>
      <c r="Q55" s="82"/>
      <c r="T55" s="92" t="s">
        <v>107</v>
      </c>
      <c r="U55" s="87" t="s">
        <v>751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168.56639999999999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166.81049999999999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165.05459999999999</v>
      </c>
      <c r="Q58" s="82"/>
      <c r="T58" s="92" t="s">
        <v>108</v>
      </c>
      <c r="U58" s="87" t="s">
        <v>617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163.29870000000003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161.5428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159.7869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158.03100000000001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2017-05-25T01:41:03Z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