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r:id="rId37"/>
    <sheet name="AA" sheetId="3" r:id="rId38"/>
    <sheet name="CF" sheetId="61" state="hidden" r:id="rId39"/>
    <sheet name="TGT" sheetId="75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MU!#REF!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36" i="35"/>
  <c r="N8" i="35"/>
  <c r="N57" i="35"/>
  <c r="N6" i="35"/>
  <c r="N10" i="35"/>
  <c r="N32" i="35"/>
  <c r="N15" i="35"/>
  <c r="N31" i="35"/>
  <c r="N27" i="35"/>
  <c r="N52" i="35"/>
  <c r="N23" i="35"/>
  <c r="N45" i="35"/>
  <c r="N20" i="35"/>
  <c r="N41" i="35"/>
  <c r="N46" i="35"/>
  <c r="N13" i="35"/>
  <c r="N11" i="35"/>
  <c r="N17" i="35"/>
  <c r="N9" i="35"/>
  <c r="N29" i="35"/>
  <c r="N49" i="35"/>
  <c r="N48" i="35"/>
  <c r="N44" i="35"/>
  <c r="N54" i="35"/>
  <c r="N37" i="35"/>
  <c r="N38" i="35"/>
  <c r="N39" i="35"/>
  <c r="N12" i="35"/>
  <c r="N56" i="35"/>
  <c r="N7" i="35"/>
  <c r="N16" i="35"/>
  <c r="N33" i="35"/>
  <c r="N4" i="35"/>
  <c r="N40" i="35"/>
  <c r="N34" i="35"/>
  <c r="N3" i="35"/>
  <c r="N2" i="35"/>
  <c r="N30" i="35"/>
  <c r="N22" i="35"/>
  <c r="N19" i="35"/>
  <c r="N26" i="35"/>
  <c r="N28" i="35"/>
  <c r="N42" i="35"/>
  <c r="N21" i="35"/>
  <c r="N35" i="35"/>
  <c r="N47" i="35"/>
  <c r="N14" i="35"/>
  <c r="N24" i="35"/>
  <c r="N18" i="35"/>
  <c r="N5" i="35"/>
  <c r="N43" i="35"/>
  <c r="N25" i="35"/>
  <c r="D434" i="38"/>
  <c r="E434" i="38"/>
  <c r="G434" i="38"/>
  <c r="H434" i="38"/>
  <c r="K434" i="38"/>
  <c r="L434" i="38"/>
  <c r="O434" i="38" s="1"/>
  <c r="P434" i="38" s="1"/>
  <c r="M434" i="38"/>
  <c r="T434" i="38" s="1"/>
  <c r="R434" i="38"/>
  <c r="U434" i="38"/>
  <c r="F37" i="25"/>
  <c r="F36" i="25"/>
  <c r="F10" i="61"/>
  <c r="V434" i="38" l="1"/>
  <c r="N434" i="38"/>
  <c r="W434" i="38" s="1"/>
  <c r="F34" i="64"/>
  <c r="H34" i="64"/>
  <c r="G34" i="64"/>
  <c r="K34" i="64" s="1"/>
  <c r="L34" i="64" s="1"/>
  <c r="T283" i="1"/>
  <c r="F45" i="57"/>
  <c r="G45" i="57"/>
  <c r="H45" i="57"/>
  <c r="F42" i="61"/>
  <c r="G42" i="61"/>
  <c r="H42" i="61"/>
  <c r="D433" i="38"/>
  <c r="E433" i="38"/>
  <c r="G433" i="38"/>
  <c r="H433" i="38"/>
  <c r="K433" i="38"/>
  <c r="L433" i="38" s="1"/>
  <c r="O433" i="38" s="1"/>
  <c r="M433" i="38"/>
  <c r="N433" i="38" s="1"/>
  <c r="R433" i="38"/>
  <c r="T433" i="38" l="1"/>
  <c r="F40" i="45"/>
  <c r="H40" i="45"/>
  <c r="G40" i="45"/>
  <c r="K40" i="45" s="1"/>
  <c r="F5" i="45"/>
  <c r="L432" i="38"/>
  <c r="O432" i="38" s="1"/>
  <c r="G426" i="38"/>
  <c r="G427" i="38"/>
  <c r="G428" i="38"/>
  <c r="G429" i="38"/>
  <c r="G430" i="38"/>
  <c r="G431" i="38"/>
  <c r="G432" i="38"/>
  <c r="D431" i="38"/>
  <c r="D432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L431" i="38" l="1"/>
  <c r="N431" i="38"/>
  <c r="O431" i="38"/>
  <c r="D430" i="38"/>
  <c r="E430" i="38"/>
  <c r="H430" i="38"/>
  <c r="K430" i="38"/>
  <c r="L430" i="38" s="1"/>
  <c r="O430" i="38" s="1"/>
  <c r="M430" i="38"/>
  <c r="T430" i="38" s="1"/>
  <c r="N430" i="38"/>
  <c r="R430" i="38"/>
  <c r="D429" i="38" l="1"/>
  <c r="E429" i="38"/>
  <c r="H429" i="38"/>
  <c r="K429" i="38"/>
  <c r="L429" i="38" s="1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K8" i="17"/>
  <c r="F15" i="57"/>
  <c r="C18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K7" i="17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C18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C77" i="69"/>
  <c r="M77" i="69"/>
  <c r="H77" i="69"/>
  <c r="F77" i="69"/>
  <c r="K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C19" i="76"/>
  <c r="K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K93" i="68"/>
  <c r="C93" i="68"/>
  <c r="F93" i="68"/>
  <c r="M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13" i="25"/>
  <c r="H613" i="25"/>
  <c r="M613" i="25"/>
  <c r="F613" i="25"/>
  <c r="C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83" i="25" l="1"/>
  <c r="L82" i="25"/>
  <c r="L80" i="25"/>
  <c r="L81" i="25"/>
  <c r="L79" i="25"/>
  <c r="L78" i="25"/>
  <c r="L77" i="25"/>
  <c r="L76" i="25"/>
  <c r="L75" i="25"/>
  <c r="L74" i="25"/>
  <c r="L73" i="25"/>
  <c r="L72" i="25"/>
  <c r="L71" i="25"/>
  <c r="L70" i="25"/>
  <c r="L68" i="25"/>
  <c r="L69" i="25"/>
  <c r="L67" i="25"/>
  <c r="L66" i="25"/>
  <c r="L65" i="25"/>
  <c r="L64" i="25"/>
  <c r="L63" i="25"/>
  <c r="L62" i="25"/>
  <c r="L61" i="25"/>
  <c r="L60" i="25"/>
  <c r="L59" i="25"/>
  <c r="L58" i="25"/>
  <c r="L57" i="25"/>
  <c r="L56" i="25"/>
  <c r="L362" i="38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71"/>
  <c r="C19" i="52"/>
  <c r="M19" i="54"/>
  <c r="M19" i="59"/>
  <c r="H19" i="72"/>
  <c r="C23" i="17"/>
  <c r="H19" i="54"/>
  <c r="K19" i="54"/>
  <c r="K19" i="69"/>
  <c r="C65" i="71"/>
  <c r="F19" i="68"/>
  <c r="H29" i="51"/>
  <c r="C67" i="60"/>
  <c r="H148" i="45"/>
  <c r="C29" i="51"/>
  <c r="C55" i="50"/>
  <c r="F19" i="63"/>
  <c r="H72" i="59"/>
  <c r="H19" i="58"/>
  <c r="K19" i="45"/>
  <c r="K19" i="52"/>
  <c r="M19" i="71"/>
  <c r="F19" i="58"/>
  <c r="H19" i="34"/>
  <c r="C19" i="68"/>
  <c r="H65" i="63"/>
  <c r="M19" i="68"/>
  <c r="K19" i="73"/>
  <c r="H24" i="40"/>
  <c r="H19" i="64"/>
  <c r="K23" i="17"/>
  <c r="K50" i="25"/>
  <c r="F19" i="66"/>
  <c r="M84" i="61"/>
  <c r="K67" i="60"/>
  <c r="F30" i="49"/>
  <c r="C19" i="59"/>
  <c r="C156" i="49"/>
  <c r="K19" i="62"/>
  <c r="F23" i="17"/>
  <c r="F111" i="54"/>
  <c r="K85" i="64"/>
  <c r="K19" i="61"/>
  <c r="M19" i="34"/>
  <c r="K65" i="71"/>
  <c r="M19" i="3"/>
  <c r="C19" i="60"/>
  <c r="K19" i="50"/>
  <c r="K119" i="7"/>
  <c r="C19" i="73"/>
  <c r="K103" i="58"/>
  <c r="H111" i="54"/>
  <c r="F119" i="7"/>
  <c r="K55" i="50"/>
  <c r="H19" i="57"/>
  <c r="K19" i="72"/>
  <c r="H19" i="70"/>
  <c r="M19" i="72"/>
  <c r="H86" i="53"/>
  <c r="F19" i="73"/>
  <c r="F50" i="25"/>
  <c r="M19" i="52"/>
  <c r="C77" i="70"/>
  <c r="K19" i="53"/>
  <c r="H119" i="7"/>
  <c r="F19" i="41"/>
  <c r="H19" i="60"/>
  <c r="M19" i="66"/>
  <c r="M156" i="49"/>
  <c r="F19" i="75"/>
  <c r="F19" i="70"/>
  <c r="K86" i="53"/>
  <c r="H19" i="59"/>
  <c r="F55" i="50"/>
  <c r="C75" i="41"/>
  <c r="F120" i="57"/>
  <c r="C19" i="75"/>
  <c r="M111" i="54"/>
  <c r="K19" i="70"/>
  <c r="M63" i="66"/>
  <c r="M19" i="45"/>
  <c r="F67" i="60"/>
  <c r="F19" i="59"/>
  <c r="M23" i="17"/>
  <c r="H120" i="57"/>
  <c r="C407" i="17"/>
  <c r="C63" i="66"/>
  <c r="F19" i="53"/>
  <c r="K29" i="51"/>
  <c r="M85" i="64"/>
  <c r="K19" i="75"/>
  <c r="H23" i="17"/>
  <c r="H50" i="25"/>
  <c r="F100" i="34"/>
  <c r="K407" i="17"/>
  <c r="M90" i="72"/>
  <c r="H94" i="52"/>
  <c r="K156" i="49"/>
  <c r="C30" i="49"/>
  <c r="C103" i="58"/>
  <c r="H19" i="3"/>
  <c r="F19" i="69"/>
  <c r="M19" i="70"/>
  <c r="F19" i="57"/>
  <c r="M100" i="34"/>
  <c r="M65" i="63"/>
  <c r="M19" i="55"/>
  <c r="H156" i="49"/>
  <c r="K84" i="61"/>
  <c r="K32" i="31"/>
  <c r="H19" i="53"/>
  <c r="H19" i="63"/>
  <c r="M65" i="71"/>
  <c r="M75" i="41"/>
  <c r="C19" i="57"/>
  <c r="F19" i="60"/>
  <c r="F65" i="71"/>
  <c r="M19" i="58"/>
  <c r="M19" i="75"/>
  <c r="C19" i="63"/>
  <c r="C84" i="61"/>
  <c r="M72" i="59"/>
  <c r="M19" i="64"/>
  <c r="M19" i="60"/>
  <c r="F63" i="66"/>
  <c r="C148" i="45"/>
  <c r="K100" i="34"/>
  <c r="F103" i="58"/>
  <c r="F19" i="34"/>
  <c r="H19" i="52"/>
  <c r="K30" i="49"/>
  <c r="F94" i="52"/>
  <c r="K19" i="66"/>
  <c r="H84" i="61"/>
  <c r="C86" i="53"/>
  <c r="F19" i="62"/>
  <c r="K94" i="52"/>
  <c r="H90" i="72"/>
  <c r="C111" i="54"/>
  <c r="C65" i="63"/>
  <c r="K148" i="45"/>
  <c r="M407" i="17"/>
  <c r="C19" i="66"/>
  <c r="M148" i="45"/>
  <c r="F72" i="59"/>
  <c r="H19" i="62"/>
  <c r="H19" i="50"/>
  <c r="H75" i="41"/>
  <c r="H407" i="17"/>
  <c r="M77" i="70"/>
  <c r="C19" i="69"/>
  <c r="F85" i="64"/>
  <c r="C119" i="7"/>
  <c r="F19" i="64"/>
  <c r="F19" i="45"/>
  <c r="H19" i="71"/>
  <c r="F19" i="71"/>
  <c r="C19" i="62"/>
  <c r="M19" i="50"/>
  <c r="K75" i="41"/>
  <c r="F75" i="41"/>
  <c r="F32" i="31"/>
  <c r="C120" i="57"/>
  <c r="F148" i="45"/>
  <c r="K19" i="59"/>
  <c r="M19" i="69"/>
  <c r="F19" i="3"/>
  <c r="H55" i="50"/>
  <c r="F19" i="52"/>
  <c r="F19" i="72"/>
  <c r="K77" i="70"/>
  <c r="K19" i="68"/>
  <c r="M32" i="31"/>
  <c r="H19" i="45"/>
  <c r="M103" i="58"/>
  <c r="K120" i="57"/>
  <c r="F77" i="70"/>
  <c r="K19" i="41"/>
  <c r="C19" i="41"/>
  <c r="M50" i="25"/>
  <c r="C19" i="72"/>
  <c r="H19" i="68"/>
  <c r="F19" i="50"/>
  <c r="C85" i="64"/>
  <c r="M119" i="7"/>
  <c r="C19" i="64"/>
  <c r="C19" i="45"/>
  <c r="K19" i="34"/>
  <c r="F29" i="51"/>
  <c r="C19" i="70"/>
  <c r="M67" i="60"/>
  <c r="M94" i="52"/>
  <c r="C19" i="71"/>
  <c r="M19" i="62"/>
  <c r="C19" i="50"/>
  <c r="M19" i="57"/>
  <c r="C90" i="72"/>
  <c r="H19" i="66"/>
  <c r="M24" i="40"/>
  <c r="M19" i="63"/>
  <c r="H77" i="70"/>
  <c r="C19" i="58"/>
  <c r="F90" i="72"/>
  <c r="F84" i="61"/>
  <c r="C19" i="34"/>
  <c r="H32" i="31"/>
  <c r="H103" i="58"/>
  <c r="H30" i="49"/>
  <c r="M19" i="73"/>
  <c r="F19" i="55"/>
  <c r="F407" i="17"/>
  <c r="C19" i="3"/>
  <c r="M30" i="49"/>
  <c r="M29" i="51"/>
  <c r="K111" i="54"/>
  <c r="K65" i="63"/>
  <c r="C32" i="31"/>
  <c r="F156" i="49"/>
  <c r="F19" i="54"/>
  <c r="M19" i="53"/>
  <c r="H67" i="60"/>
  <c r="F86" i="53"/>
  <c r="M86" i="53"/>
  <c r="H100" i="34"/>
  <c r="K24" i="40"/>
  <c r="K19" i="64"/>
  <c r="C24" i="40"/>
  <c r="C50" i="25"/>
  <c r="M19" i="61"/>
  <c r="C19" i="55"/>
  <c r="K19" i="60"/>
  <c r="H19" i="73"/>
  <c r="C94" i="52"/>
  <c r="H19" i="69"/>
  <c r="K19" i="63"/>
  <c r="K90" i="72"/>
  <c r="H63" i="66"/>
  <c r="H65" i="71"/>
  <c r="H19" i="75"/>
  <c r="C72" i="59"/>
  <c r="F65" i="63"/>
  <c r="M55" i="50"/>
  <c r="K19" i="58"/>
  <c r="M120" i="57"/>
  <c r="C19" i="54"/>
  <c r="C100" i="34"/>
  <c r="K19" i="3"/>
  <c r="H19" i="55"/>
  <c r="H85" i="64"/>
  <c r="H19" i="61"/>
  <c r="K19" i="55"/>
  <c r="K19" i="57"/>
  <c r="H19" i="41"/>
  <c r="K72" i="59"/>
  <c r="K63" i="66"/>
  <c r="C19" i="53"/>
  <c r="M19" i="41"/>
  <c r="F24" i="40"/>
  <c r="F19" i="61"/>
  <c r="C19" i="61"/>
  <c r="U433" i="38" l="1"/>
  <c r="U432" i="38"/>
  <c r="U431" i="38"/>
  <c r="U430" i="38"/>
  <c r="U429" i="38"/>
  <c r="U428" i="38"/>
  <c r="U427" i="38"/>
  <c r="U426" i="38"/>
  <c r="U425" i="38"/>
  <c r="U424" i="38"/>
  <c r="F18" i="57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<sst xmlns="http://schemas.openxmlformats.org/spreadsheetml/2006/main" count="5452" uniqueCount="762">
  <si>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</si>
  <si>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</si>
  <si>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</si>
  <si>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</si>
  <si>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</si>
  <si>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</si>
  <si>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</si>
  <si>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</si>
  <si>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</si>
  <si>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</si>
  <si>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</si>
  <si>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</si>
  <si>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</si>
  <si>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</si>
  <si>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</si>
  <si>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</si>
  <si>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</si>
  <si>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</si>
  <si>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</si>
  <si>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</si>
  <si>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</si>
  <si>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</si>
  <si>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</si>
  <si>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</si>
  <si>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</si>
  <si>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</si>
  <si>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</si>
  <si>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</si>
  <si>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</si>
  <si>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</si>
  <si>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</si>
  <si>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</si>
  <si>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</si>
  <si>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</si>
  <si>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</si>
  <si>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</si>
  <si>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</si>
  <si>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</si>
  <si>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</si>
  <si>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</si>
  <si>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</si>
  <si>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</si>
  <si>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</si>
  <si>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</si>
  <si>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</si>
  <si>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</si>
  <si>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</si>
  <si>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</si>
  <si>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</si>
  <si>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</si>
  <si>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</si>
  <si>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</si>
  <si>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</si>
  <si>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</si>
  <si>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</si>
  <si>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</si>
  <si>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</si>
  <si>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</si>
  <si>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</si>
  <si>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</si>
  <si>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</si>
  <si>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</si>
  <si>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</si>
  <si>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</si>
  <si>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</si>
  <si>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</si>
  <si>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</si>
  <si>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</si>
  <si>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</si>
  <si>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</si>
  <si>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</si>
  <si>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</si>
  <si>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</si>
  <si>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</si>
  <si>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</si>
  <si>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</si>
  <si>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</si>
  <si>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</si>
  <si>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</si>
  <si>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</si>
  <si>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</si>
  <si>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</si>
  <si>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</si>
  <si>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</si>
  <si>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</si>
  <si>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</si>
  <si>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</si>
  <si>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</si>
  <si>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</si>
  <si>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</si>
  <si>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</si>
  <si>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</si>
  <si>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</si>
  <si>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</si>
  <si>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</si>
  <si>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</si>
  <si>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</si>
  <si>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</si>
  <si>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</si>
  <si>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</si>
  <si>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</si>
  <si>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</si>
  <si>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</si>
  <si>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</si>
  <si>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</si>
  <si>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</si>
  <si>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</si>
  <si>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</si>
  <si>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</si>
  <si>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</si>
  <si>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</si>
  <si>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</si>
  <si>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</si>
  <si>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</si>
  <si>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</si>
  <si>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</si>
  <si>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</si>
  <si>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</si>
  <si>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</si>
  <si>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</si>
  <si>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</si>
  <si>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</si>
  <si>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</si>
  <si>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</si>
  <si>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</si>
  <si>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</si>
  <si>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</si>
  <si>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</si>
  <si>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</si>
  <si>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</si>
  <si>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</si>
  <si>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</si>
  <si>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</si>
  <si>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</si>
  <si>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</si>
  <si>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</si>
  <si>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</si>
  <si>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</si>
  <si>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</si>
  <si>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</si>
  <si>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</si>
  <si>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</si>
  <si>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</si>
  <si>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</si>
  <si>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</si>
  <si>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</si>
  <si>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</si>
  <si>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</si>
  <si>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</si>
  <si>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</si>
  <si>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</si>
  <si>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</si>
  <si>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</si>
  <si>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</si>
  <si>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</si>
  <si>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</si>
  <si>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</si>
  <si>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</si>
  <si>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</si>
  <si>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</si>
  <si>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</si>
  <si>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</si>
  <si>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</si>
  <si>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</si>
  <si>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</si>
  <si>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</si>
  <si>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</si>
  <si>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</si>
  <si>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</si>
  <si>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</si>
  <si>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</si>
  <si>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</si>
  <si>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</si>
  <si>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</si>
  <si>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</si>
  <si>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</si>
  <si>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</si>
  <si>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</si>
  <si>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</si>
  <si>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</si>
  <si>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</si>
  <si>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</si>
  <si>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</si>
  <si>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</si>
  <si>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</si>
  <si>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</si>
  <si>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</si>
  <si>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</si>
  <si>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</si>
  <si>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</si>
  <si>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</si>
  <si>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</si>
  <si>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</si>
  <si>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</si>
  <si>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</si>
  <si>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</si>
  <si>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</si>
  <si>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</si>
  <si>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</si>
  <si>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</si>
  <si>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</si>
  <si>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</si>
  <si>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</si>
  <si>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</si>
  <si>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</si>
  <si>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</si>
  <si>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</si>
  <si>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</si>
  <si>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</si>
  <si>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</si>
  <si>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</si>
  <si>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</si>
  <si>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</si>
  <si>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</si>
  <si>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</si>
  <si>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</si>
  <si>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</si>
  <si>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</si>
  <si>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</si>
  <si>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</si>
  <si>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</si>
  <si>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</si>
  <si>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</si>
  <si>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</si>
  <si>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</si>
  <si>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</si>
  <si>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</si>
  <si>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</si>
  <si>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</si>
  <si>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</si>
  <si>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</si>
  <si>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</si>
  <si>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</si>
  <si>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</si>
  <si>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</si>
  <si>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</si>
  <si>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</si>
  <si>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</si>
  <si>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</si>
  <si>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</si>
  <si>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</si>
  <si>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</si>
  <si>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</si>
  <si>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</si>
  <si>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</si>
  <si>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</si>
  <si>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</si>
  <si>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</si>
  <si>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</si>
  <si>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</si>
  <si>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</si>
  <si>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</si>
  <si>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</si>
  <si>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</si>
  <si>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</si>
  <si>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</si>
  <si>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</si>
  <si>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</si>
  <si>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</si>
  <si>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</si>
  <si>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</si>
  <si>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</si>
  <si>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</si>
  <si>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</si>
  <si>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</si>
  <si>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</si>
  <si>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</si>
  <si>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</si>
  <si>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</si>
  <si>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</si>
  <si>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</si>
  <si>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</si>
  <si>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</si>
  <si>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</si>
  <si>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</si>
  <si>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</si>
  <si>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</si>
  <si>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</si>
  <si>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</si>
  <si>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</si>
  <si>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</si>
  <si>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</si>
  <si>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</si>
  <si>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</si>
  <si>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</si>
  <si>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</si>
  <si>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</si>
  <si>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</si>
  <si>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</si>
  <si>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</si>
  <si>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</si>
  <si>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</si>
  <si>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</si>
  <si>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</si>
  <si>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</si>
  <si>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</si>
  <si>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</si>
  <si>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</si>
  <si>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</si>
  <si>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</si>
  <si>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</si>
  <si>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</si>
  <si>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</si>
  <si>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</si>
  <si>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</si>
  <si>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</si>
  <si>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</si>
  <si>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</si>
  <si>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</si>
  <si>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</si>
  <si>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</si>
  <si>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</si>
  <si>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</si>
  <si>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</si>
  <si>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</si>
  <si>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</si>
  <si>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</si>
  <si>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</si>
  <si>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</si>
  <si>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</si>
  <si>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</si>
  <si>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</si>
  <si>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</si>
  <si>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</si>
  <si>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</si>
  <si>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</si>
  <si>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</si>
  <si>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</si>
  <si>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</si>
  <si>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</si>
  <si>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</si>
  <si>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</si>
  <si>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</si>
  <si>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</si>
  <si>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</si>
  <si>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</si>
  <si>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</si>
  <si>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</si>
  <si>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</si>
  <si>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</si>
  <si>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</si>
  <si>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</si>
  <si>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</si>
  <si>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</si>
  <si>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</si>
  <si>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</si>
  <si>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</si>
  <si>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</si>
  <si>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</si>
  <si>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</si>
  <si>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</si>
  <si>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</si>
  <si>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</si>
  <si>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</si>
  <si>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</si>
  <si>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</si>
  <si>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</si>
  <si>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</si>
  <si>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</si>
  <si>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</si>
  <si>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</si>
  <si>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</si>
  <si>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</si>
  <si>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</si>
  <si>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</si>
  <si>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</si>
  <si>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</si>
  <si>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</si>
  <si>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</si>
  <si>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</si>
  <si>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</si>
  <si>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</si>
  <si>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</si>
  <si>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</si>
  <si>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</si>
  <si>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</si>
  <si>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</si>
  <si>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</si>
  <si>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</si>
  <si>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</si>
  <si>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</si>
  <si>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</si>
  <si>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</si>
  <si>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</si>
  <si>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</si>
  <si>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</si>
  <si>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</si>
  <si>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</si>
  <si>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</si>
  <si>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</si>
  <si>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</si>
  <si>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</si>
  <si>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</si>
  <si>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</si>
  <si>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</si>
  <si>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</si>
  <si>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</si>
  <si>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</si>
  <si>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</si>
  <si>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</si>
  <si>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</si>
  <si>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</si>
  <si>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</si>
  <si>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</si>
  <si>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</si>
  <si>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</si>
  <si>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</si>
  <si>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</si>
  <si>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</si>
  <si>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</si>
  <si>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</si>
  <si>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</si>
  <si>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</si>
  <si>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</si>
  <si>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</si>
  <si>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</si>
  <si>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</si>
  <si>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</si>
  <si>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</si>
  <si>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</si>
  <si>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</si>
  <si>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</si>
  <si>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</si>
  <si>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</si>
  <si>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</si>
  <si>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</si>
  <si>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</si>
  <si>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</si>
  <si>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</si>
  <si>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</si>
  <si>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</si>
  <si>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</si>
  <si>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</si>
  <si>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</si>
  <si>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</si>
  <si>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</si>
  <si>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</si>
  <si>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</si>
  <si>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</si>
  <si>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</si>
  <si>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</si>
  <si>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</si>
  <si>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</si>
  <si>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</si>
  <si>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</si>
  <si>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</si>
  <si>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</si>
  <si>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</si>
  <si>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</si>
  <si>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</si>
  <si>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</si>
  <si>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</si>
  <si>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</si>
  <si>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</si>
  <si>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</si>
  <si>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</si>
  <si>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</si>
  <si>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</si>
  <si>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</si>
  <si>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</si>
  <si>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</si>
  <si>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</si>
  <si>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</si>
  <si>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</si>
  <si>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</si>
  <si>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</si>
  <si>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</si>
  <si>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</si>
  <si>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</si>
  <si>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</si>
  <si>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</si>
  <si>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</si>
  <si>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</si>
  <si>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</si>
  <si>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</si>
  <si>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</si>
  <si>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</si>
  <si>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</si>
  <si>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</si>
  <si>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</si>
  <si>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</si>
  <si>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</si>
  <si>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</si>
  <si>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</si>
  <si>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</si>
  <si>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</si>
  <si>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</si>
  <si>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</si>
  <si>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</si>
  <si>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</si>
  <si>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</si>
  <si>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</si>
  <si>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</si>
  <si>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</si>
  <si>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</si>
  <si>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</si>
  <si>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</si>
  <si>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</si>
  <si>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</si>
  <si>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</si>
  <si>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</si>
  <si>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</si>
  <si>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</si>
  <si>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</si>
  <si>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</si>
  <si>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</si>
  <si>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</si>
  <si>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</si>
  <si>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</si>
  <si>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</si>
  <si>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</si>
  <si>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</si>
  <si>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</si>
  <si>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</si>
  <si>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</si>
  <si>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</si>
  <si>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</si>
  <si>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</si>
  <si>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</si>
  <si>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</si>
  <si>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</si>
  <si>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</si>
  <si>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</si>
  <si>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</si>
  <si>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</si>
  <si>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</si>
  <si>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</si>
  <si>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</si>
  <si>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</si>
  <si>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</si>
  <si>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</si>
  <si>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</si>
  <si>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</si>
  <si>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</si>
  <si>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</si>
  <si>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5/15</t>
  </si>
  <si>
    <t>ex ~5/15</t>
  </si>
  <si>
    <t>ex ~6/6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</si>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</sst>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41"/>
      <tableStyleElement type="headerRow" dxfId="134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529752"/>
        <c:axId val="583530144"/>
      </c:scatterChart>
      <c:valAx>
        <c:axId val="5835297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0144"/>
        <c:crosses val="autoZero"/>
        <c:crossBetween val="midCat"/>
      </c:valAx>
      <c:valAx>
        <c:axId val="583530144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2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530928"/>
        <c:axId val="583531320"/>
      </c:scatterChart>
      <c:valAx>
        <c:axId val="5835309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1320"/>
        <c:crosses val="autoZero"/>
        <c:crossBetween val="midCat"/>
      </c:valAx>
      <c:valAx>
        <c:axId val="58353132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532104"/>
        <c:axId val="583532496"/>
      </c:scatterChart>
      <c:valAx>
        <c:axId val="5835321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2496"/>
        <c:crosses val="autoZero"/>
        <c:crossBetween val="midCat"/>
      </c:valAx>
      <c:valAx>
        <c:axId val="5835324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2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533280"/>
        <c:axId val="583533672"/>
      </c:scatterChart>
      <c:valAx>
        <c:axId val="5835332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3672"/>
        <c:crosses val="autoZero"/>
        <c:crossBetween val="midCat"/>
      </c:valAx>
      <c:valAx>
        <c:axId val="58353367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536416"/>
        <c:axId val="583536808"/>
      </c:scatterChart>
      <c:valAx>
        <c:axId val="5835364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6808"/>
        <c:crosses val="autoZero"/>
        <c:crossBetween val="midCat"/>
      </c:valAx>
      <c:valAx>
        <c:axId val="583536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537592"/>
        <c:axId val="583537984"/>
      </c:scatterChart>
      <c:valAx>
        <c:axId val="5835375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7984"/>
        <c:crosses val="autoZero"/>
        <c:crossBetween val="midCat"/>
      </c:valAx>
      <c:valAx>
        <c:axId val="58353798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7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536024"/>
        <c:axId val="583538768"/>
      </c:scatterChart>
      <c:valAx>
        <c:axId val="5835360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8768"/>
        <c:crosses val="autoZero"/>
        <c:crossBetween val="midCat"/>
      </c:valAx>
      <c:valAx>
        <c:axId val="5835387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60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3535632"/>
        <c:axId val="583535240"/>
      </c:lineChart>
      <c:dateAx>
        <c:axId val="583535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5240"/>
        <c:crosses val="autoZero"/>
        <c:auto val="1"/>
        <c:lblOffset val="100"/>
        <c:baseTimeUnit val="days"/>
      </c:dateAx>
      <c:valAx>
        <c:axId val="5835352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53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75664"/>
        <c:axId val="578976056"/>
      </c:lineChart>
      <c:dateAx>
        <c:axId val="57897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6056"/>
        <c:crosses val="autoZero"/>
        <c:auto val="1"/>
        <c:lblOffset val="100"/>
        <c:baseTimeUnit val="days"/>
      </c:dateAx>
      <c:valAx>
        <c:axId val="5789760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78016"/>
        <c:axId val="578978408"/>
      </c:lineChart>
      <c:dateAx>
        <c:axId val="578978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8408"/>
        <c:crosses val="autoZero"/>
        <c:auto val="1"/>
        <c:lblOffset val="100"/>
        <c:baseTimeUnit val="days"/>
      </c:dateAx>
      <c:valAx>
        <c:axId val="578978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7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80368"/>
        <c:axId val="578980760"/>
      </c:lineChart>
      <c:dateAx>
        <c:axId val="578980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0760"/>
        <c:crosses val="autoZero"/>
        <c:auto val="1"/>
        <c:lblOffset val="100"/>
        <c:baseTimeUnit val="days"/>
      </c:dateAx>
      <c:valAx>
        <c:axId val="5789807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82720"/>
        <c:axId val="578983112"/>
      </c:lineChart>
      <c:dateAx>
        <c:axId val="578982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3112"/>
        <c:crosses val="autoZero"/>
        <c:auto val="1"/>
        <c:lblOffset val="100"/>
        <c:baseTimeUnit val="days"/>
      </c:dateAx>
      <c:valAx>
        <c:axId val="5789831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85072"/>
        <c:axId val="578985464"/>
      </c:lineChart>
      <c:dateAx>
        <c:axId val="578985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5464"/>
        <c:crosses val="autoZero"/>
        <c:auto val="1"/>
        <c:lblOffset val="100"/>
        <c:baseTimeUnit val="days"/>
      </c:dateAx>
      <c:valAx>
        <c:axId val="5789854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87424"/>
        <c:axId val="578987816"/>
      </c:lineChart>
      <c:dateAx>
        <c:axId val="578987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7816"/>
        <c:crosses val="autoZero"/>
        <c:auto val="1"/>
        <c:lblOffset val="100"/>
        <c:baseTimeUnit val="days"/>
      </c:dateAx>
      <c:valAx>
        <c:axId val="57898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98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50136"/>
        <c:axId val="730950528"/>
      </c:lineChart>
      <c:dateAx>
        <c:axId val="730950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50528"/>
        <c:crosses val="autoZero"/>
        <c:auto val="1"/>
        <c:lblOffset val="100"/>
        <c:baseTimeUnit val="days"/>
      </c:dateAx>
      <c:valAx>
        <c:axId val="7309505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52488"/>
        <c:axId val="730952880"/>
      </c:lineChart>
      <c:dateAx>
        <c:axId val="730952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52880"/>
        <c:crosses val="autoZero"/>
        <c:auto val="1"/>
        <c:lblOffset val="100"/>
        <c:baseTimeUnit val="days"/>
      </c:dateAx>
      <c:valAx>
        <c:axId val="7309528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5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54840"/>
        <c:axId val="730955232"/>
      </c:lineChart>
      <c:dateAx>
        <c:axId val="7309548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55232"/>
        <c:crosses val="autoZero"/>
        <c:auto val="1"/>
        <c:lblOffset val="100"/>
        <c:baseTimeUnit val="days"/>
      </c:dateAx>
      <c:valAx>
        <c:axId val="73095523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54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57192"/>
        <c:axId val="730957584"/>
      </c:lineChart>
      <c:dateAx>
        <c:axId val="73095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57584"/>
        <c:crosses val="autoZero"/>
        <c:auto val="1"/>
        <c:lblOffset val="100"/>
        <c:baseTimeUnit val="days"/>
      </c:dateAx>
      <c:valAx>
        <c:axId val="7309575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5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59544"/>
        <c:axId val="730959936"/>
      </c:lineChart>
      <c:dateAx>
        <c:axId val="730959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59936"/>
        <c:crosses val="autoZero"/>
        <c:auto val="1"/>
        <c:lblOffset val="100"/>
        <c:baseTimeUnit val="days"/>
      </c:dateAx>
      <c:valAx>
        <c:axId val="73095993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5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61112"/>
        <c:axId val="730961504"/>
      </c:lineChart>
      <c:catAx>
        <c:axId val="730961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1504"/>
        <c:crosses val="autoZero"/>
        <c:auto val="1"/>
        <c:lblAlgn val="ctr"/>
        <c:lblOffset val="100"/>
        <c:noMultiLvlLbl val="0"/>
      </c:catAx>
      <c:valAx>
        <c:axId val="7309615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63856"/>
        <c:axId val="730964248"/>
      </c:lineChart>
      <c:dateAx>
        <c:axId val="730963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4248"/>
        <c:crosses val="autoZero"/>
        <c:auto val="1"/>
        <c:lblOffset val="100"/>
        <c:baseTimeUnit val="days"/>
      </c:dateAx>
      <c:valAx>
        <c:axId val="7309642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96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561712"/>
        <c:axId val="731562104"/>
      </c:lineChart>
      <c:dateAx>
        <c:axId val="73156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62104"/>
        <c:crosses val="autoZero"/>
        <c:auto val="1"/>
        <c:lblOffset val="100"/>
        <c:baseTimeUnit val="days"/>
      </c:dateAx>
      <c:valAx>
        <c:axId val="73156210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6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563280"/>
        <c:axId val="731563672"/>
      </c:lineChart>
      <c:catAx>
        <c:axId val="731563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63672"/>
        <c:crosses val="autoZero"/>
        <c:auto val="1"/>
        <c:lblAlgn val="ctr"/>
        <c:lblOffset val="100"/>
        <c:noMultiLvlLbl val="1"/>
      </c:catAx>
      <c:valAx>
        <c:axId val="73156367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6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565240"/>
        <c:axId val="731565632"/>
      </c:lineChart>
      <c:dateAx>
        <c:axId val="731565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65632"/>
        <c:crosses val="autoZero"/>
        <c:auto val="1"/>
        <c:lblOffset val="100"/>
        <c:baseTimeUnit val="days"/>
      </c:dateAx>
      <c:valAx>
        <c:axId val="7315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6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567592"/>
        <c:axId val="731567984"/>
      </c:lineChart>
      <c:dateAx>
        <c:axId val="731567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67984"/>
        <c:crosses val="autoZero"/>
        <c:auto val="1"/>
        <c:lblOffset val="100"/>
        <c:baseTimeUnit val="days"/>
      </c:dateAx>
      <c:valAx>
        <c:axId val="7315679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56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83368"/>
        <c:axId val="734483760"/>
      </c:lineChart>
      <c:dateAx>
        <c:axId val="734483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83760"/>
        <c:crosses val="autoZero"/>
        <c:auto val="1"/>
        <c:lblOffset val="100"/>
        <c:baseTimeUnit val="days"/>
      </c:dateAx>
      <c:valAx>
        <c:axId val="7344837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83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85720"/>
        <c:axId val="734486112"/>
      </c:lineChart>
      <c:dateAx>
        <c:axId val="734485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86112"/>
        <c:crosses val="autoZero"/>
        <c:auto val="1"/>
        <c:lblOffset val="100"/>
        <c:baseTimeUnit val="days"/>
      </c:dateAx>
      <c:valAx>
        <c:axId val="7344861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85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88072"/>
        <c:axId val="734488464"/>
      </c:lineChart>
      <c:dateAx>
        <c:axId val="734488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88464"/>
        <c:crosses val="autoZero"/>
        <c:auto val="1"/>
        <c:lblOffset val="100"/>
        <c:baseTimeUnit val="days"/>
      </c:dateAx>
      <c:valAx>
        <c:axId val="734488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8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90424"/>
        <c:axId val="734490816"/>
      </c:lineChart>
      <c:catAx>
        <c:axId val="734490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90816"/>
        <c:crosses val="autoZero"/>
        <c:auto val="1"/>
        <c:lblAlgn val="ctr"/>
        <c:lblOffset val="100"/>
        <c:noMultiLvlLbl val="0"/>
      </c:catAx>
      <c:valAx>
        <c:axId val="734490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9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93168"/>
        <c:axId val="734493560"/>
      </c:lineChart>
      <c:dateAx>
        <c:axId val="73449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93560"/>
        <c:crosses val="autoZero"/>
        <c:auto val="1"/>
        <c:lblOffset val="100"/>
        <c:baseTimeUnit val="days"/>
      </c:dateAx>
      <c:valAx>
        <c:axId val="734493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9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95520"/>
        <c:axId val="734495912"/>
      </c:lineChart>
      <c:catAx>
        <c:axId val="734495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95912"/>
        <c:crosses val="autoZero"/>
        <c:auto val="1"/>
        <c:lblAlgn val="ctr"/>
        <c:lblOffset val="100"/>
        <c:noMultiLvlLbl val="0"/>
      </c:catAx>
      <c:valAx>
        <c:axId val="7344959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9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97872"/>
        <c:axId val="763526640"/>
      </c:lineChart>
      <c:dateAx>
        <c:axId val="734497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26640"/>
        <c:crosses val="autoZero"/>
        <c:auto val="1"/>
        <c:lblOffset val="100"/>
        <c:baseTimeUnit val="days"/>
      </c:dateAx>
      <c:valAx>
        <c:axId val="7635266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9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528600"/>
        <c:axId val="763528992"/>
      </c:lineChart>
      <c:catAx>
        <c:axId val="763528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28992"/>
        <c:crosses val="autoZero"/>
        <c:auto val="1"/>
        <c:lblAlgn val="ctr"/>
        <c:lblOffset val="100"/>
        <c:noMultiLvlLbl val="0"/>
      </c:catAx>
      <c:valAx>
        <c:axId val="763528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2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530952"/>
        <c:axId val="763531344"/>
      </c:lineChart>
      <c:dateAx>
        <c:axId val="763530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31344"/>
        <c:crosses val="autoZero"/>
        <c:auto val="1"/>
        <c:lblOffset val="100"/>
        <c:baseTimeUnit val="days"/>
      </c:dateAx>
      <c:valAx>
        <c:axId val="7635313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30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533304"/>
        <c:axId val="763533696"/>
      </c:lineChart>
      <c:dateAx>
        <c:axId val="763533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33696"/>
        <c:crosses val="autoZero"/>
        <c:auto val="1"/>
        <c:lblOffset val="100"/>
        <c:baseTimeUnit val="days"/>
      </c:dateAx>
      <c:valAx>
        <c:axId val="7635336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533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040312"/>
        <c:axId val="800040704"/>
      </c:lineChart>
      <c:dateAx>
        <c:axId val="800040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40704"/>
        <c:crosses val="autoZero"/>
        <c:auto val="1"/>
        <c:lblOffset val="100"/>
        <c:baseTimeUnit val="days"/>
      </c:dateAx>
      <c:valAx>
        <c:axId val="8000407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4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042664"/>
        <c:axId val="800043056"/>
      </c:lineChart>
      <c:dateAx>
        <c:axId val="800042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43056"/>
        <c:crosses val="autoZero"/>
        <c:auto val="1"/>
        <c:lblOffset val="100"/>
        <c:baseTimeUnit val="days"/>
      </c:dateAx>
      <c:valAx>
        <c:axId val="8000430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4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045016"/>
        <c:axId val="800045408"/>
      </c:lineChart>
      <c:dateAx>
        <c:axId val="800045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45408"/>
        <c:crosses val="autoZero"/>
        <c:auto val="1"/>
        <c:lblOffset val="100"/>
        <c:baseTimeUnit val="days"/>
      </c:dateAx>
      <c:valAx>
        <c:axId val="80004540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4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047368"/>
        <c:axId val="800047760"/>
      </c:lineChart>
      <c:dateAx>
        <c:axId val="8000473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47760"/>
        <c:crosses val="autoZero"/>
        <c:auto val="0"/>
        <c:lblOffset val="100"/>
        <c:baseTimeUnit val="days"/>
      </c:dateAx>
      <c:valAx>
        <c:axId val="80004776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47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049328"/>
        <c:axId val="800049720"/>
      </c:lineChart>
      <c:catAx>
        <c:axId val="800049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49720"/>
        <c:crosses val="autoZero"/>
        <c:auto val="1"/>
        <c:lblAlgn val="ctr"/>
        <c:lblOffset val="100"/>
        <c:noMultiLvlLbl val="1"/>
      </c:catAx>
      <c:valAx>
        <c:axId val="80004972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4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051680"/>
        <c:axId val="800052072"/>
      </c:lineChart>
      <c:dateAx>
        <c:axId val="800051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52072"/>
        <c:crosses val="autoZero"/>
        <c:auto val="1"/>
        <c:lblOffset val="100"/>
        <c:baseTimeUnit val="days"/>
      </c:dateAx>
      <c:valAx>
        <c:axId val="8000520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5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054032"/>
        <c:axId val="800054424"/>
      </c:lineChart>
      <c:dateAx>
        <c:axId val="800054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54424"/>
        <c:crosses val="autoZero"/>
        <c:auto val="1"/>
        <c:lblOffset val="100"/>
        <c:baseTimeUnit val="days"/>
      </c:dateAx>
      <c:valAx>
        <c:axId val="8000544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05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00056"/>
        <c:axId val="800800448"/>
      </c:lineChart>
      <c:dateAx>
        <c:axId val="800800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00448"/>
        <c:crosses val="autoZero"/>
        <c:auto val="1"/>
        <c:lblOffset val="100"/>
        <c:baseTimeUnit val="days"/>
      </c:dateAx>
      <c:valAx>
        <c:axId val="8008004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0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02408"/>
        <c:axId val="800802800"/>
      </c:lineChart>
      <c:catAx>
        <c:axId val="800802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02800"/>
        <c:crosses val="autoZero"/>
        <c:auto val="1"/>
        <c:lblAlgn val="ctr"/>
        <c:lblOffset val="100"/>
        <c:noMultiLvlLbl val="0"/>
      </c:catAx>
      <c:valAx>
        <c:axId val="8008028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02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04760"/>
        <c:axId val="800805152"/>
      </c:lineChart>
      <c:catAx>
        <c:axId val="800804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05152"/>
        <c:crosses val="autoZero"/>
        <c:auto val="1"/>
        <c:lblAlgn val="ctr"/>
        <c:lblOffset val="100"/>
        <c:noMultiLvlLbl val="0"/>
      </c:catAx>
      <c:valAx>
        <c:axId val="8008051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0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07112"/>
        <c:axId val="800807504"/>
      </c:lineChart>
      <c:catAx>
        <c:axId val="800807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07504"/>
        <c:crosses val="autoZero"/>
        <c:auto val="1"/>
        <c:lblAlgn val="ctr"/>
        <c:lblOffset val="100"/>
        <c:noMultiLvlLbl val="0"/>
      </c:catAx>
      <c:valAx>
        <c:axId val="8008075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07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09464"/>
        <c:axId val="800809856"/>
      </c:lineChart>
      <c:dateAx>
        <c:axId val="800809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09856"/>
        <c:crosses val="autoZero"/>
        <c:auto val="1"/>
        <c:lblOffset val="100"/>
        <c:baseTimeUnit val="days"/>
      </c:dateAx>
      <c:valAx>
        <c:axId val="8008098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09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11816"/>
        <c:axId val="800812208"/>
      </c:lineChart>
      <c:dateAx>
        <c:axId val="800811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12208"/>
        <c:crosses val="autoZero"/>
        <c:auto val="1"/>
        <c:lblOffset val="100"/>
        <c:baseTimeUnit val="days"/>
      </c:dateAx>
      <c:valAx>
        <c:axId val="80081220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11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814168"/>
        <c:axId val="800814560"/>
      </c:lineChart>
      <c:dateAx>
        <c:axId val="800814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14560"/>
        <c:crosses val="autoZero"/>
        <c:auto val="1"/>
        <c:lblOffset val="100"/>
        <c:baseTimeUnit val="days"/>
      </c:dateAx>
      <c:valAx>
        <c:axId val="80081456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814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37512"/>
        <c:axId val="813237904"/>
      </c:lineChart>
      <c:catAx>
        <c:axId val="813237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37904"/>
        <c:crosses val="autoZero"/>
        <c:auto val="1"/>
        <c:lblAlgn val="ctr"/>
        <c:lblOffset val="100"/>
        <c:noMultiLvlLbl val="1"/>
      </c:catAx>
      <c:valAx>
        <c:axId val="8132379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3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39864"/>
        <c:axId val="813240256"/>
      </c:lineChart>
      <c:dateAx>
        <c:axId val="813239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40256"/>
        <c:crosses val="autoZero"/>
        <c:auto val="1"/>
        <c:lblOffset val="100"/>
        <c:baseTimeUnit val="days"/>
      </c:dateAx>
      <c:valAx>
        <c:axId val="8132402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3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42216"/>
        <c:axId val="813242608"/>
      </c:lineChart>
      <c:dateAx>
        <c:axId val="813242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42608"/>
        <c:crosses val="autoZero"/>
        <c:auto val="1"/>
        <c:lblOffset val="100"/>
        <c:baseTimeUnit val="days"/>
      </c:dateAx>
      <c:valAx>
        <c:axId val="813242608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4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44568"/>
        <c:axId val="813244960"/>
      </c:lineChart>
      <c:catAx>
        <c:axId val="81324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44960"/>
        <c:crosses val="autoZero"/>
        <c:auto val="1"/>
        <c:lblAlgn val="ctr"/>
        <c:lblOffset val="100"/>
        <c:noMultiLvlLbl val="0"/>
      </c:catAx>
      <c:valAx>
        <c:axId val="81324496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4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46920"/>
        <c:axId val="813247312"/>
      </c:lineChart>
      <c:dateAx>
        <c:axId val="81324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47312"/>
        <c:crosses val="autoZero"/>
        <c:auto val="1"/>
        <c:lblOffset val="100"/>
        <c:baseTimeUnit val="days"/>
      </c:dateAx>
      <c:valAx>
        <c:axId val="8132473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4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49272"/>
        <c:axId val="813249664"/>
      </c:lineChart>
      <c:dateAx>
        <c:axId val="813249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49664"/>
        <c:crosses val="autoZero"/>
        <c:auto val="1"/>
        <c:lblOffset val="100"/>
        <c:baseTimeUnit val="days"/>
      </c:dateAx>
      <c:valAx>
        <c:axId val="813249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4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51624"/>
        <c:axId val="813252016"/>
      </c:lineChart>
      <c:catAx>
        <c:axId val="813251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52016"/>
        <c:crosses val="autoZero"/>
        <c:auto val="1"/>
        <c:lblAlgn val="ctr"/>
        <c:lblOffset val="100"/>
        <c:noMultiLvlLbl val="0"/>
      </c:catAx>
      <c:valAx>
        <c:axId val="8132520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5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53976"/>
        <c:axId val="813254368"/>
      </c:lineChart>
      <c:catAx>
        <c:axId val="813253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54368"/>
        <c:crosses val="autoZero"/>
        <c:auto val="1"/>
        <c:lblAlgn val="ctr"/>
        <c:lblOffset val="100"/>
        <c:noMultiLvlLbl val="0"/>
      </c:catAx>
      <c:valAx>
        <c:axId val="813254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5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56328"/>
        <c:axId val="813256720"/>
      </c:lineChart>
      <c:catAx>
        <c:axId val="813256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56720"/>
        <c:crosses val="autoZero"/>
        <c:auto val="1"/>
        <c:lblAlgn val="ctr"/>
        <c:lblOffset val="100"/>
        <c:noMultiLvlLbl val="0"/>
      </c:catAx>
      <c:valAx>
        <c:axId val="8132567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5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58680"/>
        <c:axId val="813259072"/>
      </c:lineChart>
      <c:dateAx>
        <c:axId val="813258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59072"/>
        <c:crosses val="autoZero"/>
        <c:auto val="1"/>
        <c:lblOffset val="100"/>
        <c:baseTimeUnit val="days"/>
      </c:dateAx>
      <c:valAx>
        <c:axId val="8132590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5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261032"/>
        <c:axId val="813261424"/>
      </c:lineChart>
      <c:dateAx>
        <c:axId val="813261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61424"/>
        <c:crosses val="autoZero"/>
        <c:auto val="1"/>
        <c:lblOffset val="100"/>
        <c:baseTimeUnit val="days"/>
      </c:dateAx>
      <c:valAx>
        <c:axId val="8132614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326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clh" backgroundRefres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1.xml"/><Relationship Id="rId4" Type="http://schemas.openxmlformats.org/officeDocument/2006/relationships/queryTable" Target="../queryTables/queryTable6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R3" sqref="R3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61"/>
      <c r="B2" s="62"/>
      <c r="C2" s="61"/>
      <c r="E2" s="23" t="s">
        <v>50</v>
      </c>
      <c r="F2" s="246">
        <v>12.72</v>
      </c>
      <c r="G2" s="246">
        <v>15.624008749999998</v>
      </c>
      <c r="H2" s="334">
        <v>8000</v>
      </c>
      <c r="I2" s="49">
        <v>124992.06999999998</v>
      </c>
      <c r="J2" s="372">
        <v>-23232.069999999978</v>
      </c>
      <c r="K2" s="358">
        <v>-0.18586835148821826</v>
      </c>
      <c r="L2" s="372">
        <v>-8616.4989999983518</v>
      </c>
      <c r="M2">
        <v>5800</v>
      </c>
      <c r="N2" s="369" t="str">
        <f>HYPERLINK("http://finance.yahoo.com/q?s=" &amp; E2, "Link")</f>
        <v>Link</v>
      </c>
      <c r="O2" s="368">
        <v>1.34E-2</v>
      </c>
      <c r="P2" s="368">
        <v>-2.9000000000000001E-2</v>
      </c>
      <c r="R2" s="49"/>
    </row>
    <row r="3" spans="1:22" ht="21.95" customHeight="1" x14ac:dyDescent="0.25">
      <c r="A3" s="51"/>
      <c r="B3" s="51"/>
      <c r="C3" s="52"/>
      <c r="E3" s="23" t="s">
        <v>198</v>
      </c>
      <c r="F3" s="246">
        <v>30.13</v>
      </c>
      <c r="G3" s="246">
        <v>31.73925333333333</v>
      </c>
      <c r="H3" s="334">
        <v>1500</v>
      </c>
      <c r="I3" s="49">
        <v>47608.88</v>
      </c>
      <c r="J3" s="372">
        <v>-2413.8799999999974</v>
      </c>
      <c r="K3" s="358">
        <v>-5.0702305956367745E-2</v>
      </c>
      <c r="L3" s="372">
        <v>-665.91000000000349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-4.0000000000000001E-3</v>
      </c>
      <c r="R3" s="49"/>
      <c r="S3" s="49"/>
    </row>
    <row r="4" spans="1:22" ht="21.95" customHeight="1" x14ac:dyDescent="0.25">
      <c r="A4" s="52"/>
      <c r="B4" s="52"/>
      <c r="C4" s="52"/>
      <c r="E4" s="23" t="s">
        <v>17</v>
      </c>
      <c r="F4" s="246">
        <v>13.12</v>
      </c>
      <c r="G4" s="246">
        <v>35.485680000000166</v>
      </c>
      <c r="H4" s="334">
        <v>1000</v>
      </c>
      <c r="I4" s="49">
        <v>35485.680000000168</v>
      </c>
      <c r="J4" s="372">
        <v>-22365.680000000168</v>
      </c>
      <c r="K4" s="358">
        <v>-0.63027339478911104</v>
      </c>
      <c r="L4" s="372">
        <v>-22365.680000000168</v>
      </c>
      <c r="M4">
        <v>1000</v>
      </c>
      <c r="N4" s="369" t="str">
        <f>HYPERLINK("http://finance.yahoo.com/q?s=" &amp; E4, "Link")</f>
        <v>Link</v>
      </c>
      <c r="O4" s="368">
        <v>0</v>
      </c>
      <c r="P4" s="368">
        <v>-4.5999999999999999E-3</v>
      </c>
      <c r="Q4" s="150"/>
      <c r="R4" s="49"/>
      <c r="S4" s="49"/>
      <c r="T4" s="49"/>
    </row>
    <row r="5" spans="1:22" ht="21.95" customHeight="1" x14ac:dyDescent="0.25">
      <c r="A5" s="51"/>
      <c r="B5" s="51"/>
      <c r="C5" s="52"/>
      <c r="E5" s="23" t="s">
        <v>217</v>
      </c>
      <c r="F5" s="246">
        <v>53.01</v>
      </c>
      <c r="G5" s="246">
        <v>65.906725000000009</v>
      </c>
      <c r="H5" s="50">
        <v>400</v>
      </c>
      <c r="I5" s="49">
        <v>26362.690000000002</v>
      </c>
      <c r="J5" s="372">
        <v>-5158.690000000006</v>
      </c>
      <c r="K5" s="358">
        <v>-0.19568147256596363</v>
      </c>
      <c r="L5" s="49">
        <v>-4482.7400000000052</v>
      </c>
      <c r="M5">
        <v>200</v>
      </c>
      <c r="N5" s="369" t="str">
        <f>HYPERLINK("http://finance.yahoo.com/q?s=" &amp; E5, "Link")</f>
        <v>Link</v>
      </c>
      <c r="O5" s="358">
        <v>1.7899999999999999E-2</v>
      </c>
      <c r="P5" s="358">
        <v>1.14E-2</v>
      </c>
      <c r="R5" s="49"/>
    </row>
    <row r="6" spans="1:22" ht="21.95" customHeight="1" x14ac:dyDescent="0.25">
      <c r="A6" s="61"/>
      <c r="B6" s="62"/>
      <c r="C6" s="61"/>
      <c r="E6" s="23" t="s">
        <v>55</v>
      </c>
      <c r="F6" s="246">
        <v>65.400000000000006</v>
      </c>
      <c r="G6" s="246">
        <v>78.163960000000031</v>
      </c>
      <c r="H6" s="334">
        <v>250</v>
      </c>
      <c r="I6" s="49">
        <v>19540.990000000009</v>
      </c>
      <c r="J6" s="372">
        <v>-3190.9900000000034</v>
      </c>
      <c r="K6" s="358">
        <v>-0.16329725361918743</v>
      </c>
      <c r="L6" s="372">
        <v>-3190.9900000000034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1.21E-2</v>
      </c>
      <c r="Q6" s="150"/>
      <c r="R6" s="49"/>
      <c r="S6" s="49"/>
      <c r="T6" s="49"/>
    </row>
    <row r="7" spans="1:22" ht="21.95" customHeight="1" x14ac:dyDescent="0.25">
      <c r="A7" s="51"/>
      <c r="B7" s="51"/>
      <c r="C7" s="52"/>
      <c r="E7" s="23" t="s">
        <v>229</v>
      </c>
      <c r="F7" s="246">
        <v>22.5</v>
      </c>
      <c r="G7" s="246">
        <v>25.629266666666666</v>
      </c>
      <c r="H7" s="50">
        <v>600</v>
      </c>
      <c r="I7" s="49">
        <v>15377.56</v>
      </c>
      <c r="J7" s="372">
        <v>-1877.5599999999995</v>
      </c>
      <c r="K7" s="358">
        <v>-0.12209739386482639</v>
      </c>
      <c r="L7" s="49">
        <v>-425.30000000000109</v>
      </c>
      <c r="M7">
        <v>400</v>
      </c>
      <c r="N7" s="369" t="str">
        <f>HYPERLINK("http://finance.yahoo.com/q?s=" &amp; E7, "Link")</f>
        <v>Link</v>
      </c>
      <c r="O7" s="358">
        <v>2.06E-2</v>
      </c>
      <c r="P7" s="358">
        <v>-1.2699999999999999E-2</v>
      </c>
      <c r="Q7" s="445"/>
      <c r="R7" s="49"/>
      <c r="S7" s="49"/>
    </row>
    <row r="8" spans="1:22" ht="21.95" customHeight="1" x14ac:dyDescent="0.25">
      <c r="A8" s="51"/>
      <c r="B8" s="51"/>
      <c r="C8" s="52"/>
      <c r="E8" s="23" t="s">
        <v>172</v>
      </c>
      <c r="F8" s="246">
        <v>57.55</v>
      </c>
      <c r="G8" s="246">
        <v>58.896450000000002</v>
      </c>
      <c r="H8" s="334">
        <v>200</v>
      </c>
      <c r="I8" s="49">
        <v>11779.29</v>
      </c>
      <c r="J8" s="372">
        <v>-269.29000000000087</v>
      </c>
      <c r="K8" s="358">
        <v>-2.2861309977086977E-2</v>
      </c>
      <c r="L8" s="372">
        <v>-219.34000000000106</v>
      </c>
      <c r="M8">
        <v>150</v>
      </c>
      <c r="N8" s="369" t="str">
        <f>HYPERLINK("http://finance.yahoo.com/q?s=" &amp; E8, "Link")</f>
        <v>Link</v>
      </c>
      <c r="O8" s="368">
        <v>3.2500000000000001E-2</v>
      </c>
      <c r="P8" s="368">
        <v>0</v>
      </c>
      <c r="R8" s="49"/>
      <c r="S8" s="49"/>
      <c r="T8" s="49"/>
    </row>
    <row r="9" spans="1:22" ht="21.95" customHeight="1" x14ac:dyDescent="0.25">
      <c r="A9" s="51"/>
      <c r="B9" s="52"/>
      <c r="C9" s="52"/>
      <c r="E9" s="23" t="s">
        <v>174</v>
      </c>
      <c r="F9" s="246">
        <v>51.81</v>
      </c>
      <c r="G9" s="246">
        <v>53.87</v>
      </c>
      <c r="H9" s="50">
        <v>200</v>
      </c>
      <c r="I9" s="49">
        <v>10774</v>
      </c>
      <c r="J9" s="372">
        <v>-412</v>
      </c>
      <c r="K9" s="358">
        <v>-3.8240207907926399E-2</v>
      </c>
      <c r="L9" s="49">
        <v>792.88000000000102</v>
      </c>
      <c r="M9">
        <v>120</v>
      </c>
      <c r="N9" s="369" t="str">
        <f>HYPERLINK("http://finance.yahoo.com/q?s=" &amp; E9, "Link")</f>
        <v>Link</v>
      </c>
      <c r="O9" s="358">
        <v>2.7300000000000001E-2</v>
      </c>
      <c r="P9" s="358">
        <v>-5.1999999999999998E-3</v>
      </c>
      <c r="S9" s="49"/>
    </row>
    <row r="10" spans="1:22" ht="21.95" customHeight="1" x14ac:dyDescent="0.25">
      <c r="A10" s="51"/>
      <c r="B10" s="51"/>
      <c r="C10" s="52"/>
      <c r="E10" s="23" t="s">
        <v>9</v>
      </c>
      <c r="F10" s="246">
        <v>1.3</v>
      </c>
      <c r="G10" s="246">
        <v>2.6636025000000001</v>
      </c>
      <c r="H10" s="334">
        <v>4000</v>
      </c>
      <c r="I10" s="49">
        <v>10654.41</v>
      </c>
      <c r="J10" s="372">
        <v>-5454.41</v>
      </c>
      <c r="K10" s="358">
        <v>-0.51193918762277779</v>
      </c>
      <c r="L10" s="372">
        <v>-5019.4799999999996</v>
      </c>
      <c r="M10">
        <v>2000</v>
      </c>
      <c r="N10" s="369" t="str">
        <f>HYPERLINK("http://finance.yahoo.com/q?s=" &amp; E10, "Link")</f>
        <v>Link</v>
      </c>
      <c r="O10" s="368">
        <v>0.1963</v>
      </c>
      <c r="P10" s="368">
        <v>0</v>
      </c>
      <c r="R10" s="49"/>
      <c r="S10" s="49"/>
      <c r="T10" s="49"/>
    </row>
    <row r="11" spans="1:22" ht="21.95" customHeight="1" x14ac:dyDescent="0.25">
      <c r="A11" s="51"/>
      <c r="B11" s="51"/>
      <c r="C11" s="52"/>
      <c r="E11" s="23" t="s">
        <v>226</v>
      </c>
      <c r="F11" s="246">
        <v>26.4</v>
      </c>
      <c r="G11" s="246">
        <v>29.892942857142859</v>
      </c>
      <c r="H11" s="334">
        <v>350</v>
      </c>
      <c r="I11" s="49">
        <v>10462.530000000001</v>
      </c>
      <c r="J11" s="372">
        <v>-1222.5300000000007</v>
      </c>
      <c r="K11" s="358">
        <v>-0.11684841047050773</v>
      </c>
      <c r="L11" s="372">
        <v>2087.9399999999932</v>
      </c>
      <c r="M11">
        <v>250</v>
      </c>
      <c r="N11" s="369" t="str">
        <f>HYPERLINK("http://finance.yahoo.com/q?s=" &amp; E11, "Link")</f>
        <v>Link</v>
      </c>
      <c r="O11" s="368">
        <v>4.0899999999999999E-2</v>
      </c>
      <c r="P11" s="368">
        <v>-2.3300000000000001E-2</v>
      </c>
      <c r="R11" s="49"/>
      <c r="S11" s="49"/>
    </row>
    <row r="12" spans="1:22" ht="21.95" customHeight="1" x14ac:dyDescent="0.25">
      <c r="A12" s="51"/>
      <c r="B12" s="51"/>
      <c r="C12" s="52"/>
      <c r="E12" s="23" t="s">
        <v>34</v>
      </c>
      <c r="F12" s="246">
        <v>31.21</v>
      </c>
      <c r="G12" s="246">
        <v>18.652675000000016</v>
      </c>
      <c r="H12" s="334">
        <v>400</v>
      </c>
      <c r="I12" s="49">
        <v>7461.070000000007</v>
      </c>
      <c r="J12" s="372">
        <v>5022.929999999993</v>
      </c>
      <c r="K12" s="358">
        <v>0.67321845258119672</v>
      </c>
      <c r="L12" s="372">
        <v>20518.796999999846</v>
      </c>
      <c r="M12" s="30">
        <v>42905</v>
      </c>
      <c r="N12" s="369" t="str">
        <f>HYPERLINK("http://finance.yahoo.com/q?s=" &amp; E12, "Link")</f>
        <v>Link</v>
      </c>
      <c r="O12" s="368">
        <v>0</v>
      </c>
      <c r="P12" s="368">
        <v>1.46E-2</v>
      </c>
      <c r="R12" s="49"/>
    </row>
    <row r="13" spans="1:22" ht="21.95" customHeight="1" x14ac:dyDescent="0.25">
      <c r="A13" s="51"/>
      <c r="B13" s="51"/>
      <c r="C13" s="52"/>
      <c r="E13" s="23" t="s">
        <v>359</v>
      </c>
      <c r="F13" s="246">
        <v>55.52</v>
      </c>
      <c r="G13" s="246">
        <v>56.016153846153848</v>
      </c>
      <c r="H13" s="334">
        <v>130</v>
      </c>
      <c r="I13" s="49">
        <v>7282.1</v>
      </c>
      <c r="J13" s="372">
        <v>-64.5</v>
      </c>
      <c r="K13" s="358">
        <v>-8.8573351093777734E-3</v>
      </c>
      <c r="L13" s="372">
        <v>-64.5</v>
      </c>
      <c r="M13">
        <v>50</v>
      </c>
      <c r="N13" s="369" t="str">
        <f>HYPERLINK("http://finance.yahoo.com/q?s=" &amp; E13, "Link")</f>
        <v>Link</v>
      </c>
      <c r="O13" s="368">
        <v>4.3499999999999997E-2</v>
      </c>
      <c r="P13" s="368">
        <v>-2.5000000000000001E-3</v>
      </c>
      <c r="R13" s="49"/>
      <c r="S13" s="49"/>
    </row>
    <row r="14" spans="1:22" ht="21.95" customHeight="1" x14ac:dyDescent="0.25">
      <c r="A14" s="51"/>
      <c r="B14" s="51"/>
      <c r="C14" s="52"/>
      <c r="E14" s="23" t="s">
        <v>274</v>
      </c>
      <c r="F14" s="246">
        <v>78.91</v>
      </c>
      <c r="G14" s="246">
        <v>69.666600000000003</v>
      </c>
      <c r="H14" s="334">
        <v>100</v>
      </c>
      <c r="I14" s="49">
        <v>6966.66</v>
      </c>
      <c r="J14" s="372">
        <v>924.34000000000015</v>
      </c>
      <c r="K14" s="358">
        <v>0.13268050974211448</v>
      </c>
      <c r="L14" s="372">
        <v>1082.6399999999994</v>
      </c>
      <c r="M14" s="30">
        <v>42902</v>
      </c>
      <c r="N14" s="369" t="str">
        <f>HYPERLINK("http://finance.yahoo.com/q?s=" &amp; E14, "Link")</f>
        <v>Link</v>
      </c>
      <c r="O14" s="368">
        <v>1.49E-2</v>
      </c>
      <c r="P14" s="368">
        <v>9.1999999999999998E-3</v>
      </c>
      <c r="S14" s="49"/>
    </row>
    <row r="15" spans="1:22" ht="21.95" customHeight="1" x14ac:dyDescent="0.25">
      <c r="A15" s="51"/>
      <c r="B15" s="51"/>
      <c r="C15" s="52"/>
      <c r="E15" s="23" t="s">
        <v>345</v>
      </c>
      <c r="F15" s="246">
        <v>29.03</v>
      </c>
      <c r="G15" s="246">
        <v>30.670562499999999</v>
      </c>
      <c r="H15" s="334">
        <v>160</v>
      </c>
      <c r="I15" s="49">
        <v>4907.29</v>
      </c>
      <c r="J15" s="372">
        <v>-262.48999999999978</v>
      </c>
      <c r="K15" s="358">
        <v>-5.3489808020312571E-2</v>
      </c>
      <c r="L15" s="372">
        <v>-262.48999999999978</v>
      </c>
      <c r="M15">
        <v>80</v>
      </c>
      <c r="N15" s="369" t="str">
        <f>HYPERLINK("http://finance.yahoo.com/q?s=" &amp; E15, "Link")</f>
        <v>Link</v>
      </c>
      <c r="O15" s="368">
        <v>4.24E-2</v>
      </c>
      <c r="P15" s="368">
        <v>6.9999999999999999E-4</v>
      </c>
      <c r="Q15" s="445"/>
      <c r="R15" s="49"/>
      <c r="S15" s="49"/>
      <c r="U15" s="49"/>
    </row>
    <row r="16" spans="1:22" ht="21.95" customHeight="1" x14ac:dyDescent="0.25">
      <c r="A16" s="51"/>
      <c r="B16" s="51"/>
      <c r="C16" s="52"/>
      <c r="E16" s="23" t="s">
        <v>197</v>
      </c>
      <c r="F16" s="246">
        <v>52.98</v>
      </c>
      <c r="G16" s="246">
        <v>51.65</v>
      </c>
      <c r="H16" s="334">
        <v>50</v>
      </c>
      <c r="I16" s="49">
        <v>2582.5</v>
      </c>
      <c r="J16" s="372">
        <v>66.5</v>
      </c>
      <c r="K16" s="358">
        <v>2.5750242013552728E-2</v>
      </c>
      <c r="L16" s="372">
        <v>541.97999999999956</v>
      </c>
      <c r="M16" s="30">
        <v>42905</v>
      </c>
      <c r="N16" s="369" t="str">
        <f>HYPERLINK("http://finance.yahoo.com/q?s=" &amp; E16, "Link")</f>
        <v>Link</v>
      </c>
      <c r="O16" s="368">
        <v>1.29E-2</v>
      </c>
      <c r="P16" s="368">
        <v>1.2999999999999999E-2</v>
      </c>
      <c r="Q16" s="445"/>
      <c r="R16" s="49"/>
      <c r="S16" s="49"/>
      <c r="T16" s="49"/>
      <c r="V16" s="49"/>
    </row>
    <row r="17" spans="1:21" ht="21.95" customHeight="1" x14ac:dyDescent="0.25">
      <c r="A17" s="51"/>
      <c r="B17" s="52"/>
      <c r="C17" s="52"/>
      <c r="E17" s="23" t="s">
        <v>10</v>
      </c>
      <c r="F17" s="246">
        <v>32.86</v>
      </c>
      <c r="G17" s="246">
        <v>32.86</v>
      </c>
      <c r="H17" s="334">
        <v>0</v>
      </c>
      <c r="I17" s="49">
        <v>0</v>
      </c>
      <c r="J17" s="372">
        <v>0</v>
      </c>
      <c r="K17" s="358">
        <v>0</v>
      </c>
      <c r="L17" s="372">
        <v>1128.3800000000047</v>
      </c>
      <c r="M17">
        <v>0</v>
      </c>
      <c r="N17" s="369" t="str">
        <f>HYPERLINK("http://finance.yahoo.com/q?s=" &amp; E17, "Link")</f>
        <v>Link</v>
      </c>
      <c r="O17" s="368">
        <v>1.2500000000000001E-2</v>
      </c>
      <c r="P17" s="368">
        <v>-2.3999999999999998E-3</v>
      </c>
      <c r="Q17" s="150"/>
      <c r="S17" s="49"/>
    </row>
    <row r="18" spans="1:21" ht="21.95" customHeight="1" x14ac:dyDescent="0.25">
      <c r="A18" s="51"/>
      <c r="B18" s="51"/>
      <c r="C18" s="52"/>
      <c r="E18" s="23" t="s">
        <v>205</v>
      </c>
      <c r="F18" s="246">
        <v>155.44999999999999</v>
      </c>
      <c r="G18" s="246">
        <v>155.44999999999999</v>
      </c>
      <c r="H18" s="334">
        <v>0</v>
      </c>
      <c r="I18" s="49">
        <v>0</v>
      </c>
      <c r="J18" s="372">
        <v>0</v>
      </c>
      <c r="K18" s="358">
        <v>0</v>
      </c>
      <c r="L18" s="372">
        <v>363.09999999999945</v>
      </c>
      <c r="M18">
        <v>0</v>
      </c>
      <c r="N18" s="369" t="str">
        <f>HYPERLINK("http://finance.yahoo.com/q?s=" &amp; E18, "Link")</f>
        <v>Link</v>
      </c>
      <c r="O18" s="368">
        <v>1.5900000000000001E-2</v>
      </c>
      <c r="P18" s="368">
        <v>1.4800000000000001E-2</v>
      </c>
      <c r="S18" s="49"/>
    </row>
    <row r="19" spans="1:21" ht="21.95" customHeight="1" x14ac:dyDescent="0.25">
      <c r="A19" s="51"/>
      <c r="B19" s="51"/>
      <c r="C19" s="52"/>
      <c r="E19" s="23" t="s">
        <v>254</v>
      </c>
      <c r="F19" s="246">
        <v>48.53</v>
      </c>
      <c r="G19" s="246">
        <v>48.53</v>
      </c>
      <c r="H19" s="334">
        <v>0</v>
      </c>
      <c r="I19" s="49">
        <v>0</v>
      </c>
      <c r="J19" s="372">
        <v>0</v>
      </c>
      <c r="K19" s="358">
        <v>0</v>
      </c>
      <c r="L19" s="372">
        <v>92.650000000000091</v>
      </c>
      <c r="M19">
        <v>0</v>
      </c>
      <c r="N19" s="369" t="str">
        <f>HYPERLINK("http://finance.yahoo.com/q?s=" &amp; E19, "Link")</f>
        <v>Link</v>
      </c>
      <c r="O19" s="368">
        <v>0</v>
      </c>
      <c r="P19" s="368">
        <v>4.7999999999999996E-3</v>
      </c>
      <c r="Q19" s="49"/>
      <c r="R19" s="49"/>
      <c r="U19" s="49"/>
    </row>
    <row r="20" spans="1:21" ht="21.95" customHeight="1" x14ac:dyDescent="0.25">
      <c r="A20" s="51"/>
      <c r="B20" s="51"/>
      <c r="C20" s="52"/>
      <c r="E20" s="23" t="s">
        <v>45</v>
      </c>
      <c r="F20" s="246">
        <v>86.67</v>
      </c>
      <c r="G20" s="246">
        <v>86.67</v>
      </c>
      <c r="H20" s="334">
        <v>0</v>
      </c>
      <c r="I20" s="49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>HYPERLINK("http://finance.yahoo.com/q?s=" &amp; E20, "Link")</f>
        <v>Link</v>
      </c>
      <c r="O20" s="368">
        <v>1.67E-2</v>
      </c>
      <c r="P20" s="368">
        <v>-3.0999999999999999E-3</v>
      </c>
      <c r="R20" s="49"/>
      <c r="S20" s="49"/>
      <c r="T20" s="49"/>
    </row>
    <row r="21" spans="1:21" ht="21.95" customHeight="1" x14ac:dyDescent="0.25">
      <c r="A21" s="51"/>
      <c r="B21" s="51"/>
      <c r="C21" s="52"/>
      <c r="E21" s="23" t="s">
        <v>341</v>
      </c>
      <c r="F21" s="246">
        <v>23.74</v>
      </c>
      <c r="G21" s="246">
        <v>23.74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2.9000000000000001E-2</v>
      </c>
      <c r="S21" s="49"/>
      <c r="T21" s="49"/>
    </row>
    <row r="22" spans="1:21" ht="21.95" customHeight="1" x14ac:dyDescent="0.25">
      <c r="A22" s="157"/>
      <c r="B22" s="51"/>
      <c r="C22" s="52"/>
      <c r="E22" s="23" t="s">
        <v>755</v>
      </c>
      <c r="F22" s="246">
        <v>28.16</v>
      </c>
      <c r="G22" s="246">
        <v>28.16</v>
      </c>
      <c r="H22" s="334">
        <v>0</v>
      </c>
      <c r="I22" s="49">
        <v>0</v>
      </c>
      <c r="J22" s="372">
        <v>0</v>
      </c>
      <c r="K22" s="358">
        <v>0</v>
      </c>
      <c r="L22" s="372">
        <v>309.26000000000022</v>
      </c>
      <c r="M22">
        <v>0</v>
      </c>
      <c r="N22" s="369" t="str">
        <f>HYPERLINK("http://finance.yahoo.com/q?s=" &amp; E22, "Link")</f>
        <v>Link</v>
      </c>
      <c r="O22" s="368">
        <v>8.8000000000000005E-3</v>
      </c>
      <c r="P22" s="368">
        <v>6.7999999999999996E-3</v>
      </c>
      <c r="Q22" s="49"/>
      <c r="R22" s="49"/>
      <c r="S22" s="49"/>
      <c r="T22" s="49"/>
    </row>
    <row r="23" spans="1:21" ht="21.95" customHeight="1" x14ac:dyDescent="0.25">
      <c r="A23" s="51"/>
      <c r="B23" s="51"/>
      <c r="C23" s="52"/>
      <c r="E23" s="23" t="s">
        <v>33</v>
      </c>
      <c r="F23" s="246">
        <v>254.53</v>
      </c>
      <c r="G23" s="246">
        <v>254.53</v>
      </c>
      <c r="H23" s="334">
        <v>0</v>
      </c>
      <c r="I23" s="49">
        <v>0</v>
      </c>
      <c r="J23" s="372">
        <v>0</v>
      </c>
      <c r="K23" s="358">
        <v>0</v>
      </c>
      <c r="L23" s="372">
        <v>780.73999999999796</v>
      </c>
      <c r="M23">
        <v>0</v>
      </c>
      <c r="N23" s="369" t="str">
        <f>HYPERLINK("http://finance.yahoo.com/q?s=" &amp; E23, "Link")</f>
        <v>Link</v>
      </c>
      <c r="O23" s="368">
        <v>1.8599999999999998E-2</v>
      </c>
      <c r="P23" s="368">
        <v>8.5000000000000006E-2</v>
      </c>
      <c r="Q23" s="150"/>
      <c r="S23" s="49"/>
      <c r="T23" s="49"/>
    </row>
    <row r="24" spans="1:21" ht="21.95" customHeight="1" x14ac:dyDescent="0.25">
      <c r="A24" s="52"/>
      <c r="B24" s="52"/>
      <c r="C24" s="52"/>
      <c r="E24" s="23" t="s">
        <v>228</v>
      </c>
      <c r="F24" s="246">
        <v>78.489999999999995</v>
      </c>
      <c r="G24" s="246">
        <v>78.489999999999995</v>
      </c>
      <c r="H24" s="334">
        <v>0</v>
      </c>
      <c r="I24" s="49">
        <v>0</v>
      </c>
      <c r="J24" s="372">
        <v>0</v>
      </c>
      <c r="K24" s="358">
        <v>0</v>
      </c>
      <c r="L24" s="372">
        <v>231.53999999999996</v>
      </c>
      <c r="M24">
        <v>0</v>
      </c>
      <c r="N24" s="369" t="str">
        <f>HYPERLINK("http://finance.yahoo.com/q?s=" &amp; E24, "Link")</f>
        <v>Link</v>
      </c>
      <c r="O24" s="368">
        <v>1.6199999999999999E-2</v>
      </c>
      <c r="P24" s="368">
        <v>2.7000000000000001E-3</v>
      </c>
      <c r="R24" s="49"/>
      <c r="T24" s="49"/>
    </row>
    <row r="25" spans="1:21" ht="21.95" customHeight="1" x14ac:dyDescent="0.25">
      <c r="A25" s="51"/>
      <c r="B25" s="51"/>
      <c r="C25" s="52"/>
      <c r="E25" s="23" t="s">
        <v>62</v>
      </c>
      <c r="F25" s="246">
        <v>256.64999999999998</v>
      </c>
      <c r="G25" s="246">
        <v>256.64999999999998</v>
      </c>
      <c r="H25" s="50">
        <v>0</v>
      </c>
      <c r="I25" s="49">
        <v>0</v>
      </c>
      <c r="J25" s="372">
        <v>0</v>
      </c>
      <c r="K25" s="358">
        <v>0</v>
      </c>
      <c r="L25" s="49">
        <v>1659.3600000000079</v>
      </c>
      <c r="M25">
        <v>0</v>
      </c>
      <c r="N25" s="369" t="str">
        <f>HYPERLINK("http://finance.yahoo.com/q?s=" &amp; E25, "Link")</f>
        <v>Link</v>
      </c>
      <c r="O25" s="358">
        <v>0</v>
      </c>
      <c r="P25" s="358">
        <v>1.6899999999999998E-2</v>
      </c>
      <c r="Q25" s="150"/>
      <c r="R25" s="49"/>
      <c r="S25" s="49"/>
    </row>
    <row r="26" spans="1:21" ht="21.95" customHeight="1" x14ac:dyDescent="0.25">
      <c r="A26" s="51"/>
      <c r="B26" s="51"/>
      <c r="C26" s="52"/>
      <c r="E26" s="23" t="s">
        <v>310</v>
      </c>
      <c r="F26" s="246">
        <v>54.97</v>
      </c>
      <c r="G26" s="246">
        <v>54.97</v>
      </c>
      <c r="H26" s="50">
        <v>0</v>
      </c>
      <c r="I26" s="49">
        <v>0</v>
      </c>
      <c r="J26" s="372">
        <v>0</v>
      </c>
      <c r="K26" s="358">
        <v>0</v>
      </c>
      <c r="L26" s="49">
        <v>910.79999999999927</v>
      </c>
      <c r="M26">
        <v>0</v>
      </c>
      <c r="N26" s="369" t="str">
        <f>HYPERLINK("http://finance.yahoo.com/q?s=" &amp; E26, "Link")</f>
        <v>Link</v>
      </c>
      <c r="O26" s="358">
        <v>2.87E-2</v>
      </c>
      <c r="P26" s="358">
        <v>8.0999999999999996E-3</v>
      </c>
      <c r="R26" s="49"/>
      <c r="S26" s="49"/>
    </row>
    <row r="27" spans="1:21" ht="21.95" customHeight="1" x14ac:dyDescent="0.25">
      <c r="A27" s="51"/>
      <c r="B27" s="51"/>
      <c r="C27" s="52"/>
      <c r="E27" s="23" t="s">
        <v>52</v>
      </c>
      <c r="F27" s="246">
        <v>75.790000000000006</v>
      </c>
      <c r="G27" s="246">
        <v>75.790000000000006</v>
      </c>
      <c r="H27" s="334">
        <v>0</v>
      </c>
      <c r="I27" s="49">
        <v>0</v>
      </c>
      <c r="J27" s="372">
        <v>0</v>
      </c>
      <c r="K27" s="358">
        <v>0</v>
      </c>
      <c r="L27" s="372">
        <v>1056.739999999998</v>
      </c>
      <c r="M27">
        <v>0</v>
      </c>
      <c r="N27" s="369" t="str">
        <f>HYPERLINK("http://finance.yahoo.com/q?s=" &amp; E27, "Link")</f>
        <v>Link</v>
      </c>
      <c r="O27" s="368">
        <v>2.1999999999999999E-2</v>
      </c>
      <c r="P27" s="368">
        <v>9.9000000000000008E-3</v>
      </c>
      <c r="Q27" s="49"/>
      <c r="R27" s="49"/>
      <c r="S27" s="49"/>
      <c r="T27" s="356"/>
      <c r="U27" s="356"/>
    </row>
    <row r="28" spans="1:21" ht="21.95" customHeight="1" x14ac:dyDescent="0.25">
      <c r="A28" s="52"/>
      <c r="B28" s="52"/>
      <c r="C28" s="52"/>
      <c r="E28" s="23" t="s">
        <v>328</v>
      </c>
      <c r="F28" s="246">
        <v>40.72</v>
      </c>
      <c r="G28" s="246">
        <v>40.72</v>
      </c>
      <c r="H28" s="334">
        <v>0</v>
      </c>
      <c r="I28" s="435">
        <v>0</v>
      </c>
      <c r="J28" s="372">
        <v>0</v>
      </c>
      <c r="K28" s="358">
        <v>0</v>
      </c>
      <c r="L28" s="372">
        <v>264.92000000000007</v>
      </c>
      <c r="M28">
        <v>0</v>
      </c>
      <c r="N28" s="369" t="str">
        <f>HYPERLINK("http://finance.yahoo.com/q?s=" &amp; E28, "Link")</f>
        <v>Link</v>
      </c>
      <c r="O28" s="368">
        <v>3.4200000000000001E-2</v>
      </c>
      <c r="P28" s="368">
        <v>-9.1999999999999998E-3</v>
      </c>
      <c r="S28" s="49"/>
    </row>
    <row r="29" spans="1:21" ht="21.95" customHeight="1" x14ac:dyDescent="0.25">
      <c r="A29" s="52"/>
      <c r="B29" s="51"/>
      <c r="C29" s="52"/>
      <c r="E29" s="23" t="s">
        <v>8</v>
      </c>
      <c r="F29" s="246">
        <v>78.45</v>
      </c>
      <c r="G29" s="246">
        <v>78.45</v>
      </c>
      <c r="H29" s="334">
        <v>0</v>
      </c>
      <c r="I29" s="49">
        <v>0</v>
      </c>
      <c r="J29" s="372">
        <v>0</v>
      </c>
      <c r="K29" s="358">
        <v>0</v>
      </c>
      <c r="L29" s="372">
        <v>121.94999999999982</v>
      </c>
      <c r="M29">
        <v>0</v>
      </c>
      <c r="N29" s="369" t="str">
        <f>HYPERLINK("http://finance.yahoo.com/q?s=" &amp; E29, "Link")</f>
        <v>Link</v>
      </c>
      <c r="O29" s="368">
        <v>1.67E-2</v>
      </c>
      <c r="P29" s="368">
        <v>-1.6999999999999999E-3</v>
      </c>
      <c r="Q29" s="445"/>
      <c r="R29" s="49"/>
      <c r="S29" s="49"/>
    </row>
    <row r="30" spans="1:21" ht="21.95" customHeight="1" x14ac:dyDescent="0.25">
      <c r="A30" s="51"/>
      <c r="B30" s="51"/>
      <c r="C30" s="52"/>
      <c r="E30" s="23" t="s">
        <v>284</v>
      </c>
      <c r="F30" s="246">
        <v>79.05</v>
      </c>
      <c r="G30" s="246">
        <v>79.05</v>
      </c>
      <c r="H30" s="334">
        <v>0</v>
      </c>
      <c r="I30" s="49">
        <v>0</v>
      </c>
      <c r="J30" s="372">
        <v>0</v>
      </c>
      <c r="K30" s="358">
        <v>0</v>
      </c>
      <c r="L30" s="372">
        <v>197.20999999999549</v>
      </c>
      <c r="M30">
        <v>0</v>
      </c>
      <c r="N30" s="369" t="str">
        <f>HYPERLINK("http://finance.yahoo.com/q?s=" &amp; E30, "Link")</f>
        <v>Link</v>
      </c>
      <c r="O30" s="368">
        <v>2.5499999999999998E-2</v>
      </c>
      <c r="P30" s="368">
        <v>9.7000000000000003E-3</v>
      </c>
    </row>
    <row r="31" spans="1:21" ht="21.95" customHeight="1" x14ac:dyDescent="0.25">
      <c r="A31" s="51"/>
      <c r="B31" s="51"/>
      <c r="C31" s="52"/>
      <c r="E31" s="23" t="s">
        <v>32</v>
      </c>
      <c r="F31" s="246">
        <v>51.19</v>
      </c>
      <c r="G31" s="246">
        <v>51.19</v>
      </c>
      <c r="H31" s="334">
        <v>0</v>
      </c>
      <c r="I31" s="49">
        <v>0</v>
      </c>
      <c r="J31" s="372">
        <v>0</v>
      </c>
      <c r="K31" s="358">
        <v>0</v>
      </c>
      <c r="L31" s="372">
        <v>1198.4699999999971</v>
      </c>
      <c r="M31">
        <v>0</v>
      </c>
      <c r="N31" s="369" t="str">
        <f>HYPERLINK("http://finance.yahoo.com/q?s=" &amp; E31, "Link")</f>
        <v>Link</v>
      </c>
      <c r="O31" s="368">
        <v>1.7600000000000001E-2</v>
      </c>
      <c r="P31" s="368">
        <v>2.69E-2</v>
      </c>
      <c r="Q31" s="150"/>
      <c r="R31" s="49"/>
      <c r="S31" s="49"/>
    </row>
    <row r="32" spans="1:21" ht="21.95" customHeight="1" x14ac:dyDescent="0.25">
      <c r="A32" s="51"/>
      <c r="B32" s="51"/>
      <c r="C32" s="52"/>
      <c r="E32" s="23" t="s">
        <v>63</v>
      </c>
      <c r="F32" s="246">
        <v>107.18</v>
      </c>
      <c r="G32" s="246">
        <v>107.18</v>
      </c>
      <c r="H32" s="50">
        <v>0</v>
      </c>
      <c r="I32" s="49">
        <v>0</v>
      </c>
      <c r="J32" s="372">
        <v>0</v>
      </c>
      <c r="K32" s="358">
        <v>0</v>
      </c>
      <c r="L32" s="49">
        <v>257.30999999999949</v>
      </c>
      <c r="M32">
        <v>0</v>
      </c>
      <c r="N32" s="369" t="str">
        <f>HYPERLINK("http://finance.yahoo.com/q?s=" &amp; E32, "Link")</f>
        <v>Link</v>
      </c>
      <c r="O32" s="358">
        <v>1.38E-2</v>
      </c>
      <c r="P32" s="358">
        <v>-9.4999999999999998E-3</v>
      </c>
      <c r="Q32" s="150"/>
      <c r="S32" s="49"/>
      <c r="U32" s="49"/>
    </row>
    <row r="33" spans="1:22" ht="21.95" customHeight="1" x14ac:dyDescent="0.25">
      <c r="A33" s="51"/>
      <c r="B33" s="51"/>
      <c r="C33" s="51"/>
      <c r="E33" s="23" t="s">
        <v>320</v>
      </c>
      <c r="F33" s="246">
        <v>117.56</v>
      </c>
      <c r="G33" s="246">
        <v>117.56</v>
      </c>
      <c r="H33" s="50">
        <v>0</v>
      </c>
      <c r="I33" s="49">
        <v>0</v>
      </c>
      <c r="J33" s="372">
        <v>0</v>
      </c>
      <c r="K33" s="358">
        <v>0</v>
      </c>
      <c r="L33" s="49">
        <v>720.56000000000131</v>
      </c>
      <c r="M33">
        <v>0</v>
      </c>
      <c r="N33" s="369" t="str">
        <f>HYPERLINK("http://finance.yahoo.com/q?s=" &amp; E33, "Link")</f>
        <v>Link</v>
      </c>
      <c r="O33" s="358">
        <v>0</v>
      </c>
      <c r="P33" s="358">
        <v>1.5E-3</v>
      </c>
      <c r="S33" s="49"/>
    </row>
    <row r="34" spans="1:22" ht="21.95" customHeight="1" x14ac:dyDescent="0.25">
      <c r="A34" s="52"/>
      <c r="B34" s="52"/>
      <c r="C34" s="52"/>
      <c r="E34" s="23" t="s">
        <v>199</v>
      </c>
      <c r="F34" s="246">
        <v>11.35</v>
      </c>
      <c r="G34" s="246">
        <v>11.35</v>
      </c>
      <c r="H34" s="50">
        <v>0</v>
      </c>
      <c r="I34" s="49">
        <v>0</v>
      </c>
      <c r="J34" s="372">
        <v>0</v>
      </c>
      <c r="K34" s="358">
        <v>0</v>
      </c>
      <c r="L34" s="49">
        <v>251.26000000000022</v>
      </c>
      <c r="M34">
        <v>0</v>
      </c>
      <c r="N34" s="369" t="str">
        <f>HYPERLINK("http://finance.yahoo.com/q?s=" &amp; E34, "Link")</f>
        <v>Link</v>
      </c>
      <c r="O34" s="358">
        <v>5.1499999999999997E-2</v>
      </c>
      <c r="P34" s="358">
        <v>-5.3E-3</v>
      </c>
      <c r="Q34" s="49"/>
      <c r="S34" s="49"/>
    </row>
    <row r="35" spans="1:22" ht="21.95" customHeight="1" x14ac:dyDescent="0.25">
      <c r="A35" s="51"/>
      <c r="B35" s="51"/>
      <c r="C35" s="51"/>
      <c r="E35" s="23" t="s">
        <v>275</v>
      </c>
      <c r="F35" s="246">
        <v>27.93</v>
      </c>
      <c r="G35" s="246">
        <v>27.93</v>
      </c>
      <c r="H35" s="334">
        <v>0</v>
      </c>
      <c r="I35" s="49">
        <v>0</v>
      </c>
      <c r="J35" s="372">
        <v>0</v>
      </c>
      <c r="K35" s="358">
        <v>0</v>
      </c>
      <c r="L35" s="372">
        <v>98.449999999999818</v>
      </c>
      <c r="M35">
        <v>0</v>
      </c>
      <c r="N35" s="369" t="str">
        <f>HYPERLINK("http://finance.yahoo.com/q?s=" &amp; E35, "Link")</f>
        <v>Link</v>
      </c>
      <c r="O35" s="368">
        <v>1.11E-2</v>
      </c>
      <c r="P35" s="368">
        <v>4.0000000000000001E-3</v>
      </c>
    </row>
    <row r="36" spans="1:22" ht="21.95" customHeight="1" x14ac:dyDescent="0.25">
      <c r="A36" s="51"/>
      <c r="B36" s="51"/>
      <c r="C36" s="52"/>
      <c r="E36" s="23" t="s">
        <v>56</v>
      </c>
      <c r="F36" s="246">
        <v>34.450000000000003</v>
      </c>
      <c r="G36" s="246">
        <v>34.450000000000003</v>
      </c>
      <c r="H36" s="334">
        <v>0</v>
      </c>
      <c r="I36" s="49">
        <v>0</v>
      </c>
      <c r="J36" s="372">
        <v>0</v>
      </c>
      <c r="K36" s="358">
        <v>0</v>
      </c>
      <c r="L36" s="372">
        <v>36.819999999999709</v>
      </c>
      <c r="M36">
        <v>0</v>
      </c>
      <c r="N36" s="369" t="str">
        <f>HYPERLINK("http://finance.yahoo.com/q?s=" &amp; E36, "Link")</f>
        <v>Link</v>
      </c>
      <c r="O36" s="368">
        <v>4.2999999999999997E-2</v>
      </c>
      <c r="P36" s="368">
        <v>5.9999999999999995E-4</v>
      </c>
      <c r="Q36" s="150"/>
      <c r="R36" s="49"/>
      <c r="S36" s="49"/>
    </row>
    <row r="37" spans="1:22" ht="21.95" customHeight="1" x14ac:dyDescent="0.25">
      <c r="A37" s="51"/>
      <c r="B37" s="51"/>
      <c r="C37" s="52"/>
      <c r="E37" s="23" t="s">
        <v>22</v>
      </c>
      <c r="F37" s="246">
        <v>45.75</v>
      </c>
      <c r="G37" s="246">
        <v>45.75</v>
      </c>
      <c r="H37" s="50">
        <v>0</v>
      </c>
      <c r="I37" s="49">
        <v>0</v>
      </c>
      <c r="J37" s="372">
        <v>0</v>
      </c>
      <c r="K37" s="358">
        <v>0</v>
      </c>
      <c r="L37" s="49">
        <v>3178.8000000000466</v>
      </c>
      <c r="M37">
        <v>0</v>
      </c>
      <c r="N37" s="369" t="str">
        <f>HYPERLINK("http://finance.yahoo.com/q?s=" &amp; E37, "Link")</f>
        <v>Link</v>
      </c>
      <c r="O37" s="358">
        <v>2.07E-2</v>
      </c>
      <c r="P37" s="358">
        <v>-1.9300000000000001E-2</v>
      </c>
      <c r="R37" s="49"/>
      <c r="S37" s="49"/>
    </row>
    <row r="38" spans="1:22" ht="21.95" customHeight="1" x14ac:dyDescent="0.25">
      <c r="A38" s="51"/>
      <c r="B38" s="51"/>
      <c r="C38" s="52"/>
      <c r="E38" s="23" t="s">
        <v>27</v>
      </c>
      <c r="F38" s="246">
        <v>36.32</v>
      </c>
      <c r="G38" s="246">
        <v>36.32</v>
      </c>
      <c r="H38" s="334">
        <v>0</v>
      </c>
      <c r="I38" s="49">
        <v>0</v>
      </c>
      <c r="J38" s="372">
        <v>0</v>
      </c>
      <c r="K38" s="358">
        <v>0</v>
      </c>
      <c r="L38" s="372">
        <v>1407.5400000000009</v>
      </c>
      <c r="M38">
        <v>0</v>
      </c>
      <c r="N38" s="369" t="str">
        <f>HYPERLINK("http://finance.yahoo.com/q?s=" &amp; E38, "Link")</f>
        <v>Link</v>
      </c>
      <c r="O38" s="368">
        <v>3.0200000000000001E-2</v>
      </c>
      <c r="P38" s="368">
        <v>5.4999999999999997E-3</v>
      </c>
      <c r="Q38" s="445"/>
      <c r="R38" s="49"/>
      <c r="S38" s="49"/>
      <c r="T38" s="49"/>
    </row>
    <row r="39" spans="1:22" ht="21.95" customHeight="1" x14ac:dyDescent="0.25">
      <c r="A39" s="52"/>
      <c r="B39" s="157"/>
      <c r="C39" s="335"/>
      <c r="E39" s="23" t="s">
        <v>173</v>
      </c>
      <c r="F39" s="246">
        <v>54.39</v>
      </c>
      <c r="G39" s="50">
        <v>54.39</v>
      </c>
      <c r="H39" s="334">
        <v>0</v>
      </c>
      <c r="I39" s="49">
        <v>0</v>
      </c>
      <c r="J39" s="372">
        <v>0</v>
      </c>
      <c r="K39" s="358">
        <v>0</v>
      </c>
      <c r="L39" s="372">
        <v>119.92000000000053</v>
      </c>
      <c r="M39">
        <v>0</v>
      </c>
      <c r="N39" s="369" t="str">
        <f>HYPERLINK("http://finance.yahoo.com/q?s=" &amp; E39, "Link")</f>
        <v>Link</v>
      </c>
      <c r="O39" s="368">
        <v>3.6400000000000002E-2</v>
      </c>
      <c r="P39" s="368">
        <v>9.4999999999999998E-3</v>
      </c>
      <c r="R39" s="49"/>
    </row>
    <row r="40" spans="1:22" ht="21.95" customHeight="1" x14ac:dyDescent="0.25">
      <c r="A40" s="52"/>
      <c r="B40" s="52"/>
      <c r="C40" s="52"/>
      <c r="E40" s="23" t="s">
        <v>278</v>
      </c>
      <c r="F40" s="246">
        <v>130.08000000000001</v>
      </c>
      <c r="G40" s="246">
        <v>130.08000000000001</v>
      </c>
      <c r="H40" s="334">
        <v>0</v>
      </c>
      <c r="I40" s="49">
        <v>0</v>
      </c>
      <c r="J40" s="372">
        <v>0</v>
      </c>
      <c r="K40" s="358">
        <v>0</v>
      </c>
      <c r="L40" s="372">
        <v>154.77999999999975</v>
      </c>
      <c r="M40">
        <v>0</v>
      </c>
      <c r="N40" s="369" t="str">
        <f>HYPERLINK("http://finance.yahoo.com/q?s=" &amp; E40, "Link")</f>
        <v>Link</v>
      </c>
      <c r="O40" s="368">
        <v>2.5700000000000001E-2</v>
      </c>
      <c r="P40" s="368">
        <v>1.01E-2</v>
      </c>
      <c r="Q40" s="49"/>
      <c r="R40" s="49"/>
      <c r="T40" s="49"/>
      <c r="V40" s="49"/>
    </row>
    <row r="41" spans="1:22" ht="21.95" customHeight="1" x14ac:dyDescent="0.25">
      <c r="A41" s="52"/>
      <c r="B41" s="52"/>
      <c r="C41" s="52"/>
      <c r="E41" s="23" t="s">
        <v>24</v>
      </c>
      <c r="F41" s="246">
        <v>33.049999999999997</v>
      </c>
      <c r="G41" s="246">
        <v>33.049999999999997</v>
      </c>
      <c r="H41" s="334">
        <v>0</v>
      </c>
      <c r="I41" s="49">
        <v>0</v>
      </c>
      <c r="J41" s="372">
        <v>0</v>
      </c>
      <c r="K41" s="358">
        <v>0</v>
      </c>
      <c r="L41" s="372">
        <v>937.36999999999534</v>
      </c>
      <c r="M41">
        <v>0</v>
      </c>
      <c r="N41" s="369" t="str">
        <f>HYPERLINK("http://finance.yahoo.com/q?s=" &amp; E41, "Link")</f>
        <v>Link</v>
      </c>
      <c r="O41" s="368">
        <v>0</v>
      </c>
      <c r="P41" s="368">
        <v>-8.9999999999999998E-4</v>
      </c>
      <c r="R41" s="49"/>
      <c r="S41" s="49"/>
    </row>
    <row r="42" spans="1:22" ht="21.95" customHeight="1" x14ac:dyDescent="0.25">
      <c r="A42" s="52"/>
      <c r="B42" s="52"/>
      <c r="C42" s="52"/>
      <c r="E42" s="23" t="s">
        <v>36</v>
      </c>
      <c r="F42" s="246">
        <v>60.36</v>
      </c>
      <c r="G42" s="246">
        <v>60.36</v>
      </c>
      <c r="H42" s="334">
        <v>0</v>
      </c>
      <c r="I42" s="49">
        <v>0</v>
      </c>
      <c r="J42" s="372">
        <v>0</v>
      </c>
      <c r="K42" s="358">
        <v>0</v>
      </c>
      <c r="L42" s="372">
        <v>117.73999999999978</v>
      </c>
      <c r="M42">
        <v>0</v>
      </c>
      <c r="N42" s="369" t="str">
        <f>HYPERLINK("http://finance.yahoo.com/q?s=" &amp; E42, "Link")</f>
        <v>Link</v>
      </c>
      <c r="O42" s="368">
        <v>7.4000000000000003E-3</v>
      </c>
      <c r="P42" s="368">
        <v>1E-3</v>
      </c>
      <c r="R42" s="49"/>
      <c r="T42" s="49"/>
    </row>
    <row r="43" spans="1:22" ht="21.95" customHeight="1" x14ac:dyDescent="0.25">
      <c r="A43" s="51"/>
      <c r="B43" s="51"/>
      <c r="C43" s="52"/>
      <c r="E43" s="23" t="s">
        <v>206</v>
      </c>
      <c r="F43" s="246">
        <v>39.08</v>
      </c>
      <c r="G43" s="246">
        <v>39.08</v>
      </c>
      <c r="H43" s="334">
        <v>0</v>
      </c>
      <c r="I43" s="49">
        <v>0</v>
      </c>
      <c r="J43" s="372">
        <v>0</v>
      </c>
      <c r="K43" s="358">
        <v>0</v>
      </c>
      <c r="L43" s="372">
        <v>439.77999999999975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-1.21E-2</v>
      </c>
      <c r="Q43" s="150"/>
    </row>
    <row r="44" spans="1:22" ht="21.95" customHeight="1" x14ac:dyDescent="0.25">
      <c r="A44" s="51"/>
      <c r="B44" s="51"/>
      <c r="C44" s="52"/>
      <c r="E44" s="23" t="s">
        <v>276</v>
      </c>
      <c r="F44" s="246">
        <v>51.16</v>
      </c>
      <c r="G44" s="246">
        <v>51.16</v>
      </c>
      <c r="H44" s="334">
        <v>0</v>
      </c>
      <c r="I44" s="49">
        <v>0</v>
      </c>
      <c r="J44" s="372">
        <v>0</v>
      </c>
      <c r="K44" s="358">
        <v>0</v>
      </c>
      <c r="L44" s="372">
        <v>427.92000000000007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4.4999999999999997E-3</v>
      </c>
    </row>
    <row r="45" spans="1:22" ht="21.95" customHeight="1" x14ac:dyDescent="0.25">
      <c r="A45" s="51"/>
      <c r="B45" s="51"/>
      <c r="C45" s="52"/>
      <c r="E45" s="23" t="s">
        <v>47</v>
      </c>
      <c r="F45" s="246">
        <v>123.64</v>
      </c>
      <c r="G45" s="246">
        <v>123.64</v>
      </c>
      <c r="H45" s="50">
        <v>0</v>
      </c>
      <c r="I45" s="49">
        <v>0</v>
      </c>
      <c r="J45" s="372">
        <v>0</v>
      </c>
      <c r="K45" s="358">
        <v>0</v>
      </c>
      <c r="L45" s="49">
        <v>-168.6200000000008</v>
      </c>
      <c r="M45">
        <v>0</v>
      </c>
      <c r="N45" s="369" t="str">
        <f>HYPERLINK("http://finance.yahoo.com/q?s=" &amp; E45, "Link")</f>
        <v>Link</v>
      </c>
      <c r="O45" s="358">
        <v>2.18E-2</v>
      </c>
      <c r="P45" s="358">
        <v>-6.8999999999999999E-3</v>
      </c>
      <c r="Q45" s="49"/>
      <c r="R45" s="49"/>
      <c r="S45" s="49"/>
      <c r="T45" s="49"/>
    </row>
    <row r="46" spans="1:22" ht="21.95" customHeight="1" x14ac:dyDescent="0.25">
      <c r="A46" s="52"/>
      <c r="B46" s="52"/>
      <c r="C46" s="52"/>
      <c r="E46" s="23" t="s">
        <v>175</v>
      </c>
      <c r="F46" s="246">
        <v>53.35</v>
      </c>
      <c r="G46" s="246">
        <v>53.35</v>
      </c>
      <c r="H46" s="50">
        <v>0</v>
      </c>
      <c r="I46" s="49">
        <v>0</v>
      </c>
      <c r="J46" s="372">
        <v>0</v>
      </c>
      <c r="K46" s="358">
        <v>0</v>
      </c>
      <c r="L46" s="49">
        <v>75.019999999999982</v>
      </c>
      <c r="M46">
        <v>0</v>
      </c>
      <c r="N46" s="369" t="str">
        <f>HYPERLINK("http://finance.yahoo.com/q?s=" &amp; E46, "Link")</f>
        <v>Link</v>
      </c>
      <c r="O46" s="358">
        <v>1.61E-2</v>
      </c>
      <c r="P46" s="358">
        <v>6.4000000000000003E-3</v>
      </c>
      <c r="S46" s="49"/>
      <c r="T46" s="49"/>
    </row>
    <row r="47" spans="1:22" ht="21.95" customHeight="1" x14ac:dyDescent="0.25">
      <c r="A47" s="51"/>
      <c r="B47" s="51"/>
      <c r="C47" s="52"/>
      <c r="E47" s="23" t="s">
        <v>23</v>
      </c>
      <c r="F47" s="246">
        <v>35.369999999999997</v>
      </c>
      <c r="G47" s="246">
        <v>35.369999999999997</v>
      </c>
      <c r="H47" s="334">
        <v>0</v>
      </c>
      <c r="I47" s="49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>HYPERLINK("http://finance.yahoo.com/q?s=" &amp; E47, "Link")</f>
        <v>Link</v>
      </c>
      <c r="O47" s="368">
        <v>0</v>
      </c>
      <c r="P47" s="368">
        <v>8.0000000000000002E-3</v>
      </c>
      <c r="Q47" s="150"/>
      <c r="S47" s="49"/>
      <c r="T47" s="49"/>
    </row>
    <row r="48" spans="1:22" ht="21.95" customHeight="1" x14ac:dyDescent="0.25">
      <c r="A48" s="51"/>
      <c r="B48" s="51"/>
      <c r="C48" s="52"/>
      <c r="E48" s="23" t="s">
        <v>176</v>
      </c>
      <c r="F48" s="246">
        <v>244.17</v>
      </c>
      <c r="G48" s="246">
        <v>244.17</v>
      </c>
      <c r="H48" s="50">
        <v>0</v>
      </c>
      <c r="I48" s="49">
        <v>0</v>
      </c>
      <c r="J48" s="372">
        <v>0</v>
      </c>
      <c r="K48" s="358">
        <v>0</v>
      </c>
      <c r="L48" s="49">
        <v>160.82999999999993</v>
      </c>
      <c r="M48">
        <v>0</v>
      </c>
      <c r="N48" s="369" t="str">
        <f>HYPERLINK("http://finance.yahoo.com/q?s=" &amp; E48, "Link")</f>
        <v>Link</v>
      </c>
      <c r="O48" s="358">
        <v>0</v>
      </c>
      <c r="P48" s="358">
        <v>3.3E-3</v>
      </c>
      <c r="Q48" s="150"/>
      <c r="R48" s="49"/>
      <c r="S48" s="49"/>
    </row>
    <row r="49" spans="1:20" ht="21.95" customHeight="1" x14ac:dyDescent="0.25">
      <c r="A49" s="51"/>
      <c r="B49" s="51"/>
      <c r="C49" s="52"/>
      <c r="E49" s="23" t="s">
        <v>171</v>
      </c>
      <c r="F49" s="246">
        <v>108.42</v>
      </c>
      <c r="G49" s="246">
        <v>108.42</v>
      </c>
      <c r="H49" s="334">
        <v>0</v>
      </c>
      <c r="I49" s="49">
        <v>0</v>
      </c>
      <c r="J49" s="372">
        <v>0</v>
      </c>
      <c r="K49" s="358">
        <v>0</v>
      </c>
      <c r="L49" s="372">
        <v>1368.9000000000015</v>
      </c>
      <c r="M49">
        <v>0</v>
      </c>
      <c r="N49" s="369" t="str">
        <f>HYPERLINK("http://finance.yahoo.com/q?s=" &amp; E49, "Link")</f>
        <v>Link</v>
      </c>
      <c r="O49" s="368">
        <v>1.14E-2</v>
      </c>
      <c r="P49" s="368">
        <v>6.8999999999999999E-3</v>
      </c>
      <c r="Q49" s="445"/>
      <c r="R49" s="49"/>
      <c r="S49" s="49"/>
      <c r="T49" s="49"/>
    </row>
    <row r="50" spans="1:20" ht="21.95" customHeight="1" x14ac:dyDescent="0.25">
      <c r="A50" s="52"/>
      <c r="B50" s="157"/>
      <c r="C50" s="335"/>
      <c r="E50" s="23" t="s">
        <v>39</v>
      </c>
      <c r="F50" s="246">
        <v>46.45</v>
      </c>
      <c r="G50" s="246">
        <v>46.45</v>
      </c>
      <c r="H50" s="334">
        <v>0</v>
      </c>
      <c r="I50" s="49">
        <v>0</v>
      </c>
      <c r="J50" s="372">
        <v>0</v>
      </c>
      <c r="K50" s="358">
        <v>0</v>
      </c>
      <c r="L50" s="372">
        <v>529.88000000000284</v>
      </c>
      <c r="M50">
        <v>0</v>
      </c>
      <c r="N50" s="369" t="str">
        <f>HYPERLINK("http://finance.yahoo.com/q?s=" &amp; E50, "Link")</f>
        <v>Link</v>
      </c>
      <c r="O50" s="368">
        <v>2.3E-2</v>
      </c>
      <c r="P50" s="368">
        <v>-1.4800000000000001E-2</v>
      </c>
      <c r="Q50" s="150"/>
      <c r="R50" s="49"/>
      <c r="S50" s="49"/>
      <c r="T50" s="49"/>
    </row>
    <row r="51" spans="1:20" ht="21.95" customHeight="1" x14ac:dyDescent="0.25">
      <c r="A51" s="51"/>
      <c r="B51" s="52"/>
      <c r="C51" s="52"/>
      <c r="E51" s="23" t="s">
        <v>0</v>
      </c>
      <c r="F51" s="246">
        <v>176.39</v>
      </c>
      <c r="G51" s="246">
        <v>176.39</v>
      </c>
      <c r="H51" s="334">
        <v>0</v>
      </c>
      <c r="I51" s="49">
        <v>0</v>
      </c>
      <c r="J51" s="372">
        <v>0</v>
      </c>
      <c r="K51" s="358">
        <v>0</v>
      </c>
      <c r="L51" s="372">
        <v>465.57999999999993</v>
      </c>
      <c r="M51">
        <v>0</v>
      </c>
      <c r="N51" s="369" t="str">
        <f>HYPERLINK("http://finance.yahoo.com/q?s=" &amp; E51, "Link")</f>
        <v>Link</v>
      </c>
      <c r="O51" s="368">
        <v>3.8999999999999998E-3</v>
      </c>
      <c r="P51" s="368">
        <v>8.9999999999999993E-3</v>
      </c>
      <c r="R51" s="49"/>
      <c r="S51" s="49"/>
      <c r="T51" s="49"/>
    </row>
    <row r="52" spans="1:20" ht="21.95" customHeight="1" x14ac:dyDescent="0.25">
      <c r="A52" s="157"/>
      <c r="B52" s="51"/>
      <c r="C52" s="52"/>
      <c r="E52" s="23" t="s">
        <v>13</v>
      </c>
      <c r="F52" s="246">
        <v>82.03</v>
      </c>
      <c r="G52" s="246">
        <v>82.03</v>
      </c>
      <c r="H52" s="50">
        <v>0</v>
      </c>
      <c r="I52" s="49">
        <v>0</v>
      </c>
      <c r="J52" s="372">
        <v>0</v>
      </c>
      <c r="K52" s="358">
        <v>0</v>
      </c>
      <c r="L52" s="49">
        <v>1461.5600000000013</v>
      </c>
      <c r="M52">
        <v>0</v>
      </c>
      <c r="N52" s="369" t="str">
        <f>HYPERLINK("http://finance.yahoo.com/q?s=" &amp; E52, "Link")</f>
        <v>Link</v>
      </c>
      <c r="O52" s="358">
        <v>0</v>
      </c>
      <c r="P52" s="358">
        <v>1.2999999999999999E-2</v>
      </c>
      <c r="R52" s="49"/>
      <c r="S52" s="49"/>
      <c r="T52" s="49"/>
    </row>
    <row r="53" spans="1:20" ht="21.95" customHeight="1" x14ac:dyDescent="0.25">
      <c r="A53" s="51"/>
      <c r="B53" s="52"/>
      <c r="C53" s="52"/>
      <c r="E53" s="23" t="s">
        <v>51</v>
      </c>
      <c r="F53" s="246">
        <v>179.39</v>
      </c>
      <c r="G53" s="246">
        <v>179.39</v>
      </c>
      <c r="H53" s="50">
        <v>0</v>
      </c>
      <c r="I53" s="49">
        <v>0</v>
      </c>
      <c r="J53" s="372">
        <v>0</v>
      </c>
      <c r="K53" s="358">
        <v>0</v>
      </c>
      <c r="L53" s="49">
        <v>176.70000000000073</v>
      </c>
      <c r="M53">
        <v>0</v>
      </c>
      <c r="N53" s="369" t="str">
        <f>HYPERLINK("http://finance.yahoo.com/q?s=" &amp; E53, "Link")</f>
        <v>Link</v>
      </c>
      <c r="O53" s="358">
        <v>1.52E-2</v>
      </c>
      <c r="P53" s="358">
        <v>-1.1000000000000001E-3</v>
      </c>
      <c r="Q53" s="150"/>
      <c r="R53" s="49"/>
    </row>
    <row r="54" spans="1:20" ht="21.95" customHeight="1" x14ac:dyDescent="0.25">
      <c r="A54" s="51"/>
      <c r="B54" s="51"/>
      <c r="C54" s="52"/>
      <c r="E54" s="23" t="s">
        <v>42</v>
      </c>
      <c r="F54" s="246">
        <v>111.2</v>
      </c>
      <c r="G54" s="246">
        <v>111.2</v>
      </c>
      <c r="H54" s="334">
        <v>0</v>
      </c>
      <c r="I54" s="49">
        <v>0</v>
      </c>
      <c r="J54" s="372">
        <v>0</v>
      </c>
      <c r="K54" s="358">
        <v>0</v>
      </c>
      <c r="L54" s="372">
        <v>128.08999999999833</v>
      </c>
      <c r="M54">
        <v>0</v>
      </c>
      <c r="N54" s="369" t="str">
        <f>HYPERLINK("http://finance.yahoo.com/q?s=" &amp; E54, "Link")</f>
        <v>Link</v>
      </c>
      <c r="O54" s="368">
        <v>2.18E-2</v>
      </c>
      <c r="P54" s="368">
        <v>5.4999999999999997E-3</v>
      </c>
      <c r="Q54" s="150"/>
      <c r="R54" s="49"/>
      <c r="S54" s="49"/>
      <c r="T54" s="49"/>
    </row>
    <row r="55" spans="1:20" ht="21.95" customHeight="1" x14ac:dyDescent="0.25">
      <c r="A55" s="51"/>
      <c r="B55" s="51"/>
      <c r="C55" s="52"/>
      <c r="E55" s="23" t="s">
        <v>54</v>
      </c>
      <c r="F55" s="246">
        <v>122.12</v>
      </c>
      <c r="G55" s="246">
        <v>122.12</v>
      </c>
      <c r="H55" s="334">
        <v>0</v>
      </c>
      <c r="I55" s="49">
        <v>0</v>
      </c>
      <c r="J55" s="372">
        <v>0</v>
      </c>
      <c r="K55" s="358">
        <v>0</v>
      </c>
      <c r="L55" s="372">
        <v>114.84999999999991</v>
      </c>
      <c r="M55">
        <v>0</v>
      </c>
      <c r="N55" s="369" t="str">
        <f>HYPERLINK("http://finance.yahoo.com/q?s=" &amp; E55, "Link")</f>
        <v>Link</v>
      </c>
      <c r="O55" s="368">
        <v>2.35E-2</v>
      </c>
      <c r="P55" s="368">
        <v>2.7000000000000001E-3</v>
      </c>
      <c r="S55" s="49"/>
    </row>
    <row r="56" spans="1:20" ht="21.95" customHeight="1" x14ac:dyDescent="0.25">
      <c r="A56" s="51"/>
      <c r="B56" s="51"/>
      <c r="C56" s="52"/>
      <c r="E56" s="23" t="s">
        <v>227</v>
      </c>
      <c r="F56" s="246">
        <v>56.97</v>
      </c>
      <c r="G56" s="246">
        <v>56.97</v>
      </c>
      <c r="H56" s="334">
        <v>0</v>
      </c>
      <c r="I56" s="49">
        <v>0</v>
      </c>
      <c r="J56" s="372">
        <v>0</v>
      </c>
      <c r="K56" s="358">
        <v>0</v>
      </c>
      <c r="L56" s="372">
        <v>257.64999999999964</v>
      </c>
      <c r="M56">
        <v>0</v>
      </c>
      <c r="N56" s="369" t="str">
        <f>HYPERLINK("http://finance.yahoo.com/q?s=" &amp; E56, "Link")</f>
        <v>Link</v>
      </c>
      <c r="O56" s="368">
        <v>0</v>
      </c>
      <c r="P56" s="368">
        <v>6.4999999999999997E-3</v>
      </c>
      <c r="Q56" s="49"/>
      <c r="R56" s="49"/>
      <c r="S56" s="49"/>
      <c r="T56" s="49"/>
    </row>
    <row r="57" spans="1:20" ht="21.95" customHeight="1" x14ac:dyDescent="0.25">
      <c r="A57" s="52"/>
      <c r="B57" s="52"/>
      <c r="C57" s="52"/>
      <c r="E57" s="23" t="s">
        <v>53</v>
      </c>
      <c r="F57" s="246">
        <v>69.63</v>
      </c>
      <c r="G57" s="246">
        <v>69.63</v>
      </c>
      <c r="H57" s="334">
        <v>0</v>
      </c>
      <c r="I57" s="49">
        <v>0</v>
      </c>
      <c r="J57" s="372">
        <v>0</v>
      </c>
      <c r="K57" s="358">
        <v>0</v>
      </c>
      <c r="L57" s="372">
        <v>33.940000000000055</v>
      </c>
      <c r="M57">
        <v>0</v>
      </c>
      <c r="N57" s="369" t="str">
        <f>HYPERLINK("http://finance.yahoo.com/q?s=" &amp; E57, "Link")</f>
        <v>Link</v>
      </c>
      <c r="O57" s="368">
        <v>7.4000000000000003E-3</v>
      </c>
      <c r="P57" s="368">
        <v>7.1000000000000004E-3</v>
      </c>
      <c r="Q57" s="49"/>
      <c r="R57" s="49"/>
      <c r="S57" s="49"/>
      <c r="T57" s="49"/>
    </row>
    <row r="58" spans="1:20" ht="21.95" customHeight="1" x14ac:dyDescent="0.25">
      <c r="A58" s="51"/>
      <c r="B58" s="51"/>
      <c r="C58" s="52"/>
      <c r="E58" s="23"/>
      <c r="H58" s="334"/>
      <c r="J58" s="372"/>
      <c r="K58" s="358"/>
      <c r="L58" s="372"/>
      <c r="N58" s="369"/>
      <c r="O58" s="368"/>
      <c r="P58" s="368"/>
      <c r="Q58" s="150"/>
      <c r="S58" s="49"/>
    </row>
    <row r="59" spans="1:20" ht="21.95" customHeight="1" x14ac:dyDescent="0.25">
      <c r="A59" s="51"/>
      <c r="B59" s="51"/>
      <c r="C59" s="52"/>
      <c r="E59" s="23"/>
      <c r="J59" s="372"/>
      <c r="K59" s="358"/>
      <c r="N59" s="369"/>
      <c r="Q59" s="150"/>
      <c r="T59" s="49"/>
    </row>
    <row r="60" spans="1:20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38" priority="13">
      <formula>$H2=0</formula>
    </cfRule>
  </conditionalFormatting>
  <conditionalFormatting sqref="J2:K200">
    <cfRule type="expression" dxfId="1337" priority="14">
      <formula>$J2=0</formula>
    </cfRule>
  </conditionalFormatting>
  <conditionalFormatting sqref="L1:L1048576">
    <cfRule type="expression" dxfId="1336" priority="12">
      <formula>$L2=0</formula>
    </cfRule>
  </conditionalFormatting>
  <conditionalFormatting sqref="M1">
    <cfRule type="expression" dxfId="1335" priority="8">
      <formula>$L2=0</formula>
    </cfRule>
  </conditionalFormatting>
  <conditionalFormatting sqref="J2:K58">
    <cfRule type="expression" dxfId="1334" priority="56">
      <formula>$J2&gt;0</formula>
    </cfRule>
  </conditionalFormatting>
  <conditionalFormatting sqref="L2:L58">
    <cfRule type="expression" dxfId="1333" priority="10">
      <formula>$L2&lt;0</formula>
    </cfRule>
    <cfRule type="expression" dxfId="1332" priority="11">
      <formula>$L2&gt;0</formula>
    </cfRule>
  </conditionalFormatting>
  <conditionalFormatting sqref="J2:K458">
    <cfRule type="expression" dxfId="1331" priority="55">
      <formula>$J2&lt;0</formula>
    </cfRule>
  </conditionalFormatting>
  <conditionalFormatting sqref="P1:P1048576">
    <cfRule type="expression" dxfId="13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3" location="MYL!A1" display="MYL"/>
    <hyperlink ref="E5" location="SIG!A1" display="SIG"/>
    <hyperlink ref="E18" location="AAPL!A1" display="AAPL"/>
    <hyperlink ref="E24" location="AXP!A1" display="AXP"/>
    <hyperlink ref="E14" location="DG!A1" display="DG"/>
    <hyperlink ref="E47" location="PINC!A1" display="PINC"/>
    <hyperlink ref="E35" location="FOXA!A1" display="FOXA"/>
    <hyperlink ref="E21" location="AOBC!A1" display="AOBC"/>
    <hyperlink ref="E42" location="LUV!A1" display="LUV"/>
    <hyperlink ref="E28" location="CCE!A1" display="CCE"/>
    <hyperlink ref="E26" location="BMY!A1" display="BMY"/>
    <hyperlink ref="E19" location="AKAM!A1" display="AKAM"/>
    <hyperlink ref="E22" location="ARNC!A1" display="ARNC"/>
    <hyperlink ref="E30" location="CVS!A1" display="CVS"/>
    <hyperlink ref="E2" location="MRO!A1" display="MRO"/>
    <hyperlink ref="E3" location="KR!A1" display="KR"/>
    <hyperlink ref="E34" location="F!A1" display="F"/>
    <hyperlink ref="E40" location="JNJ!A1" display="JNJ"/>
    <hyperlink ref="E4" location="CPN!A1" display="CPN"/>
    <hyperlink ref="E33" location="EW!A1" display="EW"/>
    <hyperlink ref="E16" location="NKE!A1" display="NKE"/>
    <hyperlink ref="E7" location="MOS!A1" display="MOS"/>
    <hyperlink ref="E56" location="VGK!A1" display="VGK"/>
    <hyperlink ref="E12" location="MU!A1" display="MU"/>
    <hyperlink ref="E39" location="IP!A1" display="IP"/>
    <hyperlink ref="E38" location="INTC!A1" display="INTC"/>
    <hyperlink ref="E37" location="HES!A1" display="HES"/>
    <hyperlink ref="E54" location="UNP!A1" display="UNP"/>
    <hyperlink ref="E44" location="NCLH!A1" display="NCLH"/>
    <hyperlink ref="E48" location="SPY!A1" display="SPY"/>
    <hyperlink ref="E49" location="SWKS!A1" display="SWKS"/>
    <hyperlink ref="E29" location="CNI!A1" display="CNI"/>
    <hyperlink ref="E9" location="WFC!A1" display="WFC"/>
    <hyperlink ref="E17" location="AA!A1" display="AA"/>
    <hyperlink ref="E11" location="CF!A1" display="CF"/>
    <hyperlink ref="E13" location="TGT!A1" display="TGT"/>
    <hyperlink ref="E46" location="NWL!A1" display="NWL"/>
    <hyperlink ref="E41" location="KORS!A1" display="KORS"/>
    <hyperlink ref="E20" location="ALL!A1" display="ALL"/>
    <hyperlink ref="E45" location="NSC!A1" display="NSC"/>
    <hyperlink ref="E23" location="AVGO!A1" display="AVGO"/>
    <hyperlink ref="E52" location="UAL!A1" display="UAL"/>
    <hyperlink ref="E27" location="CAH!A1" display="CAH"/>
    <hyperlink ref="E31" location="DAL!A1" display="DAL"/>
    <hyperlink ref="E15" location="TEVA!A1" display="TEVA"/>
    <hyperlink ref="E32" location="DIS!A1" display="DIS"/>
    <hyperlink ref="E10" location="FTR!A1" display="FTR"/>
    <hyperlink ref="E6" location="GILD!A1" display="GILD"/>
    <hyperlink ref="E57" location="WWD!A1" display="WWD"/>
    <hyperlink ref="E8" location="GIS!A1" display="GIS"/>
    <hyperlink ref="E3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3" activePane="bottomLeft" state="frozen"/>
      <selection activeCell="E5" sqref="E5"/>
      <selection pane="bottomLeft" activeCell="M279" sqref="M279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696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696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696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696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696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696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1012.5200000000001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2757.9980000013429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1458.3380000014108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1458.3099999999977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-1.9999985868253134E-3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SUM(T252:T278)</f>
        <v>1012.5200000000001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29" priority="7">
      <formula>#REF!&gt;0</formula>
    </cfRule>
    <cfRule type="expression" dxfId="132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34"/>
  <sheetViews>
    <sheetView tabSelected="1" zoomScaleNormal="100" workbookViewId="0">
      <pane ySplit="1" topLeftCell="A422" activePane="bottomLeft" state="frozen"/>
      <selection pane="bottomLeft" activeCell="J439" sqref="J439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1458.3099999999977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32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32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8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2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8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2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8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2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32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8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2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ref="D433" si="820">(C433-C432)/C432</f>
        <v>7.5711087154821137E-3</v>
      </c>
      <c r="E433" s="212">
        <f t="shared" ref="E433" si="821">(C433-$C$2)/$C$2</f>
        <v>0.15582846597286956</v>
      </c>
      <c r="F433" s="222">
        <v>6246.83</v>
      </c>
      <c r="G433" s="173">
        <f t="shared" ref="G433" si="822">(F433-F432)/F432</f>
        <v>7.7954218029816372E-3</v>
      </c>
      <c r="H433" s="206">
        <f t="shared" ref="H433" si="823">(F433-F$2)/F$2</f>
        <v>0.22686529057092919</v>
      </c>
      <c r="I433" s="224">
        <v>353722.21</v>
      </c>
      <c r="J433" s="175">
        <v>350000</v>
      </c>
      <c r="K433" s="175">
        <f t="shared" ref="K433" si="824">I433-I432-J433+J432</f>
        <v>4519.0400000000373</v>
      </c>
      <c r="L433" s="173">
        <f t="shared" ref="L433" si="825">K433/I432</f>
        <v>1.2941005088814163E-2</v>
      </c>
      <c r="M433" s="185">
        <f t="shared" ref="M433" si="826">I433-J433</f>
        <v>3722.210000000021</v>
      </c>
      <c r="N433" s="187">
        <f t="shared" ref="N433" si="827">M433/J433</f>
        <v>1.0634885714285775E-2</v>
      </c>
      <c r="O433" s="185" t="b">
        <f t="shared" ref="O433" si="828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9">I433-Q433</f>
        <v>84175.31</v>
      </c>
      <c r="S433" s="175">
        <v>-33352</v>
      </c>
      <c r="T433" s="175">
        <f t="shared" ref="T433" si="830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31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ref="D434" si="832">(C434-C433)/C433</f>
        <v>3.7077273812170146E-3</v>
      </c>
      <c r="E434" s="212">
        <f t="shared" ref="E434" si="833">(C434-$C$2)/$C$2</f>
        <v>0.16011396282414722</v>
      </c>
      <c r="F434" s="222">
        <v>6305.79</v>
      </c>
      <c r="G434" s="173">
        <f t="shared" ref="G434" si="834">(F434-F433)/F433</f>
        <v>9.4383871499624673E-3</v>
      </c>
      <c r="H434" s="206">
        <f t="shared" ref="H434" si="835">(F434-F$2)/F$2</f>
        <v>0.23844492016418881</v>
      </c>
      <c r="I434" s="224">
        <v>351458.31</v>
      </c>
      <c r="J434" s="175">
        <v>350000</v>
      </c>
      <c r="K434" s="175">
        <f t="shared" ref="K434" si="836">I434-I433-J434+J433</f>
        <v>-2263.9000000000233</v>
      </c>
      <c r="L434" s="173">
        <f t="shared" ref="L434" si="837">K434/I433</f>
        <v>-6.4002201049236434E-3</v>
      </c>
      <c r="M434" s="185">
        <f t="shared" ref="M434" si="838">I434-J434</f>
        <v>1458.3099999999977</v>
      </c>
      <c r="N434" s="187">
        <f t="shared" ref="N434" si="839">M434/J434</f>
        <v>4.1665999999999934E-3</v>
      </c>
      <c r="O434" s="185" t="b">
        <f t="shared" ref="O434" si="840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41">I434-Q434</f>
        <v>69130.909999999974</v>
      </c>
      <c r="S434" s="175">
        <v>-36002</v>
      </c>
      <c r="T434" s="175">
        <f t="shared" ref="T434" si="842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43">N434/V434</f>
        <v>1.30534404044773E-2</v>
      </c>
    </row>
  </sheetData>
  <conditionalFormatting sqref="D3:D434">
    <cfRule type="colorScale" priority="37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34">
    <cfRule type="colorScale" priority="30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34">
    <cfRule type="colorScale" priority="30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34">
    <cfRule type="colorScale" priority="37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35:L1048576">
    <cfRule type="colorScale" priority="59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256.64999999999998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256.64999999999998</v>
      </c>
      <c r="R4" s="516">
        <v>1.6899999999999998E-2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697" t="s">
        <v>78</v>
      </c>
      <c r="P42" s="697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282.315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279.74849999999998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277.18200000000002</v>
      </c>
      <c r="Q45" s="2"/>
      <c r="T45" s="427" t="s">
        <v>99</v>
      </c>
      <c r="U45" s="493" t="s">
        <v>615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274.6155</v>
      </c>
      <c r="Q46" s="2"/>
      <c r="T46" s="427" t="s">
        <v>100</v>
      </c>
      <c r="U46" s="493" t="s">
        <v>616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272.04899999999998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269.48250000000002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266.916</v>
      </c>
      <c r="Q49" s="2"/>
      <c r="T49" s="427" t="s">
        <v>103</v>
      </c>
      <c r="U49" s="493" t="s">
        <v>565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264.34949999999998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261.78299999999996</v>
      </c>
      <c r="Q51" s="2"/>
      <c r="T51" s="427" t="s">
        <v>104</v>
      </c>
      <c r="U51" s="493" t="s">
        <v>617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259.2165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256.64999999999998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254.08349999999999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251.51699999999997</v>
      </c>
      <c r="Q55" s="2"/>
      <c r="T55" s="427" t="s">
        <v>107</v>
      </c>
      <c r="U55" s="493" t="s">
        <v>618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248.95049999999998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246.38399999999996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243.81749999999997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241.25099999999998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238.68449999999999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236.11799999999999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233.55149999999998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230.98499999999999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27" priority="58">
      <formula>F19&gt;0</formula>
    </cfRule>
    <cfRule type="expression" dxfId="13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25" priority="47">
      <formula>H25&gt;0</formula>
    </cfRule>
    <cfRule type="expression" dxfId="1324" priority="48">
      <formula>H25&lt;0</formula>
    </cfRule>
  </conditionalFormatting>
  <conditionalFormatting sqref="M39">
    <cfRule type="expression" dxfId="1323" priority="45">
      <formula>M39&gt;0</formula>
    </cfRule>
    <cfRule type="expression" dxfId="1322" priority="46">
      <formula>M39&lt;0</formula>
    </cfRule>
  </conditionalFormatting>
  <conditionalFormatting sqref="F61:F67">
    <cfRule type="expression" dxfId="1321" priority="43">
      <formula>F61&gt;0</formula>
    </cfRule>
    <cfRule type="expression" dxfId="1320" priority="44">
      <formula>F61&lt;0</formula>
    </cfRule>
  </conditionalFormatting>
  <conditionalFormatting sqref="H61:H67">
    <cfRule type="expression" dxfId="1319" priority="41">
      <formula>H61&gt;0</formula>
    </cfRule>
    <cfRule type="expression" dxfId="1318" priority="42">
      <formula>H61&lt;0</formula>
    </cfRule>
  </conditionalFormatting>
  <conditionalFormatting sqref="F21:F24">
    <cfRule type="expression" dxfId="1317" priority="39">
      <formula>F21&gt;0</formula>
    </cfRule>
    <cfRule type="expression" dxfId="1316" priority="40">
      <formula>F21&lt;0</formula>
    </cfRule>
  </conditionalFormatting>
  <conditionalFormatting sqref="H21:H24">
    <cfRule type="expression" dxfId="1315" priority="37">
      <formula>H21&gt;0</formula>
    </cfRule>
    <cfRule type="expression" dxfId="1314" priority="38">
      <formula>H21&lt;0</formula>
    </cfRule>
  </conditionalFormatting>
  <conditionalFormatting sqref="I25:I28">
    <cfRule type="expression" dxfId="1313" priority="31">
      <formula>I25&gt;0</formula>
    </cfRule>
    <cfRule type="expression" dxfId="1312" priority="32">
      <formula>I25&lt;0</formula>
    </cfRule>
  </conditionalFormatting>
  <conditionalFormatting sqref="I21:I24">
    <cfRule type="expression" dxfId="1311" priority="29">
      <formula>I21&gt;0</formula>
    </cfRule>
    <cfRule type="expression" dxfId="1310" priority="30">
      <formula>I21&lt;0</formula>
    </cfRule>
  </conditionalFormatting>
  <conditionalFormatting sqref="H29">
    <cfRule type="expression" dxfId="1309" priority="27">
      <formula>H29&gt;0</formula>
    </cfRule>
    <cfRule type="expression" dxfId="1308" priority="28">
      <formula>H29&lt;0</formula>
    </cfRule>
  </conditionalFormatting>
  <conditionalFormatting sqref="H30">
    <cfRule type="expression" dxfId="1307" priority="25">
      <formula>H30&gt;0</formula>
    </cfRule>
    <cfRule type="expression" dxfId="1306" priority="26">
      <formula>H30&lt;0</formula>
    </cfRule>
  </conditionalFormatting>
  <conditionalFormatting sqref="H31">
    <cfRule type="expression" dxfId="1305" priority="23">
      <formula>H31&gt;0</formula>
    </cfRule>
    <cfRule type="expression" dxfId="1304" priority="24">
      <formula>H31&lt;0</formula>
    </cfRule>
  </conditionalFormatting>
  <conditionalFormatting sqref="Q7">
    <cfRule type="expression" dxfId="1303" priority="21">
      <formula>Q7&gt;0</formula>
    </cfRule>
    <cfRule type="expression" dxfId="1302" priority="22">
      <formula>Q7&lt;0</formula>
    </cfRule>
  </conditionalFormatting>
  <conditionalFormatting sqref="Q8">
    <cfRule type="expression" dxfId="1301" priority="19">
      <formula>Q8&gt;0</formula>
    </cfRule>
    <cfRule type="expression" dxfId="1300" priority="20">
      <formula>Q8&lt;0</formula>
    </cfRule>
  </conditionalFormatting>
  <conditionalFormatting sqref="F73:F82">
    <cfRule type="expression" dxfId="1299" priority="17">
      <formula>F73&gt;0</formula>
    </cfRule>
    <cfRule type="expression" dxfId="1298" priority="18">
      <formula>F73&lt;0</formula>
    </cfRule>
  </conditionalFormatting>
  <conditionalFormatting sqref="H73:H76">
    <cfRule type="expression" dxfId="1297" priority="15">
      <formula>H73&gt;0</formula>
    </cfRule>
    <cfRule type="expression" dxfId="1296" priority="16">
      <formula>H73&lt;0</formula>
    </cfRule>
  </conditionalFormatting>
  <conditionalFormatting sqref="F69:F72">
    <cfRule type="expression" dxfId="1295" priority="13">
      <formula>F69&gt;0</formula>
    </cfRule>
    <cfRule type="expression" dxfId="1294" priority="14">
      <formula>F69&lt;0</formula>
    </cfRule>
  </conditionalFormatting>
  <conditionalFormatting sqref="H69:H72">
    <cfRule type="expression" dxfId="1293" priority="11">
      <formula>H69&gt;0</formula>
    </cfRule>
    <cfRule type="expression" dxfId="1292" priority="12">
      <formula>H69&lt;0</formula>
    </cfRule>
  </conditionalFormatting>
  <conditionalFormatting sqref="I73:I76">
    <cfRule type="expression" dxfId="1291" priority="9">
      <formula>I73&gt;0</formula>
    </cfRule>
    <cfRule type="expression" dxfId="1290" priority="10">
      <formula>I73&lt;0</formula>
    </cfRule>
  </conditionalFormatting>
  <conditionalFormatting sqref="I69:I72">
    <cfRule type="expression" dxfId="1289" priority="7">
      <formula>I69&gt;0</formula>
    </cfRule>
    <cfRule type="expression" dxfId="1288" priority="8">
      <formula>I69&lt;0</formula>
    </cfRule>
  </conditionalFormatting>
  <conditionalFormatting sqref="H77">
    <cfRule type="expression" dxfId="1287" priority="5">
      <formula>H77&gt;0</formula>
    </cfRule>
    <cfRule type="expression" dxfId="1286" priority="6">
      <formula>H77&lt;0</formula>
    </cfRule>
  </conditionalFormatting>
  <conditionalFormatting sqref="H78">
    <cfRule type="expression" dxfId="1285" priority="3">
      <formula>H78&gt;0</formula>
    </cfRule>
    <cfRule type="expression" dxfId="1284" priority="4">
      <formula>H78&lt;0</formula>
    </cfRule>
  </conditionalFormatting>
  <conditionalFormatting sqref="H79">
    <cfRule type="expression" dxfId="1283" priority="1">
      <formula>H79&gt;0</formula>
    </cfRule>
    <cfRule type="expression" dxfId="12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39.08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39.08</v>
      </c>
      <c r="R4" s="516">
        <v>-1.21E-2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697" t="s">
        <v>78</v>
      </c>
      <c r="P42" s="697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42.988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42.597200000000001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42.206400000000002</v>
      </c>
      <c r="Q45" s="2"/>
      <c r="T45" s="107" t="s">
        <v>99</v>
      </c>
      <c r="U45" s="364" t="s">
        <v>619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41.815600000000003</v>
      </c>
      <c r="Q46" s="2"/>
      <c r="T46" s="107" t="s">
        <v>100</v>
      </c>
      <c r="U46" s="364" t="s">
        <v>620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41.424799999999998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41.033999999999999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40.6432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40.252400000000002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39.861599999999996</v>
      </c>
      <c r="Q51" s="2"/>
      <c r="T51" s="107" t="s">
        <v>104</v>
      </c>
      <c r="U51" s="364" t="s">
        <v>621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39.470799999999997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39.08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38.6892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38.298400000000001</v>
      </c>
      <c r="Q55" s="2"/>
      <c r="T55" s="107" t="s">
        <v>107</v>
      </c>
      <c r="U55" s="364" t="s">
        <v>622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37.907599999999995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37.516799999999996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37.125999999999998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36.735199999999999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36.3444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35.953600000000002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35.562800000000003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35.171999999999997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81" priority="25">
      <formula>N19&gt;0</formula>
    </cfRule>
    <cfRule type="expression" dxfId="12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79" priority="19">
      <formula>F21&gt;0</formula>
    </cfRule>
    <cfRule type="expression" dxfId="1278" priority="20">
      <formula>F21&lt;0</formula>
    </cfRule>
  </conditionalFormatting>
  <conditionalFormatting sqref="H21:H31">
    <cfRule type="expression" dxfId="1277" priority="17">
      <formula>H21&gt;0</formula>
    </cfRule>
    <cfRule type="expression" dxfId="1276" priority="18">
      <formula>H21&lt;0</formula>
    </cfRule>
  </conditionalFormatting>
  <conditionalFormatting sqref="I21:I31">
    <cfRule type="expression" dxfId="1275" priority="15">
      <formula>I21&gt;0</formula>
    </cfRule>
    <cfRule type="expression" dxfId="1274" priority="16">
      <formula>I21&lt;0</formula>
    </cfRule>
  </conditionalFormatting>
  <conditionalFormatting sqref="Q8">
    <cfRule type="expression" dxfId="1273" priority="7">
      <formula>Q8&gt;0</formula>
    </cfRule>
    <cfRule type="expression" dxfId="1272" priority="8">
      <formula>Q8&lt;0</formula>
    </cfRule>
  </conditionalFormatting>
  <conditionalFormatting sqref="Q7">
    <cfRule type="expression" dxfId="1271" priority="9">
      <formula>Q7&gt;0</formula>
    </cfRule>
    <cfRule type="expression" dxfId="1270" priority="10">
      <formula>Q7&lt;0</formula>
    </cfRule>
  </conditionalFormatting>
  <conditionalFormatting sqref="F56:F66">
    <cfRule type="expression" dxfId="1269" priority="5">
      <formula>F56&gt;0</formula>
    </cfRule>
    <cfRule type="expression" dxfId="1268" priority="6">
      <formula>F56&lt;0</formula>
    </cfRule>
  </conditionalFormatting>
  <conditionalFormatting sqref="H56:H66">
    <cfRule type="expression" dxfId="1267" priority="3">
      <formula>H56&gt;0</formula>
    </cfRule>
    <cfRule type="expression" dxfId="1266" priority="4">
      <formula>H56&lt;0</formula>
    </cfRule>
  </conditionalFormatting>
  <conditionalFormatting sqref="I56:I66">
    <cfRule type="expression" dxfId="1265" priority="1">
      <formula>I56&gt;0</formula>
    </cfRule>
    <cfRule type="expression" dxfId="12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400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65.906725000000009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53.01</v>
      </c>
      <c r="R4" s="516">
        <v>1.14E-2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21204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26362.690000000002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-4482.7400000000052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-5158.690000000006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-0.19568147256596369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4">
        <v>50</v>
      </c>
      <c r="D15" s="3">
        <v>53.3</v>
      </c>
      <c r="E15" s="3">
        <v>0</v>
      </c>
      <c r="F15" s="3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155</v>
      </c>
      <c r="I18" s="14"/>
      <c r="J18" s="14"/>
      <c r="K18" s="14">
        <f t="shared" si="3"/>
        <v>11220.259999999998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697" t="s">
        <v>78</v>
      </c>
      <c r="P42" s="697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58.311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57.780900000000003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57.250799999999998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56.720700000000001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56.190600000000003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55.660499999999999</v>
      </c>
      <c r="Q48" s="2"/>
      <c r="T48" s="107" t="s">
        <v>104</v>
      </c>
      <c r="U48" s="364" t="s">
        <v>623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55.130400000000002</v>
      </c>
      <c r="Q49" s="2"/>
      <c r="T49" s="107" t="s">
        <v>105</v>
      </c>
      <c r="U49" s="364" t="s">
        <v>624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54.600299999999997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54.0702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53.540099999999995</v>
      </c>
      <c r="Q52" s="2"/>
      <c r="T52" s="107" t="s">
        <v>107</v>
      </c>
      <c r="U52" s="364" t="s">
        <v>625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53.01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52.479900000000001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51.949799999999996</v>
      </c>
      <c r="Q55" s="2"/>
      <c r="T55" s="107" t="s">
        <v>108</v>
      </c>
      <c r="U55" s="364" t="s">
        <v>583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51.419699999999999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6">C57*(E57-D57)</f>
        <v>15.999999999999943</v>
      </c>
      <c r="G57" s="378">
        <f t="shared" ref="G57:G65" si="47">D57*C57</f>
        <v>1924</v>
      </c>
      <c r="H57" s="379">
        <f t="shared" ref="H57:H65" si="48">(E57-D57)/D57</f>
        <v>8.316008316008287E-3</v>
      </c>
      <c r="I57" s="379"/>
      <c r="O57" s="82">
        <v>0.96</v>
      </c>
      <c r="P57" s="82">
        <f t="shared" si="42"/>
        <v>50.889599999999994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6"/>
        <v>50.600000000000023</v>
      </c>
      <c r="G58" s="378">
        <f t="shared" si="47"/>
        <v>1924</v>
      </c>
      <c r="H58" s="379">
        <f t="shared" si="48"/>
        <v>2.6299376299376311E-2</v>
      </c>
      <c r="I58" s="379"/>
      <c r="O58" s="82">
        <v>0.95</v>
      </c>
      <c r="P58" s="82">
        <f t="shared" si="42"/>
        <v>50.359499999999997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6"/>
        <v>-176.20199999999988</v>
      </c>
      <c r="G59" s="378">
        <f t="shared" si="47"/>
        <v>4063.752</v>
      </c>
      <c r="H59" s="379">
        <f t="shared" si="48"/>
        <v>-4.3359437288495929E-2</v>
      </c>
      <c r="I59" s="380"/>
      <c r="O59" s="82">
        <v>0.94</v>
      </c>
      <c r="P59" s="82">
        <f t="shared" si="42"/>
        <v>49.829399999999993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6"/>
        <v>-51.239999999999952</v>
      </c>
      <c r="G60" s="378">
        <f t="shared" si="47"/>
        <v>2283.9899999999998</v>
      </c>
      <c r="H60" s="379">
        <f t="shared" si="48"/>
        <v>-2.2434423968581276E-2</v>
      </c>
      <c r="I60" s="379"/>
      <c r="O60" s="82">
        <v>0.93</v>
      </c>
      <c r="P60" s="82">
        <f t="shared" si="42"/>
        <v>49.299300000000002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6"/>
        <v>-146.2399999999999</v>
      </c>
      <c r="G61" s="378">
        <f t="shared" si="47"/>
        <v>2283.9899999999998</v>
      </c>
      <c r="H61" s="379">
        <f t="shared" si="48"/>
        <v>-6.402830134983073E-2</v>
      </c>
      <c r="I61" s="379"/>
      <c r="O61" s="82">
        <v>0.92</v>
      </c>
      <c r="P61" s="82">
        <f t="shared" si="42"/>
        <v>48.769199999999998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6"/>
        <v>-159.23999999999978</v>
      </c>
      <c r="G62" s="378">
        <f t="shared" si="47"/>
        <v>4352.74</v>
      </c>
      <c r="H62" s="379">
        <f t="shared" si="48"/>
        <v>-3.6583852929419118E-2</v>
      </c>
      <c r="I62" s="379"/>
      <c r="O62" s="82">
        <v>0.91</v>
      </c>
      <c r="P62" s="82">
        <f t="shared" si="42"/>
        <v>48.239100000000001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6"/>
        <v>-37.790000000000035</v>
      </c>
      <c r="G63" s="378">
        <f t="shared" si="47"/>
        <v>2188.04</v>
      </c>
      <c r="H63" s="379">
        <f t="shared" si="48"/>
        <v>-1.7271165060967823E-2</v>
      </c>
      <c r="I63" s="379"/>
      <c r="O63" s="82">
        <v>0.9</v>
      </c>
      <c r="P63" s="82">
        <f t="shared" si="42"/>
        <v>47.708999999999996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6"/>
        <v>-137.54000000000025</v>
      </c>
      <c r="G64" s="378">
        <f t="shared" si="47"/>
        <v>2188.04</v>
      </c>
      <c r="H64" s="379">
        <f t="shared" si="48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6"/>
        <v>-167.54249999999934</v>
      </c>
      <c r="G65" s="378">
        <f t="shared" si="47"/>
        <v>6112.0424999999996</v>
      </c>
      <c r="H65" s="379">
        <f t="shared" si="48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9">C66*(E66-D66)</f>
        <v>-58.042499999999819</v>
      </c>
      <c r="G66" s="378">
        <f t="shared" ref="G66:G78" si="50">D66*C66</f>
        <v>6112.0424999999996</v>
      </c>
      <c r="H66" s="379">
        <f t="shared" ref="H66:H78" si="51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9"/>
        <v>195.77249999999998</v>
      </c>
      <c r="G67" s="378">
        <f t="shared" si="50"/>
        <v>4432.4775</v>
      </c>
      <c r="H67" s="379">
        <f t="shared" si="51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9"/>
        <v>38.472500000000025</v>
      </c>
      <c r="G68" s="378">
        <f t="shared" si="50"/>
        <v>4432.4775</v>
      </c>
      <c r="H68" s="379">
        <f t="shared" si="51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9"/>
        <v>466.37249999999932</v>
      </c>
      <c r="G69" s="378">
        <f t="shared" si="50"/>
        <v>4432.4775</v>
      </c>
      <c r="H69" s="379">
        <f t="shared" si="51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9"/>
        <v>536.22249999999985</v>
      </c>
      <c r="G70" s="378">
        <f t="shared" si="50"/>
        <v>4432.4775</v>
      </c>
      <c r="H70" s="379">
        <f t="shared" si="51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9"/>
        <v>640.51000000000045</v>
      </c>
      <c r="G71" s="378">
        <f t="shared" si="50"/>
        <v>3972.49</v>
      </c>
      <c r="H71" s="379">
        <f t="shared" si="51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9"/>
        <v>547.01000000000022</v>
      </c>
      <c r="G72" s="378">
        <f t="shared" si="50"/>
        <v>3972.49</v>
      </c>
      <c r="H72" s="379">
        <f t="shared" si="51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9"/>
        <v>505.01000000000005</v>
      </c>
      <c r="G73" s="378">
        <f t="shared" si="50"/>
        <v>3972.49</v>
      </c>
      <c r="H73" s="379">
        <f t="shared" si="51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9"/>
        <v>400.50999999999988</v>
      </c>
      <c r="G74" s="378">
        <f t="shared" si="50"/>
        <v>3972.49</v>
      </c>
      <c r="H74" s="379">
        <f t="shared" si="51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9"/>
        <v>504.01000000000022</v>
      </c>
      <c r="G75" s="378">
        <f t="shared" si="50"/>
        <v>3972.49</v>
      </c>
      <c r="H75" s="379">
        <f t="shared" si="51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9"/>
        <v>470.51000000000016</v>
      </c>
      <c r="G76" s="378">
        <f t="shared" si="50"/>
        <v>3972.49</v>
      </c>
      <c r="H76" s="379">
        <f t="shared" si="51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9"/>
        <v>500.50999999999988</v>
      </c>
      <c r="G77" s="378">
        <f t="shared" si="50"/>
        <v>3972.49</v>
      </c>
      <c r="H77" s="379">
        <f t="shared" si="51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9"/>
        <v>413.46899999999977</v>
      </c>
      <c r="G78" s="378">
        <f t="shared" si="50"/>
        <v>2218.1310000000003</v>
      </c>
      <c r="H78" s="379">
        <f t="shared" si="51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2">C82*(E82-D82)</f>
        <v>42.500000000000071</v>
      </c>
      <c r="G82" s="378">
        <f t="shared" ref="G82:G98" si="53">D82*C82</f>
        <v>1973.75</v>
      </c>
      <c r="H82" s="379">
        <f t="shared" ref="H82:H98" si="54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2"/>
        <v>30.750000000000099</v>
      </c>
      <c r="G83" s="378">
        <f t="shared" si="53"/>
        <v>1973.75</v>
      </c>
      <c r="H83" s="379">
        <f t="shared" si="54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2"/>
        <v>75.750000000000028</v>
      </c>
      <c r="G84" s="378">
        <f t="shared" si="53"/>
        <v>1973.75</v>
      </c>
      <c r="H84" s="379">
        <f t="shared" si="54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2"/>
        <v>53.749999999999787</v>
      </c>
      <c r="G85" s="378">
        <f t="shared" si="53"/>
        <v>1973.75</v>
      </c>
      <c r="H85" s="379">
        <f t="shared" si="54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2"/>
        <v>88.250000000000028</v>
      </c>
      <c r="G86" s="378">
        <f t="shared" si="53"/>
        <v>1973.75</v>
      </c>
      <c r="H86" s="379">
        <f t="shared" si="54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2"/>
        <v>70.499999999999829</v>
      </c>
      <c r="G87" s="378">
        <f t="shared" si="53"/>
        <v>1973.75</v>
      </c>
      <c r="H87" s="379">
        <f t="shared" si="54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2"/>
        <v>-51.249999999999929</v>
      </c>
      <c r="G88" s="378">
        <f t="shared" si="53"/>
        <v>1973.75</v>
      </c>
      <c r="H88" s="379">
        <f t="shared" si="54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2"/>
        <v>-29.500000000000171</v>
      </c>
      <c r="G89" s="378">
        <f t="shared" si="53"/>
        <v>1973.75</v>
      </c>
      <c r="H89" s="379">
        <f t="shared" si="54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2"/>
        <v>-85.750000000000171</v>
      </c>
      <c r="G90" s="378">
        <f t="shared" si="53"/>
        <v>1973.75</v>
      </c>
      <c r="H90" s="379">
        <f t="shared" si="54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2"/>
        <v>-42.000000000000171</v>
      </c>
      <c r="G91" s="378">
        <f t="shared" si="53"/>
        <v>1973.75</v>
      </c>
      <c r="H91" s="379">
        <f t="shared" si="54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2"/>
        <v>0.49999999999990052</v>
      </c>
      <c r="G92" s="378">
        <f t="shared" si="53"/>
        <v>1973.75</v>
      </c>
      <c r="H92" s="379">
        <f t="shared" si="54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2"/>
        <v>-4.9500000000001876</v>
      </c>
      <c r="G93" s="378">
        <f t="shared" si="53"/>
        <v>4202</v>
      </c>
      <c r="H93" s="379">
        <f t="shared" si="54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2"/>
        <v>-102.99849999999971</v>
      </c>
      <c r="G94" s="378">
        <f t="shared" si="53"/>
        <v>4202.1484999999993</v>
      </c>
      <c r="H94" s="379">
        <f t="shared" si="54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2"/>
        <v>-37.548499999999834</v>
      </c>
      <c r="G95" s="378">
        <f t="shared" si="53"/>
        <v>4202.1484999999993</v>
      </c>
      <c r="H95" s="379">
        <f t="shared" si="54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2"/>
        <v>77.951499999999854</v>
      </c>
      <c r="G96" s="378">
        <f t="shared" si="53"/>
        <v>4202.1484999999993</v>
      </c>
      <c r="H96" s="379">
        <f t="shared" si="54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2"/>
        <v>214.71000000000032</v>
      </c>
      <c r="G97" s="378">
        <f t="shared" si="53"/>
        <v>2228.19</v>
      </c>
      <c r="H97" s="379">
        <f t="shared" si="54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2"/>
        <v>173.90999999999991</v>
      </c>
      <c r="G98" s="378">
        <f t="shared" si="53"/>
        <v>2228.19</v>
      </c>
      <c r="H98" s="379">
        <f t="shared" si="54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5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6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5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6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5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6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5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6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5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6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5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6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63" priority="35">
      <formula>N19&gt;0</formula>
    </cfRule>
    <cfRule type="expression" dxfId="12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61" priority="29">
      <formula>F61&gt;0</formula>
    </cfRule>
    <cfRule type="expression" dxfId="1260" priority="30">
      <formula>F61&lt;0</formula>
    </cfRule>
  </conditionalFormatting>
  <conditionalFormatting sqref="H61:H79 H83:H100">
    <cfRule type="expression" dxfId="1259" priority="27">
      <formula>H61&gt;0</formula>
    </cfRule>
    <cfRule type="expression" dxfId="1258" priority="28">
      <formula>H61&lt;0</formula>
    </cfRule>
  </conditionalFormatting>
  <conditionalFormatting sqref="I57:I79 I82:I100">
    <cfRule type="expression" dxfId="1257" priority="25">
      <formula>I57&gt;0</formula>
    </cfRule>
    <cfRule type="expression" dxfId="1256" priority="26">
      <formula>I57&lt;0</formula>
    </cfRule>
  </conditionalFormatting>
  <conditionalFormatting sqref="Q7">
    <cfRule type="expression" dxfId="1255" priority="23">
      <formula>Q7&gt;0</formula>
    </cfRule>
    <cfRule type="expression" dxfId="1254" priority="24">
      <formula>Q7&lt;0</formula>
    </cfRule>
  </conditionalFormatting>
  <conditionalFormatting sqref="Q8">
    <cfRule type="expression" dxfId="1253" priority="21">
      <formula>Q8&gt;0</formula>
    </cfRule>
    <cfRule type="expression" dxfId="1252" priority="22">
      <formula>Q8&lt;0</formula>
    </cfRule>
  </conditionalFormatting>
  <conditionalFormatting sqref="F57:F60">
    <cfRule type="expression" dxfId="1251" priority="19">
      <formula>F57&gt;0</formula>
    </cfRule>
    <cfRule type="expression" dxfId="1250" priority="20">
      <formula>F57&lt;0</formula>
    </cfRule>
  </conditionalFormatting>
  <conditionalFormatting sqref="H57:H60">
    <cfRule type="expression" dxfId="1249" priority="17">
      <formula>H57&gt;0</formula>
    </cfRule>
    <cfRule type="expression" dxfId="1248" priority="18">
      <formula>H57&lt;0</formula>
    </cfRule>
  </conditionalFormatting>
  <conditionalFormatting sqref="F82:F96">
    <cfRule type="expression" dxfId="1247" priority="11">
      <formula>F82&gt;0</formula>
    </cfRule>
    <cfRule type="expression" dxfId="1246" priority="12">
      <formula>F82&lt;0</formula>
    </cfRule>
  </conditionalFormatting>
  <conditionalFormatting sqref="H82:H96">
    <cfRule type="expression" dxfId="1245" priority="9">
      <formula>H82&gt;0</formula>
    </cfRule>
    <cfRule type="expression" dxfId="1244" priority="10">
      <formula>H82&lt;0</formula>
    </cfRule>
  </conditionalFormatting>
  <conditionalFormatting sqref="F25:F45">
    <cfRule type="expression" dxfId="1243" priority="7">
      <formula>F25&gt;0</formula>
    </cfRule>
    <cfRule type="expression" dxfId="1242" priority="8">
      <formula>F25&lt;0</formula>
    </cfRule>
  </conditionalFormatting>
  <conditionalFormatting sqref="H25:H45">
    <cfRule type="expression" dxfId="1241" priority="5">
      <formula>H25&gt;0</formula>
    </cfRule>
    <cfRule type="expression" dxfId="1240" priority="6">
      <formula>H25&lt;0</formula>
    </cfRule>
  </conditionalFormatting>
  <conditionalFormatting sqref="J34:J52">
    <cfRule type="expression" dxfId="1239" priority="3">
      <formula>J34&gt;0</formula>
    </cfRule>
    <cfRule type="expression" dxfId="1238" priority="4">
      <formula>J34&lt;0</formula>
    </cfRule>
  </conditionalFormatting>
  <conditionalFormatting sqref="J39">
    <cfRule type="expression" dxfId="1237" priority="1">
      <formula>J39&gt;0</formula>
    </cfRule>
    <cfRule type="expression" dxfId="123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155.44999999999999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155.44999999999999</v>
      </c>
      <c r="R4" s="516">
        <v>1.4800000000000001E-2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697" t="s">
        <v>78</v>
      </c>
      <c r="P42" s="697"/>
      <c r="T42" s="107" t="s">
        <v>99</v>
      </c>
      <c r="U42" s="364" t="s">
        <v>626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170.995</v>
      </c>
      <c r="Q43" s="2"/>
      <c r="T43" s="107" t="s">
        <v>100</v>
      </c>
      <c r="U43" s="364" t="s">
        <v>627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169.44049999999999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167.886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166.33150000000001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164.77699999999999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163.2225</v>
      </c>
      <c r="Q48" s="2"/>
      <c r="T48" s="107" t="s">
        <v>104</v>
      </c>
      <c r="U48" s="364" t="s">
        <v>628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161.66800000000001</v>
      </c>
      <c r="Q49" s="2"/>
      <c r="T49" s="107" t="s">
        <v>105</v>
      </c>
      <c r="U49" s="364" t="s">
        <v>629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160.11349999999999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158.559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157.00449999999998</v>
      </c>
      <c r="Q52" s="2"/>
      <c r="T52" s="107" t="s">
        <v>107</v>
      </c>
      <c r="U52" s="364" t="s">
        <v>630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155.44999999999999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153.8955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152.34099999999998</v>
      </c>
      <c r="Q55" s="2"/>
      <c r="T55" s="107" t="s">
        <v>108</v>
      </c>
      <c r="U55" s="364" t="s">
        <v>575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150.78649999999999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149.23199999999997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147.67749999999998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146.12299999999999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144.5685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143.01399999999998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141.45949999999999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139.905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35" priority="35">
      <formula>N19&gt;0</formula>
    </cfRule>
    <cfRule type="expression" dxfId="12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33" priority="21">
      <formula>F25&gt;0</formula>
    </cfRule>
    <cfRule type="expression" dxfId="1232" priority="22">
      <formula>F25&lt;0</formula>
    </cfRule>
  </conditionalFormatting>
  <conditionalFormatting sqref="H25:H47">
    <cfRule type="expression" dxfId="1231" priority="19">
      <formula>H25&gt;0</formula>
    </cfRule>
    <cfRule type="expression" dxfId="1230" priority="20">
      <formula>H25&lt;0</formula>
    </cfRule>
  </conditionalFormatting>
  <conditionalFormatting sqref="I25:I27">
    <cfRule type="expression" dxfId="1229" priority="15">
      <formula>I25&gt;0</formula>
    </cfRule>
    <cfRule type="expression" dxfId="1228" priority="16">
      <formula>I25&lt;0</formula>
    </cfRule>
  </conditionalFormatting>
  <conditionalFormatting sqref="Q7">
    <cfRule type="expression" dxfId="1227" priority="5">
      <formula>Q7&gt;0</formula>
    </cfRule>
    <cfRule type="expression" dxfId="1226" priority="6">
      <formula>Q7&lt;0</formula>
    </cfRule>
  </conditionalFormatting>
  <conditionalFormatting sqref="Q8">
    <cfRule type="expression" dxfId="1225" priority="3">
      <formula>Q8&gt;0</formula>
    </cfRule>
    <cfRule type="expression" dxfId="12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78.489999999999995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78.489999999999995</v>
      </c>
      <c r="R4" s="498">
        <v>2.7000000000000001E-3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86.338999999999999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85.554100000000005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84.769199999999998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83.984300000000005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83.199399999999997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82.414500000000004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81.629599999999996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80.844700000000003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80.059799999999996</v>
      </c>
      <c r="Q49" s="2"/>
      <c r="T49" s="92" t="s">
        <v>103</v>
      </c>
      <c r="U49" s="129" t="s">
        <v>555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79.274900000000002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78.489999999999995</v>
      </c>
      <c r="Q51" s="2"/>
      <c r="T51" s="92" t="s">
        <v>104</v>
      </c>
      <c r="U51" s="129" t="s">
        <v>631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77.705099999999987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76.920199999999994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76.135299999999987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75.350399999999993</v>
      </c>
      <c r="T55" s="92" t="s">
        <v>107</v>
      </c>
      <c r="U55" s="129" t="s">
        <v>632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74.565499999999986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73.780599999999993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72.995699999999999</v>
      </c>
      <c r="T58" s="92" t="s">
        <v>108</v>
      </c>
      <c r="U58" s="129" t="s">
        <v>584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72.210799999999992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71.425899999999999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70.640999999999991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23" priority="9">
      <formula>F36&gt;0</formula>
    </cfRule>
    <cfRule type="expression" dxfId="1222" priority="10">
      <formula>F36&lt;0</formula>
    </cfRule>
  </conditionalFormatting>
  <conditionalFormatting sqref="F25:F35">
    <cfRule type="expression" dxfId="1221" priority="7">
      <formula>F25&gt;0</formula>
    </cfRule>
    <cfRule type="expression" dxfId="1220" priority="8">
      <formula>F25&lt;0</formula>
    </cfRule>
  </conditionalFormatting>
  <conditionalFormatting sqref="H25:H35">
    <cfRule type="expression" dxfId="1219" priority="5">
      <formula>H25&gt;0</formula>
    </cfRule>
    <cfRule type="expression" dxfId="1218" priority="6">
      <formula>H25&lt;0</formula>
    </cfRule>
  </conditionalFormatting>
  <conditionalFormatting sqref="Q7">
    <cfRule type="expression" dxfId="1217" priority="3">
      <formula>Q7&gt;0</formula>
    </cfRule>
    <cfRule type="expression" dxfId="1216" priority="4">
      <formula>Q7&lt;0</formula>
    </cfRule>
  </conditionalFormatting>
  <conditionalFormatting sqref="Q8">
    <cfRule type="expression" dxfId="1215" priority="1">
      <formula>Q8&gt;0</formula>
    </cfRule>
    <cfRule type="expression" dxfId="12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78.91</v>
      </c>
      <c r="R4" s="521">
        <v>9.1999999999999998E-3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7891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1082.6399999999994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924.34000000000015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0.13268050974211462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751</v>
      </c>
      <c r="L24" s="227" t="s">
        <v>758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697" t="s">
        <v>78</v>
      </c>
      <c r="P40" s="69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86.801000000000002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86.011899999999997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85.222800000000007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84.433700000000002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83.644599999999997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82.855500000000006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82.066400000000002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81.277299999999997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80.488199999999992</v>
      </c>
      <c r="Q49" s="2"/>
      <c r="T49" s="92" t="s">
        <v>121</v>
      </c>
      <c r="U49" s="129" t="s">
        <v>546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79.699100000000001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78.91</v>
      </c>
      <c r="Q51" s="2"/>
      <c r="T51" s="92" t="s">
        <v>104</v>
      </c>
      <c r="U51" s="129" t="s">
        <v>633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78.120899999999992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77.331800000000001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76.542699999999996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75.753599999999992</v>
      </c>
      <c r="T55" s="92" t="s">
        <v>107</v>
      </c>
      <c r="U55" s="129" t="s">
        <v>634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74.964499999999987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74.175399999999996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73.386300000000006</v>
      </c>
      <c r="T58" s="92" t="s">
        <v>108</v>
      </c>
      <c r="U58" s="129" t="s">
        <v>585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72.597200000000001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71.808099999999996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71.019000000000005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3" priority="21">
      <formula>F47&gt;0</formula>
    </cfRule>
    <cfRule type="expression" dxfId="1212" priority="22">
      <formula>F47&lt;0</formula>
    </cfRule>
  </conditionalFormatting>
  <conditionalFormatting sqref="Q7">
    <cfRule type="expression" dxfId="1211" priority="19">
      <formula>Q7&gt;0</formula>
    </cfRule>
    <cfRule type="expression" dxfId="1210" priority="20">
      <formula>Q7&lt;0</formula>
    </cfRule>
  </conditionalFormatting>
  <conditionalFormatting sqref="Q8">
    <cfRule type="expression" dxfId="1209" priority="17">
      <formula>Q8&gt;0</formula>
    </cfRule>
    <cfRule type="expression" dxfId="1208" priority="18">
      <formula>Q8&lt;0</formula>
    </cfRule>
  </conditionalFormatting>
  <conditionalFormatting sqref="F25:F46">
    <cfRule type="expression" dxfId="1207" priority="15">
      <formula>F25&gt;0</formula>
    </cfRule>
    <cfRule type="expression" dxfId="1206" priority="16">
      <formula>F25&lt;0</formula>
    </cfRule>
  </conditionalFormatting>
  <conditionalFormatting sqref="H25:H46">
    <cfRule type="expression" dxfId="1205" priority="13">
      <formula>H25&gt;0</formula>
    </cfRule>
    <cfRule type="expression" dxfId="1204" priority="14">
      <formula>H25&lt;0</formula>
    </cfRule>
  </conditionalFormatting>
  <conditionalFormatting sqref="F89:F110">
    <cfRule type="expression" dxfId="1203" priority="11">
      <formula>F89&gt;0</formula>
    </cfRule>
    <cfRule type="expression" dxfId="1202" priority="12">
      <formula>F89&lt;0</formula>
    </cfRule>
  </conditionalFormatting>
  <conditionalFormatting sqref="H89:H110">
    <cfRule type="expression" dxfId="1201" priority="9">
      <formula>H89&gt;0</formula>
    </cfRule>
    <cfRule type="expression" dxfId="1200" priority="10">
      <formula>H89&lt;0</formula>
    </cfRule>
  </conditionalFormatting>
  <conditionalFormatting sqref="Q10">
    <cfRule type="expression" dxfId="1199" priority="7">
      <formula>Q10&gt;0</formula>
    </cfRule>
    <cfRule type="expression" dxfId="1198" priority="8">
      <formula>Q10&lt;0</formula>
    </cfRule>
  </conditionalFormatting>
  <conditionalFormatting sqref="J25:J38">
    <cfRule type="expression" dxfId="1197" priority="5">
      <formula>J25&gt;0</formula>
    </cfRule>
    <cfRule type="expression" dxfId="1196" priority="6">
      <formula>J25&lt;0</formula>
    </cfRule>
  </conditionalFormatting>
  <conditionalFormatting sqref="K25:K38">
    <cfRule type="expression" dxfId="1195" priority="3">
      <formula>K25&gt;0</formula>
    </cfRule>
    <cfRule type="expression" dxfId="1194" priority="4">
      <formula>K25&lt;0</formula>
    </cfRule>
  </conditionalFormatting>
  <conditionalFormatting sqref="L25:L38">
    <cfRule type="expression" dxfId="1193" priority="1">
      <formula>L25&gt;0</formula>
    </cfRule>
    <cfRule type="expression" dxfId="11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35.369999999999997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35.369999999999997</v>
      </c>
      <c r="R4" s="498">
        <v>8.0000000000000002E-3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38.907000000000004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38.5533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38.199599999999997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37.8459</v>
      </c>
      <c r="R43" s="82"/>
      <c r="T43" s="86" t="s">
        <v>100</v>
      </c>
      <c r="U43" s="129" t="s">
        <v>570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37.492199999999997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37.138500000000001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36.784799999999997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36.431100000000001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36.077399999999997</v>
      </c>
      <c r="R48" s="82"/>
      <c r="T48" s="86" t="s">
        <v>104</v>
      </c>
      <c r="U48" s="129" t="s">
        <v>635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35.723700000000001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35.369999999999997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35.016299999999994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34.662599999999998</v>
      </c>
      <c r="R52" s="82"/>
      <c r="T52" s="86" t="s">
        <v>107</v>
      </c>
      <c r="U52" s="129" t="s">
        <v>636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34.308899999999994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33.955199999999998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33.601499999999994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33.247799999999998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32.894100000000002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32.540399999999998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32.186700000000002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31.832999999999998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91" priority="31">
      <formula>F29&gt;0</formula>
    </cfRule>
    <cfRule type="expression" dxfId="1190" priority="32">
      <formula>F29&lt;0</formula>
    </cfRule>
  </conditionalFormatting>
  <conditionalFormatting sqref="F29 F31:F35">
    <cfRule type="expression" dxfId="1189" priority="33">
      <formula>F29&gt;0</formula>
    </cfRule>
    <cfRule type="expression" dxfId="1188" priority="34">
      <formula>F29&lt;0</formula>
    </cfRule>
  </conditionalFormatting>
  <conditionalFormatting sqref="H29 H31:H35">
    <cfRule type="expression" dxfId="1187" priority="29">
      <formula>H29&gt;0</formula>
    </cfRule>
    <cfRule type="expression" dxfId="1186" priority="30">
      <formula>H29&lt;0</formula>
    </cfRule>
  </conditionalFormatting>
  <conditionalFormatting sqref="F21:F28">
    <cfRule type="expression" dxfId="1185" priority="27">
      <formula>F21&gt;0</formula>
    </cfRule>
    <cfRule type="expression" dxfId="1184" priority="28">
      <formula>F21&lt;0</formula>
    </cfRule>
  </conditionalFormatting>
  <conditionalFormatting sqref="H21:H28">
    <cfRule type="expression" dxfId="1183" priority="25">
      <formula>H21&gt;0</formula>
    </cfRule>
    <cfRule type="expression" dxfId="1182" priority="26">
      <formula>H21&lt;0</formula>
    </cfRule>
  </conditionalFormatting>
  <conditionalFormatting sqref="Q8">
    <cfRule type="expression" dxfId="1181" priority="21">
      <formula>Q8&gt;0</formula>
    </cfRule>
    <cfRule type="expression" dxfId="1180" priority="22">
      <formula>Q8&lt;0</formula>
    </cfRule>
  </conditionalFormatting>
  <conditionalFormatting sqref="Q7">
    <cfRule type="expression" dxfId="1179" priority="23">
      <formula>Q7&gt;0</formula>
    </cfRule>
    <cfRule type="expression" dxfId="1178" priority="24">
      <formula>Q7&lt;0</formula>
    </cfRule>
  </conditionalFormatting>
  <conditionalFormatting sqref="F30">
    <cfRule type="expression" dxfId="1177" priority="19">
      <formula>F30&gt;0</formula>
    </cfRule>
    <cfRule type="expression" dxfId="1176" priority="20">
      <formula>F30&lt;0</formula>
    </cfRule>
  </conditionalFormatting>
  <conditionalFormatting sqref="H30">
    <cfRule type="expression" dxfId="1175" priority="17">
      <formula>H30&gt;0</formula>
    </cfRule>
    <cfRule type="expression" dxfId="1174" priority="18">
      <formula>H30&lt;0</formula>
    </cfRule>
  </conditionalFormatting>
  <conditionalFormatting sqref="F68 F70:F74">
    <cfRule type="expression" dxfId="1173" priority="13">
      <formula>F68&gt;0</formula>
    </cfRule>
    <cfRule type="expression" dxfId="1172" priority="14">
      <formula>F68&lt;0</formula>
    </cfRule>
  </conditionalFormatting>
  <conditionalFormatting sqref="F68 F70:F74">
    <cfRule type="expression" dxfId="1171" priority="15">
      <formula>F68&gt;0</formula>
    </cfRule>
    <cfRule type="expression" dxfId="1170" priority="16">
      <formula>F68&lt;0</formula>
    </cfRule>
  </conditionalFormatting>
  <conditionalFormatting sqref="H68 H70:H74">
    <cfRule type="expression" dxfId="1169" priority="11">
      <formula>H68&gt;0</formula>
    </cfRule>
    <cfRule type="expression" dxfId="1168" priority="12">
      <formula>H68&lt;0</formula>
    </cfRule>
  </conditionalFormatting>
  <conditionalFormatting sqref="F60:F67">
    <cfRule type="expression" dxfId="1167" priority="9">
      <formula>F60&gt;0</formula>
    </cfRule>
    <cfRule type="expression" dxfId="1166" priority="10">
      <formula>F60&lt;0</formula>
    </cfRule>
  </conditionalFormatting>
  <conditionalFormatting sqref="H60:H67">
    <cfRule type="expression" dxfId="1165" priority="7">
      <formula>H60&gt;0</formula>
    </cfRule>
    <cfRule type="expression" dxfId="1164" priority="8">
      <formula>H60&lt;0</formula>
    </cfRule>
  </conditionalFormatting>
  <conditionalFormatting sqref="F69">
    <cfRule type="expression" dxfId="1163" priority="5">
      <formula>F69&gt;0</formula>
    </cfRule>
    <cfRule type="expression" dxfId="1162" priority="6">
      <formula>F69&lt;0</formula>
    </cfRule>
  </conditionalFormatting>
  <conditionalFormatting sqref="H69">
    <cfRule type="expression" dxfId="1161" priority="3">
      <formula>H69&gt;0</formula>
    </cfRule>
    <cfRule type="expression" dxfId="1160" priority="4">
      <formula>H69&lt;0</formula>
    </cfRule>
  </conditionalFormatting>
  <conditionalFormatting sqref="Q10">
    <cfRule type="expression" dxfId="1159" priority="1">
      <formula>Q10&gt;0</formula>
    </cfRule>
    <cfRule type="expression" dxfId="115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27.93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27.93</v>
      </c>
      <c r="R4" s="498">
        <v>4.0000000000000001E-3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697" t="s">
        <v>78</v>
      </c>
      <c r="P40" s="697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30.723000000000003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30.443700000000003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30.164400000000001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29.885100000000001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29.605800000000002</v>
      </c>
      <c r="Q45" s="2"/>
      <c r="T45" s="92" t="s">
        <v>99</v>
      </c>
      <c r="U45" s="129" t="s">
        <v>637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29.326499999999999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29.0472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28.767900000000001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28.488600000000002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28.209299999999999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27.93</v>
      </c>
      <c r="Q51" s="2"/>
      <c r="T51" s="92" t="s">
        <v>104</v>
      </c>
      <c r="U51" s="129" t="s">
        <v>638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27.650700000000001</v>
      </c>
      <c r="Q52" s="2"/>
      <c r="T52" s="92" t="s">
        <v>105</v>
      </c>
      <c r="U52" s="129" t="s">
        <v>576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27.371399999999998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27.092099999999999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26.812799999999999</v>
      </c>
      <c r="T55" s="92" t="s">
        <v>107</v>
      </c>
      <c r="U55" s="129" t="s">
        <v>639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26.5335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26.254199999999997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25.974900000000002</v>
      </c>
      <c r="T58" s="92" t="s">
        <v>108</v>
      </c>
      <c r="U58" s="129" t="s">
        <v>577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25.695600000000002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25.4163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25.137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57" priority="11">
      <formula>F33&gt;0</formula>
    </cfRule>
    <cfRule type="expression" dxfId="1156" priority="12">
      <formula>F33&lt;0</formula>
    </cfRule>
  </conditionalFormatting>
  <conditionalFormatting sqref="Q7">
    <cfRule type="expression" dxfId="1155" priority="9">
      <formula>Q7&gt;0</formula>
    </cfRule>
    <cfRule type="expression" dxfId="1154" priority="10">
      <formula>Q7&lt;0</formula>
    </cfRule>
  </conditionalFormatting>
  <conditionalFormatting sqref="Q8">
    <cfRule type="expression" dxfId="1153" priority="7">
      <formula>Q8&gt;0</formula>
    </cfRule>
    <cfRule type="expression" dxfId="1152" priority="8">
      <formula>Q8&lt;0</formula>
    </cfRule>
  </conditionalFormatting>
  <conditionalFormatting sqref="F25:F32">
    <cfRule type="expression" dxfId="1151" priority="5">
      <formula>F25&gt;0</formula>
    </cfRule>
    <cfRule type="expression" dxfId="1150" priority="6">
      <formula>F25&lt;0</formula>
    </cfRule>
  </conditionalFormatting>
  <conditionalFormatting sqref="H25:H32">
    <cfRule type="expression" dxfId="1149" priority="3">
      <formula>H25&gt;0</formula>
    </cfRule>
    <cfRule type="expression" dxfId="1148" priority="4">
      <formula>H25&lt;0</formula>
    </cfRule>
  </conditionalFormatting>
  <conditionalFormatting sqref="Q10">
    <cfRule type="expression" dxfId="1147" priority="1">
      <formula>Q10&gt;0</formula>
    </cfRule>
    <cfRule type="expression" dxfId="114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23.74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23.74</v>
      </c>
      <c r="R4" s="498">
        <v>2.9000000000000001E-2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751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697" t="s">
        <v>78</v>
      </c>
      <c r="P40" s="697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26.114000000000001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25.8766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25.639199999999999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25.401800000000001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25.164400000000001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24.927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24.689599999999999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24.452199999999998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24.2148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23.977399999999999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23.74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23.502599999999997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23.265199999999997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23.027799999999999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22.790399999999998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22.552999999999997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22.315599999999996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22.078199999999999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21.840799999999998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21.603400000000001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21.366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751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45" priority="57">
      <formula>F31&gt;0</formula>
    </cfRule>
    <cfRule type="expression" dxfId="1144" priority="58">
      <formula>F31&lt;0</formula>
    </cfRule>
  </conditionalFormatting>
  <conditionalFormatting sqref="Q7">
    <cfRule type="expression" dxfId="1143" priority="55">
      <formula>Q7&gt;0</formula>
    </cfRule>
    <cfRule type="expression" dxfId="1142" priority="56">
      <formula>Q7&lt;0</formula>
    </cfRule>
  </conditionalFormatting>
  <conditionalFormatting sqref="Q8">
    <cfRule type="expression" dxfId="1141" priority="53">
      <formula>Q8&gt;0</formula>
    </cfRule>
    <cfRule type="expression" dxfId="114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39" priority="45">
      <formula>M58&gt;0</formula>
    </cfRule>
    <cfRule type="expression" dxfId="1138" priority="46">
      <formula>M58&lt;0</formula>
    </cfRule>
  </conditionalFormatting>
  <conditionalFormatting sqref="Q10">
    <cfRule type="expression" dxfId="1137" priority="43">
      <formula>Q10&gt;0</formula>
    </cfRule>
    <cfRule type="expression" dxfId="1136" priority="44">
      <formula>Q10&lt;0</formula>
    </cfRule>
  </conditionalFormatting>
  <conditionalFormatting sqref="F25:F30">
    <cfRule type="expression" dxfId="1135" priority="41">
      <formula>F25&gt;0</formula>
    </cfRule>
    <cfRule type="expression" dxfId="1134" priority="42">
      <formula>F25&lt;0</formula>
    </cfRule>
  </conditionalFormatting>
  <conditionalFormatting sqref="H25:H30">
    <cfRule type="expression" dxfId="1133" priority="39">
      <formula>H25&gt;0</formula>
    </cfRule>
    <cfRule type="expression" dxfId="1132" priority="40">
      <formula>H25&lt;0</formula>
    </cfRule>
  </conditionalFormatting>
  <conditionalFormatting sqref="F83:F94">
    <cfRule type="expression" dxfId="1131" priority="37">
      <formula>F83&gt;0</formula>
    </cfRule>
    <cfRule type="expression" dxfId="1130" priority="38">
      <formula>F83&lt;0</formula>
    </cfRule>
  </conditionalFormatting>
  <conditionalFormatting sqref="H83:H94">
    <cfRule type="expression" dxfId="1129" priority="35">
      <formula>H83&gt;0</formula>
    </cfRule>
    <cfRule type="expression" dxfId="1128" priority="36">
      <formula>H83&lt;0</formula>
    </cfRule>
  </conditionalFormatting>
  <conditionalFormatting sqref="J41">
    <cfRule type="expression" dxfId="1127" priority="33">
      <formula>J41&gt;0</formula>
    </cfRule>
    <cfRule type="expression" dxfId="1126" priority="34">
      <formula>J41&lt;0</formula>
    </cfRule>
  </conditionalFormatting>
  <conditionalFormatting sqref="J39:J47 J49">
    <cfRule type="expression" dxfId="1125" priority="31">
      <formula>J39&gt;0</formula>
    </cfRule>
    <cfRule type="expression" dxfId="1124" priority="32">
      <formula>J39&lt;0</formula>
    </cfRule>
  </conditionalFormatting>
  <conditionalFormatting sqref="F48 H48">
    <cfRule type="expression" dxfId="1123" priority="29">
      <formula>F48&gt;0</formula>
    </cfRule>
    <cfRule type="expression" dxfId="1122" priority="30">
      <formula>F48&lt;0</formula>
    </cfRule>
  </conditionalFormatting>
  <conditionalFormatting sqref="J48">
    <cfRule type="expression" dxfId="1121" priority="27">
      <formula>J48&gt;0</formula>
    </cfRule>
    <cfRule type="expression" dxfId="1120" priority="28">
      <formula>J48&lt;0</formula>
    </cfRule>
  </conditionalFormatting>
  <conditionalFormatting sqref="K41:K52">
    <cfRule type="expression" dxfId="1119" priority="25">
      <formula>K41&gt;0</formula>
    </cfRule>
    <cfRule type="expression" dxfId="1118" priority="26">
      <formula>K41&lt;0</formula>
    </cfRule>
  </conditionalFormatting>
  <conditionalFormatting sqref="K39:K52">
    <cfRule type="expression" dxfId="1117" priority="23">
      <formula>K39&gt;0</formula>
    </cfRule>
    <cfRule type="expression" dxfId="1116" priority="24">
      <formula>K39&lt;0</formula>
    </cfRule>
  </conditionalFormatting>
  <conditionalFormatting sqref="F102:F118 H102:H118 H120:H128 F120:F128">
    <cfRule type="expression" dxfId="1115" priority="19">
      <formula>F102&gt;0</formula>
    </cfRule>
    <cfRule type="expression" dxfId="1114" priority="20">
      <formula>F102&lt;0</formula>
    </cfRule>
  </conditionalFormatting>
  <conditionalFormatting sqref="F96:F101">
    <cfRule type="expression" dxfId="1113" priority="17">
      <formula>F96&gt;0</formula>
    </cfRule>
    <cfRule type="expression" dxfId="1112" priority="18">
      <formula>F96&lt;0</formula>
    </cfRule>
  </conditionalFormatting>
  <conditionalFormatting sqref="H96:H101">
    <cfRule type="expression" dxfId="1111" priority="15">
      <formula>H96&gt;0</formula>
    </cfRule>
    <cfRule type="expression" dxfId="1110" priority="16">
      <formula>H96&lt;0</formula>
    </cfRule>
  </conditionalFormatting>
  <conditionalFormatting sqref="J112">
    <cfRule type="expression" dxfId="1109" priority="13">
      <formula>J112&gt;0</formula>
    </cfRule>
    <cfRule type="expression" dxfId="1108" priority="14">
      <formula>J112&lt;0</formula>
    </cfRule>
  </conditionalFormatting>
  <conditionalFormatting sqref="J110:J118 J120">
    <cfRule type="expression" dxfId="1107" priority="11">
      <formula>J110&gt;0</formula>
    </cfRule>
    <cfRule type="expression" dxfId="1106" priority="12">
      <formula>J110&lt;0</formula>
    </cfRule>
  </conditionalFormatting>
  <conditionalFormatting sqref="F119 H119">
    <cfRule type="expression" dxfId="1105" priority="9">
      <formula>F119&gt;0</formula>
    </cfRule>
    <cfRule type="expression" dxfId="1104" priority="10">
      <formula>F119&lt;0</formula>
    </cfRule>
  </conditionalFormatting>
  <conditionalFormatting sqref="J119">
    <cfRule type="expression" dxfId="1103" priority="7">
      <formula>J119&gt;0</formula>
    </cfRule>
    <cfRule type="expression" dxfId="1102" priority="8">
      <formula>J119&lt;0</formula>
    </cfRule>
  </conditionalFormatting>
  <conditionalFormatting sqref="K112:K123">
    <cfRule type="expression" dxfId="1101" priority="5">
      <formula>K112&gt;0</formula>
    </cfRule>
    <cfRule type="expression" dxfId="1100" priority="6">
      <formula>K112&lt;0</formula>
    </cfRule>
  </conditionalFormatting>
  <conditionalFormatting sqref="K110:K123">
    <cfRule type="expression" dxfId="1099" priority="3">
      <formula>K110&gt;0</formula>
    </cfRule>
    <cfRule type="expression" dxfId="1098" priority="4">
      <formula>K110&lt;0</formula>
    </cfRule>
  </conditionalFormatting>
  <conditionalFormatting sqref="J121">
    <cfRule type="expression" dxfId="1097" priority="1">
      <formula>J121&gt;0</formula>
    </cfRule>
    <cfRule type="expression" dxfId="109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60.36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60.36</v>
      </c>
      <c r="R4" s="498">
        <v>1E-3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697" t="s">
        <v>78</v>
      </c>
      <c r="P40" s="697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66.396000000000001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65.792400000000001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65.188800000000001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64.5852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63.9816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63.378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62.7744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62.1708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61.5672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60.9636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60.36</v>
      </c>
      <c r="Q51" s="2"/>
      <c r="T51" s="92" t="s">
        <v>104</v>
      </c>
      <c r="U51" s="129" t="s">
        <v>640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59.756399999999999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59.152799999999999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58.549199999999999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57.945599999999999</v>
      </c>
      <c r="T55" s="92" t="s">
        <v>107</v>
      </c>
      <c r="U55" s="129" t="s">
        <v>641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57.341999999999999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56.738399999999999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56.134800000000006</v>
      </c>
      <c r="T58" s="92" t="s">
        <v>108</v>
      </c>
      <c r="U58" s="129" t="s">
        <v>578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55.531199999999998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54.927599999999998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54.323999999999998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5" priority="15">
      <formula>F39&gt;0</formula>
    </cfRule>
    <cfRule type="expression" dxfId="1094" priority="16">
      <formula>F39&lt;0</formula>
    </cfRule>
  </conditionalFormatting>
  <conditionalFormatting sqref="Q7">
    <cfRule type="expression" dxfId="1093" priority="13">
      <formula>Q7&gt;0</formula>
    </cfRule>
    <cfRule type="expression" dxfId="1092" priority="14">
      <formula>Q7&lt;0</formula>
    </cfRule>
  </conditionalFormatting>
  <conditionalFormatting sqref="Q8">
    <cfRule type="expression" dxfId="1091" priority="11">
      <formula>Q8&gt;0</formula>
    </cfRule>
    <cfRule type="expression" dxfId="1090" priority="12">
      <formula>Q8&lt;0</formula>
    </cfRule>
  </conditionalFormatting>
  <conditionalFormatting sqref="F25:F38">
    <cfRule type="expression" dxfId="1089" priority="9">
      <formula>F25&gt;0</formula>
    </cfRule>
    <cfRule type="expression" dxfId="1088" priority="10">
      <formula>F25&lt;0</formula>
    </cfRule>
  </conditionalFormatting>
  <conditionalFormatting sqref="H25:H38">
    <cfRule type="expression" dxfId="1087" priority="7">
      <formula>H25&gt;0</formula>
    </cfRule>
    <cfRule type="expression" dxfId="108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5" priority="3">
      <formula>M55&gt;0</formula>
    </cfRule>
    <cfRule type="expression" dxfId="1084" priority="4">
      <formula>M55&lt;0</formula>
    </cfRule>
  </conditionalFormatting>
  <conditionalFormatting sqref="Q10">
    <cfRule type="expression" dxfId="1083" priority="1">
      <formula>Q10&gt;0</formula>
    </cfRule>
    <cfRule type="expression" dxfId="108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40.72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40.72</v>
      </c>
      <c r="R4" s="498">
        <v>-9.1999999999999998E-3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697" t="s">
        <v>78</v>
      </c>
      <c r="P40" s="69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44.792000000000002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44.384799999999998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43.977600000000002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43.570399999999999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43.163200000000003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42.756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42.348799999999997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41.941600000000001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41.534399999999998</v>
      </c>
      <c r="Q49" s="2"/>
      <c r="T49" s="92" t="s">
        <v>103</v>
      </c>
      <c r="U49" s="129" t="s">
        <v>642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41.127200000000002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40.72</v>
      </c>
      <c r="Q51" s="2"/>
      <c r="T51" s="92" t="s">
        <v>104</v>
      </c>
      <c r="U51" s="129" t="s">
        <v>643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40.312799999999996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39.9056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39.498399999999997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39.091200000000001</v>
      </c>
      <c r="T55" s="92" t="s">
        <v>107</v>
      </c>
      <c r="U55" s="129" t="s">
        <v>644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38.683999999999997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38.276799999999994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37.869599999999998</v>
      </c>
      <c r="T58" s="92" t="s">
        <v>108</v>
      </c>
      <c r="U58" s="129" t="s">
        <v>547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37.462400000000002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37.055199999999999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36.648000000000003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1" priority="27">
      <formula>F27&gt;0</formula>
    </cfRule>
    <cfRule type="expression" dxfId="108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9" priority="15">
      <formula>Q8&gt;0</formula>
    </cfRule>
    <cfRule type="expression" dxfId="1078" priority="16">
      <formula>Q8&lt;0</formula>
    </cfRule>
  </conditionalFormatting>
  <conditionalFormatting sqref="Q7">
    <cfRule type="expression" dxfId="1077" priority="17">
      <formula>Q7&gt;0</formula>
    </cfRule>
    <cfRule type="expression" dxfId="1076" priority="18">
      <formula>Q7&lt;0</formula>
    </cfRule>
  </conditionalFormatting>
  <conditionalFormatting sqref="F37:F38">
    <cfRule type="expression" dxfId="1075" priority="13">
      <formula>F37&gt;0</formula>
    </cfRule>
    <cfRule type="expression" dxfId="1074" priority="14">
      <formula>F37&lt;0</formula>
    </cfRule>
  </conditionalFormatting>
  <conditionalFormatting sqref="H37:H38">
    <cfRule type="expression" dxfId="1073" priority="11">
      <formula>H37&gt;0</formula>
    </cfRule>
    <cfRule type="expression" dxfId="1072" priority="12">
      <formula>H37&lt;0</formula>
    </cfRule>
  </conditionalFormatting>
  <conditionalFormatting sqref="F23:F26 H23:H26">
    <cfRule type="expression" dxfId="1071" priority="9">
      <formula>F23&gt;0</formula>
    </cfRule>
    <cfRule type="expression" dxfId="1070" priority="10">
      <formula>F23&lt;0</formula>
    </cfRule>
  </conditionalFormatting>
  <conditionalFormatting sqref="Q10">
    <cfRule type="expression" dxfId="1069" priority="3">
      <formula>Q10&gt;0</formula>
    </cfRule>
    <cfRule type="expression" dxfId="1068" priority="4">
      <formula>Q10&lt;0</formula>
    </cfRule>
  </conditionalFormatting>
  <conditionalFormatting sqref="F22 H22">
    <cfRule type="expression" dxfId="1067" priority="1">
      <formula>F22&gt;0</formula>
    </cfRule>
    <cfRule type="expression" dxfId="1066" priority="2">
      <formula>F22&lt;0</formula>
    </cfRule>
  </conditionalFormatting>
  <conditionalFormatting sqref="M41">
    <cfRule type="expression" dxfId="1065" priority="5">
      <formula>M41&gt;0</formula>
    </cfRule>
    <cfRule type="expression" dxfId="106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54.97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54.97</v>
      </c>
      <c r="R4" s="498">
        <v>8.0999999999999996E-3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60.467000000000006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59.917300000000004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59.367600000000003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58.817900000000002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58.2682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57.718499999999999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57.168799999999997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56.619100000000003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56.069400000000002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55.5197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54.97</v>
      </c>
      <c r="Q51" s="2"/>
      <c r="T51" s="92" t="s">
        <v>104</v>
      </c>
      <c r="U51" s="129" t="s">
        <v>645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54.420299999999997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53.870599999999996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53.320899999999995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52.7712</v>
      </c>
      <c r="T55" s="92" t="s">
        <v>107</v>
      </c>
      <c r="U55" s="129" t="s">
        <v>646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52.221499999999999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51.671799999999998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51.122100000000003</v>
      </c>
      <c r="T58" s="92" t="s">
        <v>108</v>
      </c>
      <c r="U58" s="129" t="s">
        <v>586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50.572400000000002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50.0227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49.472999999999999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3" priority="29">
      <formula>F25&gt;0</formula>
    </cfRule>
    <cfRule type="expression" dxfId="1062" priority="30">
      <formula>F25&lt;0</formula>
    </cfRule>
  </conditionalFormatting>
  <conditionalFormatting sqref="Q7">
    <cfRule type="expression" dxfId="1061" priority="27">
      <formula>Q7&gt;0</formula>
    </cfRule>
    <cfRule type="expression" dxfId="1060" priority="28">
      <formula>Q7&lt;0</formula>
    </cfRule>
  </conditionalFormatting>
  <conditionalFormatting sqref="Q8">
    <cfRule type="expression" dxfId="1059" priority="25">
      <formula>Q8&gt;0</formula>
    </cfRule>
    <cfRule type="expression" dxfId="1058" priority="26">
      <formula>Q8&lt;0</formula>
    </cfRule>
  </conditionalFormatting>
  <conditionalFormatting sqref="Q10">
    <cfRule type="expression" dxfId="1057" priority="13">
      <formula>Q10&gt;0</formula>
    </cfRule>
    <cfRule type="expression" dxfId="1056" priority="14">
      <formula>Q10&lt;0</formula>
    </cfRule>
  </conditionalFormatting>
  <conditionalFormatting sqref="M46">
    <cfRule type="expression" dxfId="1055" priority="11">
      <formula>M46&gt;0</formula>
    </cfRule>
    <cfRule type="expression" dxfId="1054" priority="12">
      <formula>M46&lt;0</formula>
    </cfRule>
  </conditionalFormatting>
  <conditionalFormatting sqref="F80:F88 H80:H88">
    <cfRule type="expression" dxfId="1053" priority="9">
      <formula>F80&gt;0</formula>
    </cfRule>
    <cfRule type="expression" dxfId="1052" priority="10">
      <formula>F80&lt;0</formula>
    </cfRule>
  </conditionalFormatting>
  <conditionalFormatting sqref="F75:F79">
    <cfRule type="expression" dxfId="1051" priority="7">
      <formula>F75&gt;0</formula>
    </cfRule>
    <cfRule type="expression" dxfId="1050" priority="8">
      <formula>F75&lt;0</formula>
    </cfRule>
  </conditionalFormatting>
  <conditionalFormatting sqref="H75:H79">
    <cfRule type="expression" dxfId="1049" priority="5">
      <formula>H75&gt;0</formula>
    </cfRule>
    <cfRule type="expression" dxfId="1048" priority="6">
      <formula>H75&lt;0</formula>
    </cfRule>
  </conditionalFormatting>
  <conditionalFormatting sqref="F71:F74">
    <cfRule type="expression" dxfId="1047" priority="3">
      <formula>F71&gt;0</formula>
    </cfRule>
    <cfRule type="expression" dxfId="1046" priority="4">
      <formula>F71&lt;0</formula>
    </cfRule>
  </conditionalFormatting>
  <conditionalFormatting sqref="H71:H74">
    <cfRule type="expression" dxfId="1045" priority="1">
      <formula>H71&gt;0</formula>
    </cfRule>
    <cfRule type="expression" dxfId="104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48.53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48.53</v>
      </c>
      <c r="R4" s="498">
        <v>4.7999999999999996E-3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53.383000000000003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52.897700000000007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52.412400000000005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51.927100000000003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51.441800000000001</v>
      </c>
      <c r="Q45" s="2"/>
      <c r="T45" s="92" t="s">
        <v>99</v>
      </c>
      <c r="U45" s="129" t="s">
        <v>647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50.956500000000005</v>
      </c>
      <c r="Q46" s="2"/>
      <c r="T46" s="92" t="s">
        <v>100</v>
      </c>
      <c r="U46" s="129" t="s">
        <v>648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50.471200000000003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49.985900000000001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49.500599999999999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49.015300000000003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48.53</v>
      </c>
      <c r="Q51" s="2"/>
      <c r="T51" s="92" t="s">
        <v>104</v>
      </c>
      <c r="U51" s="129" t="s">
        <v>649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48.044699999999999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47.559400000000004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47.074100000000001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46.588799999999999</v>
      </c>
      <c r="T55" s="92" t="s">
        <v>107</v>
      </c>
      <c r="U55" s="129" t="s">
        <v>650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46.103499999999997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45.618200000000002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45.132900000000006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44.647600000000004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44.162300000000002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43.677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3" priority="11">
      <formula>F34&gt;0</formula>
    </cfRule>
    <cfRule type="expression" dxfId="1042" priority="12">
      <formula>F34&lt;0</formula>
    </cfRule>
  </conditionalFormatting>
  <conditionalFormatting sqref="Q7">
    <cfRule type="expression" dxfId="1041" priority="9">
      <formula>Q7&gt;0</formula>
    </cfRule>
    <cfRule type="expression" dxfId="1040" priority="10">
      <formula>Q7&lt;0</formula>
    </cfRule>
  </conditionalFormatting>
  <conditionalFormatting sqref="Q8">
    <cfRule type="expression" dxfId="1039" priority="7">
      <formula>Q8&gt;0</formula>
    </cfRule>
    <cfRule type="expression" dxfId="1038" priority="8">
      <formula>Q8&lt;0</formula>
    </cfRule>
  </conditionalFormatting>
  <conditionalFormatting sqref="F25:F33">
    <cfRule type="expression" dxfId="1037" priority="5">
      <formula>F25&gt;0</formula>
    </cfRule>
    <cfRule type="expression" dxfId="1036" priority="6">
      <formula>F25&lt;0</formula>
    </cfRule>
  </conditionalFormatting>
  <conditionalFormatting sqref="H25:H33">
    <cfRule type="expression" dxfId="1035" priority="3">
      <formula>H25&gt;0</formula>
    </cfRule>
    <cfRule type="expression" dxfId="1034" priority="4">
      <formula>H25&lt;0</formula>
    </cfRule>
  </conditionalFormatting>
  <conditionalFormatting sqref="M46">
    <cfRule type="expression" dxfId="1033" priority="1">
      <formula>M46&gt;0</formula>
    </cfRule>
    <cfRule type="expression" dxfId="103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755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28.16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28.16</v>
      </c>
      <c r="R4" s="498">
        <v>6.7999999999999996E-3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30.976000000000003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30.694400000000002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30.412800000000001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30.131200000000003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29.849600000000002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29.568000000000001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29.2864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29.004799999999999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28.723200000000002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28.441600000000001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28.16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27.878399999999999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27.596799999999998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27.315200000000001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27.0336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26.751999999999999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26.470399999999998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26.188800000000001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25.9072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25.625600000000002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25.344000000000001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755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1" priority="9">
      <formula>F57&gt;0</formula>
    </cfRule>
    <cfRule type="expression" dxfId="1030" priority="10">
      <formula>F57&lt;0</formula>
    </cfRule>
  </conditionalFormatting>
  <conditionalFormatting sqref="Q7">
    <cfRule type="expression" dxfId="1029" priority="7">
      <formula>Q7&gt;0</formula>
    </cfRule>
    <cfRule type="expression" dxfId="1028" priority="8">
      <formula>Q7&lt;0</formula>
    </cfRule>
  </conditionalFormatting>
  <conditionalFormatting sqref="Q8">
    <cfRule type="expression" dxfId="1027" priority="5">
      <formula>Q8&gt;0</formula>
    </cfRule>
    <cfRule type="expression" dxfId="1026" priority="6">
      <formula>Q8&lt;0</formula>
    </cfRule>
  </conditionalFormatting>
  <conditionalFormatting sqref="F25:F56">
    <cfRule type="expression" dxfId="1025" priority="3">
      <formula>F25&gt;0</formula>
    </cfRule>
    <cfRule type="expression" dxfId="1024" priority="4">
      <formula>F25&lt;0</formula>
    </cfRule>
  </conditionalFormatting>
  <conditionalFormatting sqref="H25:H56">
    <cfRule type="expression" dxfId="1023" priority="1">
      <formula>H25&gt;0</formula>
    </cfRule>
    <cfRule type="expression" dxfId="102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79.05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79.05</v>
      </c>
      <c r="R4" s="498">
        <v>9.7000000000000003E-3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86.954999999999998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86.164500000000004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85.374000000000009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84.583500000000001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83.793000000000006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83.002499999999998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82.212000000000003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81.421499999999995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80.631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79.840499999999992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79.05</v>
      </c>
      <c r="Q51" s="2"/>
      <c r="T51" s="92" t="s">
        <v>104</v>
      </c>
      <c r="U51" s="129" t="s">
        <v>651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78.259500000000003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77.468999999999994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76.6785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75.887999999999991</v>
      </c>
      <c r="T55" s="92" t="s">
        <v>107</v>
      </c>
      <c r="U55" s="129" t="s">
        <v>652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75.097499999999997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74.306999999999988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73.516500000000008</v>
      </c>
      <c r="T58" s="92" t="s">
        <v>108</v>
      </c>
      <c r="U58" s="129" t="s">
        <v>566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72.725999999999999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71.935500000000005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71.144999999999996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1" priority="15">
      <formula>F57&gt;0</formula>
    </cfRule>
    <cfRule type="expression" dxfId="1020" priority="16">
      <formula>F57&lt;0</formula>
    </cfRule>
  </conditionalFormatting>
  <conditionalFormatting sqref="Q7">
    <cfRule type="expression" dxfId="1019" priority="13">
      <formula>Q7&gt;0</formula>
    </cfRule>
    <cfRule type="expression" dxfId="1018" priority="14">
      <formula>Q7&lt;0</formula>
    </cfRule>
  </conditionalFormatting>
  <conditionalFormatting sqref="Q8">
    <cfRule type="expression" dxfId="1017" priority="11">
      <formula>Q8&gt;0</formula>
    </cfRule>
    <cfRule type="expression" dxfId="1016" priority="12">
      <formula>Q8&lt;0</formula>
    </cfRule>
  </conditionalFormatting>
  <conditionalFormatting sqref="F25:F56">
    <cfRule type="expression" dxfId="1015" priority="9">
      <formula>F25&gt;0</formula>
    </cfRule>
    <cfRule type="expression" dxfId="1014" priority="10">
      <formula>F25&lt;0</formula>
    </cfRule>
  </conditionalFormatting>
  <conditionalFormatting sqref="H25:H56">
    <cfRule type="expression" dxfId="1013" priority="7">
      <formula>H25&gt;0</formula>
    </cfRule>
    <cfRule type="expression" dxfId="1012" priority="8">
      <formula>H25&lt;0</formula>
    </cfRule>
  </conditionalFormatting>
  <conditionalFormatting sqref="M58">
    <cfRule type="expression" dxfId="1011" priority="5">
      <formula>M58&gt;0</formula>
    </cfRule>
    <cfRule type="expression" dxfId="1010" priority="6">
      <formula>M58&lt;0</formula>
    </cfRule>
  </conditionalFormatting>
  <conditionalFormatting sqref="F84:F115">
    <cfRule type="expression" dxfId="1009" priority="3">
      <formula>F84&gt;0</formula>
    </cfRule>
    <cfRule type="expression" dxfId="1008" priority="4">
      <formula>F84&lt;0</formula>
    </cfRule>
  </conditionalFormatting>
  <conditionalFormatting sqref="H84:H115">
    <cfRule type="expression" dxfId="1007" priority="1">
      <formula>H84&gt;0</formula>
    </cfRule>
    <cfRule type="expression" dxfId="100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759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15.624008749999998</v>
      </c>
      <c r="T3" s="63">
        <v>42866</v>
      </c>
      <c r="U3" s="85" t="s">
        <v>760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536</v>
      </c>
      <c r="M4" s="3"/>
      <c r="O4" s="11" t="s">
        <v>66</v>
      </c>
      <c r="Q4" s="55">
        <v>12.72</v>
      </c>
      <c r="R4" s="498">
        <v>-2.9000000000000001E-2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101760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124992.06999999998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-8616.4989999983518</v>
      </c>
      <c r="R7">
        <v>5800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-23232.069999999978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-0.18586835148821826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1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1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697" t="s">
        <v>78</v>
      </c>
      <c r="P41" s="697"/>
    </row>
    <row r="42" spans="2:16" ht="15.75" thickTop="1" x14ac:dyDescent="0.25">
      <c r="O42" s="82">
        <v>1.22</v>
      </c>
      <c r="P42" s="82">
        <f>O42*$Q$4</f>
        <v>15.5184</v>
      </c>
    </row>
    <row r="43" spans="2:16" x14ac:dyDescent="0.25">
      <c r="O43" s="82">
        <v>1.21</v>
      </c>
      <c r="P43" s="82">
        <f>O43*$Q$4</f>
        <v>15.3912</v>
      </c>
    </row>
    <row r="44" spans="2:16" x14ac:dyDescent="0.25">
      <c r="O44" s="82">
        <v>1.2</v>
      </c>
      <c r="P44" s="82">
        <f>O44*$Q$4</f>
        <v>15.263999999999999</v>
      </c>
    </row>
    <row r="45" spans="2:16" x14ac:dyDescent="0.25">
      <c r="O45" s="82">
        <v>1.19</v>
      </c>
      <c r="P45" s="82">
        <f>O45*$Q$4</f>
        <v>15.136800000000001</v>
      </c>
    </row>
    <row r="46" spans="2:16" x14ac:dyDescent="0.25">
      <c r="O46" s="82">
        <v>1.18</v>
      </c>
      <c r="P46" s="82">
        <f>O46*$Q$4</f>
        <v>15.009600000000001</v>
      </c>
    </row>
    <row r="47" spans="2:16" x14ac:dyDescent="0.25">
      <c r="O47" s="82">
        <v>1.17</v>
      </c>
      <c r="P47" s="82">
        <f t="shared" ref="P47:P53" si="2">O47*$Q$4</f>
        <v>14.882400000000001</v>
      </c>
    </row>
    <row r="48" spans="2:16" x14ac:dyDescent="0.25">
      <c r="G48" s="30"/>
      <c r="O48" s="82">
        <v>1.1599999999999999</v>
      </c>
      <c r="P48" s="82">
        <f t="shared" si="2"/>
        <v>14.7552</v>
      </c>
    </row>
    <row r="49" spans="1:16" x14ac:dyDescent="0.25">
      <c r="A49" s="32" t="s">
        <v>81</v>
      </c>
      <c r="B49" s="502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SUM(M2:M3)</f>
        <v>333.25</v>
      </c>
      <c r="O49" s="82">
        <v>1.1499999999999999</v>
      </c>
      <c r="P49" s="82">
        <f t="shared" si="2"/>
        <v>14.628</v>
      </c>
    </row>
    <row r="50" spans="1:16" ht="15.75" thickBot="1" x14ac:dyDescent="0.3">
      <c r="A50" s="352" t="s">
        <v>196</v>
      </c>
      <c r="B50" s="503"/>
      <c r="C50" s="354">
        <f>SumByColor($A$50, C2:C48)</f>
        <v>4300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14.5008</v>
      </c>
    </row>
    <row r="51" spans="1:16" x14ac:dyDescent="0.25">
      <c r="O51" s="82">
        <v>1.1299999999999999</v>
      </c>
      <c r="P51" s="82">
        <f t="shared" si="2"/>
        <v>14.3736</v>
      </c>
    </row>
    <row r="52" spans="1:16" x14ac:dyDescent="0.25">
      <c r="O52" s="82">
        <v>1.1200000000000001</v>
      </c>
      <c r="P52" s="82">
        <f t="shared" si="2"/>
        <v>14.246400000000001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751</v>
      </c>
      <c r="O53" s="82">
        <v>1.1100000000000001</v>
      </c>
      <c r="P53" s="82">
        <f t="shared" si="2"/>
        <v>14.119200000000001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13.992000000000003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13.864800000000002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 t="shared" ref="L56:L81" si="13">(G56-$Q$10)/C56</f>
        <v>13.962523454545162</v>
      </c>
      <c r="O56" s="82">
        <v>1.08</v>
      </c>
      <c r="P56" s="82">
        <f t="shared" si="9"/>
        <v>13.737600000000002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4">C57*(E57-D57)</f>
        <v>-2694.5999999999872</v>
      </c>
      <c r="G57" s="40">
        <f t="shared" ref="G57" si="15">D57*C57</f>
        <v>99534.599999999991</v>
      </c>
      <c r="H57" s="229">
        <f t="shared" ref="H57" si="16">(E57-D57)/D57</f>
        <v>-2.7071993055681011E-2</v>
      </c>
      <c r="I57" s="40">
        <v>16.25</v>
      </c>
      <c r="J57" s="40"/>
      <c r="K57" s="40">
        <v>11921</v>
      </c>
      <c r="L57" s="40">
        <f t="shared" si="13"/>
        <v>14.153171499999727</v>
      </c>
      <c r="O57" s="82">
        <v>1.07</v>
      </c>
      <c r="P57" s="82">
        <f t="shared" si="9"/>
        <v>13.610400000000002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3"/>
        <v>14.153171499999727</v>
      </c>
      <c r="O58" s="82">
        <v>1.06</v>
      </c>
      <c r="P58" s="82">
        <f t="shared" si="9"/>
        <v>13.483200000000002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3"/>
        <v>14.153171499999727</v>
      </c>
      <c r="O59" s="82">
        <v>1.05</v>
      </c>
      <c r="P59" s="82">
        <f t="shared" si="9"/>
        <v>13.356000000000002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3"/>
        <v>14.245571492537071</v>
      </c>
      <c r="O60" s="82">
        <v>1.04</v>
      </c>
      <c r="P60" s="82">
        <f t="shared" si="9"/>
        <v>13.228800000000001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3"/>
        <v>14.066701499999729</v>
      </c>
      <c r="O61" s="82">
        <v>1.03</v>
      </c>
      <c r="P61" s="82">
        <f t="shared" si="9"/>
        <v>13.101600000000001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3"/>
        <v>14.01167149999973</v>
      </c>
      <c r="O62" s="82">
        <v>1.02</v>
      </c>
      <c r="P62" s="82">
        <f t="shared" si="9"/>
        <v>12.974400000000001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3"/>
        <v>14.01167149999973</v>
      </c>
      <c r="O63" s="82">
        <v>1.01</v>
      </c>
      <c r="P63" s="82">
        <f t="shared" si="9"/>
        <v>12.847200000000001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3"/>
        <v>13.987071499999727</v>
      </c>
      <c r="O64" s="82">
        <v>1</v>
      </c>
      <c r="P64" s="82">
        <f t="shared" si="9"/>
        <v>12.72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3"/>
        <v>13.987071499999727</v>
      </c>
      <c r="O65" s="82">
        <v>0.99</v>
      </c>
      <c r="P65" s="82">
        <f t="shared" si="9"/>
        <v>12.5928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3"/>
        <v>14.065717031249743</v>
      </c>
      <c r="O66" s="82">
        <v>0.98</v>
      </c>
      <c r="P66" s="82">
        <f t="shared" si="9"/>
        <v>12.4656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3"/>
        <v>14.065717031249743</v>
      </c>
      <c r="O67" s="82">
        <v>0.97</v>
      </c>
      <c r="P67" s="82">
        <f t="shared" si="9"/>
        <v>12.3384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3"/>
        <v>14.065717031249743</v>
      </c>
      <c r="O68" s="82">
        <v>0.96</v>
      </c>
      <c r="P68" s="82">
        <f t="shared" si="9"/>
        <v>12.2112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3"/>
        <v>14.065717031249743</v>
      </c>
      <c r="O69" s="82">
        <v>0.95</v>
      </c>
      <c r="P69" s="82">
        <f t="shared" si="9"/>
        <v>12.084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3"/>
        <v>13.971471499999728</v>
      </c>
      <c r="O70" s="82">
        <v>0.94</v>
      </c>
      <c r="P70" s="82">
        <f t="shared" si="9"/>
        <v>11.956799999999999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3" si="50">C71*(E71-D71)</f>
        <v>-2453.9999999999936</v>
      </c>
      <c r="G71" s="40">
        <f t="shared" ref="G71:G83" si="51">D71*C71</f>
        <v>98334</v>
      </c>
      <c r="H71" s="230">
        <f t="shared" ref="H71:H83" si="52">(E71-D71)/D71</f>
        <v>-2.4955763011776128E-2</v>
      </c>
      <c r="I71" s="40">
        <v>16.25</v>
      </c>
      <c r="J71" s="40"/>
      <c r="K71" s="40">
        <v>12159</v>
      </c>
      <c r="L71" s="40">
        <f t="shared" si="13"/>
        <v>13.953071499999728</v>
      </c>
      <c r="O71" s="82">
        <v>0.93</v>
      </c>
      <c r="P71" s="82">
        <f t="shared" si="9"/>
        <v>11.829600000000001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3"/>
        <v>14.017649838709415</v>
      </c>
      <c r="O72" s="82">
        <v>0.92</v>
      </c>
      <c r="P72" s="82">
        <f t="shared" si="9"/>
        <v>11.702400000000001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3"/>
        <v>14.051317031249745</v>
      </c>
      <c r="O73" s="82">
        <v>0.91</v>
      </c>
      <c r="P73" s="82">
        <f t="shared" si="9"/>
        <v>11.575200000000001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3"/>
        <v>14.050517031249745</v>
      </c>
      <c r="O74" s="82">
        <v>0.9</v>
      </c>
      <c r="P74" s="82">
        <f t="shared" si="9"/>
        <v>11.448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3"/>
        <v>14.04457149253707</v>
      </c>
      <c r="O75" s="82">
        <v>0.89</v>
      </c>
      <c r="P75" s="82">
        <f>O75*$Q$4</f>
        <v>11.3208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3"/>
        <v>14.04457149253707</v>
      </c>
      <c r="O76" s="82">
        <v>0.88</v>
      </c>
      <c r="P76" s="82">
        <f>O76*$Q$4</f>
        <v>11.1936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3"/>
        <v>14.034317031249747</v>
      </c>
      <c r="O77" s="82">
        <v>0.87</v>
      </c>
      <c r="P77" s="82">
        <f>O77*$Q$4</f>
        <v>11.0664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3"/>
        <v>14.034317031249747</v>
      </c>
      <c r="O78" s="82">
        <v>0.86</v>
      </c>
      <c r="P78" s="82">
        <f>O78*$Q$4</f>
        <v>10.9392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50"/>
        <v>-12572.174999999994</v>
      </c>
      <c r="G79" s="40">
        <f t="shared" si="51"/>
        <v>106292.02499999999</v>
      </c>
      <c r="H79" s="229">
        <f t="shared" si="52"/>
        <v>-0.11827956989247307</v>
      </c>
      <c r="I79" s="40"/>
      <c r="J79" s="40"/>
      <c r="K79" s="40">
        <v>2044</v>
      </c>
      <c r="L79" s="40">
        <f t="shared" si="13"/>
        <v>14.037123564538106</v>
      </c>
      <c r="O79" s="82">
        <v>0.85</v>
      </c>
      <c r="P79" s="82">
        <f>O79*$Q$4</f>
        <v>10.811999999999999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50"/>
        <v>-12518.400000000009</v>
      </c>
      <c r="G80" s="40">
        <f t="shared" si="51"/>
        <v>104358.40000000001</v>
      </c>
      <c r="H80" s="229">
        <f t="shared" si="52"/>
        <v>-0.11995584447442667</v>
      </c>
      <c r="I80" s="40"/>
      <c r="J80" s="40"/>
      <c r="K80" s="40">
        <v>2098</v>
      </c>
      <c r="L80" s="40">
        <f t="shared" si="13"/>
        <v>14.022317031249747</v>
      </c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50"/>
        <v>-13735.000000000005</v>
      </c>
      <c r="G81" s="40">
        <f t="shared" si="51"/>
        <v>108607</v>
      </c>
      <c r="H81" s="229">
        <f t="shared" si="52"/>
        <v>-0.1264651449722394</v>
      </c>
      <c r="I81" s="40"/>
      <c r="J81" s="40"/>
      <c r="K81" s="40">
        <v>1016</v>
      </c>
      <c r="L81" s="40">
        <f t="shared" si="13"/>
        <v>14.02857149253707</v>
      </c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50"/>
        <v>-10918.400000000009</v>
      </c>
      <c r="G82" s="40">
        <f t="shared" si="51"/>
        <v>104230.40000000001</v>
      </c>
      <c r="H82" s="229">
        <f t="shared" si="52"/>
        <v>-0.10475254820090883</v>
      </c>
      <c r="I82" s="40"/>
      <c r="J82" s="40"/>
      <c r="K82" s="40">
        <v>3664</v>
      </c>
      <c r="L82" s="40">
        <f>(G82-$Q$10)/C82</f>
        <v>14.002317031249747</v>
      </c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50"/>
        <v>-17850.000000000004</v>
      </c>
      <c r="G83" s="40">
        <f t="shared" si="51"/>
        <v>112350</v>
      </c>
      <c r="H83" s="229">
        <f t="shared" si="52"/>
        <v>-0.15887850467289724</v>
      </c>
      <c r="I83" s="40"/>
      <c r="J83" s="40"/>
      <c r="K83" s="40">
        <v>-3227</v>
      </c>
      <c r="L83" s="40">
        <f>(G83-$Q$10)/C83</f>
        <v>13.962061285714054</v>
      </c>
    </row>
    <row r="84" spans="1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05" priority="108">
      <formula>F97&gt;0</formula>
    </cfRule>
    <cfRule type="expression" dxfId="1004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03" priority="101">
      <formula>F90&gt;0</formula>
    </cfRule>
    <cfRule type="expression" dxfId="1002" priority="102">
      <formula>F90&lt;0</formula>
    </cfRule>
  </conditionalFormatting>
  <conditionalFormatting sqref="H90:H96">
    <cfRule type="expression" dxfId="1001" priority="97">
      <formula>H90&gt;0</formula>
    </cfRule>
    <cfRule type="expression" dxfId="1000" priority="98">
      <formula>H90&lt;0</formula>
    </cfRule>
  </conditionalFormatting>
  <conditionalFormatting sqref="Q8">
    <cfRule type="expression" dxfId="999" priority="83">
      <formula>Q8&gt;0</formula>
    </cfRule>
    <cfRule type="expression" dxfId="998" priority="84">
      <formula>Q8&lt;0</formula>
    </cfRule>
  </conditionalFormatting>
  <conditionalFormatting sqref="Q7">
    <cfRule type="expression" dxfId="997" priority="85">
      <formula>Q7&gt;0</formula>
    </cfRule>
    <cfRule type="expression" dxfId="996" priority="86">
      <formula>Q7&lt;0</formula>
    </cfRule>
  </conditionalFormatting>
  <conditionalFormatting sqref="F198:F204">
    <cfRule type="expression" dxfId="995" priority="57">
      <formula>F198&gt;0</formula>
    </cfRule>
    <cfRule type="expression" dxfId="994" priority="58">
      <formula>F198&lt;0</formula>
    </cfRule>
  </conditionalFormatting>
  <conditionalFormatting sqref="F123:F141 H123:H141">
    <cfRule type="expression" dxfId="993" priority="79">
      <formula>F123&gt;0</formula>
    </cfRule>
    <cfRule type="expression" dxfId="992" priority="80">
      <formula>F123&lt;0</formula>
    </cfRule>
  </conditionalFormatting>
  <conditionalFormatting sqref="F116:F122">
    <cfRule type="expression" dxfId="991" priority="77">
      <formula>F116&gt;0</formula>
    </cfRule>
    <cfRule type="expression" dxfId="990" priority="78">
      <formula>F116&lt;0</formula>
    </cfRule>
  </conditionalFormatting>
  <conditionalFormatting sqref="H116:H122">
    <cfRule type="expression" dxfId="989" priority="75">
      <formula>H116&gt;0</formula>
    </cfRule>
    <cfRule type="expression" dxfId="988" priority="76">
      <formula>H116&lt;0</formula>
    </cfRule>
  </conditionalFormatting>
  <conditionalFormatting sqref="F149:F167 H149:H167">
    <cfRule type="expression" dxfId="987" priority="73">
      <formula>F149&gt;0</formula>
    </cfRule>
    <cfRule type="expression" dxfId="986" priority="74">
      <formula>F149&lt;0</formula>
    </cfRule>
  </conditionalFormatting>
  <conditionalFormatting sqref="F142:F148">
    <cfRule type="expression" dxfId="985" priority="71">
      <formula>F142&gt;0</formula>
    </cfRule>
    <cfRule type="expression" dxfId="984" priority="72">
      <formula>F142&lt;0</formula>
    </cfRule>
  </conditionalFormatting>
  <conditionalFormatting sqref="H142:H148">
    <cfRule type="expression" dxfId="983" priority="69">
      <formula>H142&gt;0</formula>
    </cfRule>
    <cfRule type="expression" dxfId="982" priority="70">
      <formula>H142&lt;0</formula>
    </cfRule>
  </conditionalFormatting>
  <conditionalFormatting sqref="F175:F192 H175:H192">
    <cfRule type="expression" dxfId="981" priority="67">
      <formula>F175&gt;0</formula>
    </cfRule>
    <cfRule type="expression" dxfId="980" priority="68">
      <formula>F175&lt;0</formula>
    </cfRule>
  </conditionalFormatting>
  <conditionalFormatting sqref="F168:F174">
    <cfRule type="expression" dxfId="979" priority="65">
      <formula>F168&gt;0</formula>
    </cfRule>
    <cfRule type="expression" dxfId="978" priority="66">
      <formula>F168&lt;0</formula>
    </cfRule>
  </conditionalFormatting>
  <conditionalFormatting sqref="H168:H174">
    <cfRule type="expression" dxfId="977" priority="63">
      <formula>H168&gt;0</formula>
    </cfRule>
    <cfRule type="expression" dxfId="976" priority="64">
      <formula>H168&lt;0</formula>
    </cfRule>
  </conditionalFormatting>
  <conditionalFormatting sqref="F193:F197 H193:H197">
    <cfRule type="expression" dxfId="975" priority="61">
      <formula>F193&gt;0</formula>
    </cfRule>
    <cfRule type="expression" dxfId="974" priority="62">
      <formula>F193&lt;0</formula>
    </cfRule>
  </conditionalFormatting>
  <conditionalFormatting sqref="F205:F220 H205:H220">
    <cfRule type="expression" dxfId="973" priority="59">
      <formula>F205&gt;0</formula>
    </cfRule>
    <cfRule type="expression" dxfId="972" priority="60">
      <formula>F205&lt;0</formula>
    </cfRule>
  </conditionalFormatting>
  <conditionalFormatting sqref="H198:H204">
    <cfRule type="expression" dxfId="971" priority="55">
      <formula>H198&gt;0</formula>
    </cfRule>
    <cfRule type="expression" dxfId="970" priority="56">
      <formula>H198&lt;0</formula>
    </cfRule>
  </conditionalFormatting>
  <conditionalFormatting sqref="F221 H221">
    <cfRule type="expression" dxfId="969" priority="53">
      <formula>F221&gt;0</formula>
    </cfRule>
    <cfRule type="expression" dxfId="968" priority="54">
      <formula>F221&lt;0</formula>
    </cfRule>
  </conditionalFormatting>
  <conditionalFormatting sqref="F222:F226 H222:H226">
    <cfRule type="expression" dxfId="967" priority="51">
      <formula>F222&gt;0</formula>
    </cfRule>
    <cfRule type="expression" dxfId="966" priority="52">
      <formula>F222&lt;0</formula>
    </cfRule>
  </conditionalFormatting>
  <conditionalFormatting sqref="F234:F249 H234:H249">
    <cfRule type="expression" dxfId="965" priority="49">
      <formula>F234&gt;0</formula>
    </cfRule>
    <cfRule type="expression" dxfId="964" priority="50">
      <formula>F234&lt;0</formula>
    </cfRule>
  </conditionalFormatting>
  <conditionalFormatting sqref="F227:F233">
    <cfRule type="expression" dxfId="963" priority="47">
      <formula>F227&gt;0</formula>
    </cfRule>
    <cfRule type="expression" dxfId="962" priority="48">
      <formula>F227&lt;0</formula>
    </cfRule>
  </conditionalFormatting>
  <conditionalFormatting sqref="H227:H233">
    <cfRule type="expression" dxfId="961" priority="45">
      <formula>H227&gt;0</formula>
    </cfRule>
    <cfRule type="expression" dxfId="960" priority="46">
      <formula>H227&lt;0</formula>
    </cfRule>
  </conditionalFormatting>
  <conditionalFormatting sqref="F251:F256 H251:H256">
    <cfRule type="expression" dxfId="959" priority="43">
      <formula>F251&gt;0</formula>
    </cfRule>
    <cfRule type="expression" dxfId="958" priority="44">
      <formula>F251&lt;0</formula>
    </cfRule>
  </conditionalFormatting>
  <conditionalFormatting sqref="F257 H257">
    <cfRule type="expression" dxfId="957" priority="41">
      <formula>F257&gt;0</formula>
    </cfRule>
    <cfRule type="expression" dxfId="956" priority="42">
      <formula>F257&lt;0</formula>
    </cfRule>
  </conditionalFormatting>
  <conditionalFormatting sqref="F258:F262 H258:H262">
    <cfRule type="expression" dxfId="955" priority="39">
      <formula>F258&gt;0</formula>
    </cfRule>
    <cfRule type="expression" dxfId="954" priority="40">
      <formula>F258&lt;0</formula>
    </cfRule>
  </conditionalFormatting>
  <conditionalFormatting sqref="F270:F285 H270:H285">
    <cfRule type="expression" dxfId="953" priority="37">
      <formula>F270&gt;0</formula>
    </cfRule>
    <cfRule type="expression" dxfId="952" priority="38">
      <formula>F270&lt;0</formula>
    </cfRule>
  </conditionalFormatting>
  <conditionalFormatting sqref="F263:F269">
    <cfRule type="expression" dxfId="951" priority="35">
      <formula>F263&gt;0</formula>
    </cfRule>
    <cfRule type="expression" dxfId="950" priority="36">
      <formula>F263&lt;0</formula>
    </cfRule>
  </conditionalFormatting>
  <conditionalFormatting sqref="H263:H269">
    <cfRule type="expression" dxfId="949" priority="33">
      <formula>H263&gt;0</formula>
    </cfRule>
    <cfRule type="expression" dxfId="948" priority="34">
      <formula>H263&lt;0</formula>
    </cfRule>
  </conditionalFormatting>
  <conditionalFormatting sqref="F286:F291 H286:H291">
    <cfRule type="expression" dxfId="947" priority="31">
      <formula>F286&gt;0</formula>
    </cfRule>
    <cfRule type="expression" dxfId="946" priority="32">
      <formula>F286&lt;0</formula>
    </cfRule>
  </conditionalFormatting>
  <conditionalFormatting sqref="F292 H292">
    <cfRule type="expression" dxfId="945" priority="29">
      <formula>F292&gt;0</formula>
    </cfRule>
    <cfRule type="expression" dxfId="944" priority="30">
      <formula>F292&lt;0</formula>
    </cfRule>
  </conditionalFormatting>
  <conditionalFormatting sqref="F293:F297 H293:H297">
    <cfRule type="expression" dxfId="943" priority="27">
      <formula>F293&gt;0</formula>
    </cfRule>
    <cfRule type="expression" dxfId="942" priority="28">
      <formula>F293&lt;0</formula>
    </cfRule>
  </conditionalFormatting>
  <conditionalFormatting sqref="F305:F320 H305:H320">
    <cfRule type="expression" dxfId="941" priority="25">
      <formula>F305&gt;0</formula>
    </cfRule>
    <cfRule type="expression" dxfId="940" priority="26">
      <formula>F305&lt;0</formula>
    </cfRule>
  </conditionalFormatting>
  <conditionalFormatting sqref="F298:F304">
    <cfRule type="expression" dxfId="939" priority="23">
      <formula>F298&gt;0</formula>
    </cfRule>
    <cfRule type="expression" dxfId="938" priority="24">
      <formula>F298&lt;0</formula>
    </cfRule>
  </conditionalFormatting>
  <conditionalFormatting sqref="H298:H304">
    <cfRule type="expression" dxfId="937" priority="21">
      <formula>H298&gt;0</formula>
    </cfRule>
    <cfRule type="expression" dxfId="936" priority="22">
      <formula>H298&lt;0</formula>
    </cfRule>
  </conditionalFormatting>
  <conditionalFormatting sqref="M349">
    <cfRule type="expression" dxfId="935" priority="19">
      <formula>M349&gt;0</formula>
    </cfRule>
    <cfRule type="expression" dxfId="934" priority="20">
      <formula>M349&lt;0</formula>
    </cfRule>
  </conditionalFormatting>
  <conditionalFormatting sqref="F72:F86 H72:H86">
    <cfRule type="expression" dxfId="933" priority="17">
      <formula>F72&gt;0</formula>
    </cfRule>
    <cfRule type="expression" dxfId="932" priority="18">
      <formula>F72&lt;0</formula>
    </cfRule>
  </conditionalFormatting>
  <conditionalFormatting sqref="F60:F71">
    <cfRule type="expression" dxfId="931" priority="15">
      <formula>F60&gt;0</formula>
    </cfRule>
    <cfRule type="expression" dxfId="930" priority="16">
      <formula>F60&lt;0</formula>
    </cfRule>
  </conditionalFormatting>
  <conditionalFormatting sqref="H60:H71">
    <cfRule type="expression" dxfId="929" priority="13">
      <formula>H60&gt;0</formula>
    </cfRule>
    <cfRule type="expression" dxfId="928" priority="14">
      <formula>H60&lt;0</formula>
    </cfRule>
  </conditionalFormatting>
  <conditionalFormatting sqref="F54:F59 H54:H59">
    <cfRule type="expression" dxfId="927" priority="11">
      <formula>F54&gt;0</formula>
    </cfRule>
    <cfRule type="expression" dxfId="926" priority="12">
      <formula>F54&lt;0</formula>
    </cfRule>
  </conditionalFormatting>
  <conditionalFormatting sqref="J56:K56">
    <cfRule type="expression" dxfId="925" priority="9">
      <formula>J56&gt;0</formula>
    </cfRule>
    <cfRule type="expression" dxfId="924" priority="10">
      <formula>J56&lt;0</formula>
    </cfRule>
  </conditionalFormatting>
  <conditionalFormatting sqref="J57:K63 K62:K86">
    <cfRule type="expression" dxfId="923" priority="7">
      <formula>J57&gt;0</formula>
    </cfRule>
    <cfRule type="expression" dxfId="922" priority="8">
      <formula>J57&lt;0</formula>
    </cfRule>
  </conditionalFormatting>
  <conditionalFormatting sqref="L56:L86">
    <cfRule type="expression" dxfId="921" priority="3">
      <formula>L56&gt;0</formula>
    </cfRule>
    <cfRule type="expression" dxfId="920" priority="4">
      <formula>L56&lt;0</formula>
    </cfRule>
  </conditionalFormatting>
  <conditionalFormatting sqref="Q10">
    <cfRule type="expression" dxfId="919" priority="1">
      <formula>Q10&gt;0</formula>
    </cfRule>
    <cfRule type="expression" dxfId="91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31.73925333333333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30.13</v>
      </c>
      <c r="R4" s="498">
        <v>-4.0000000000000001E-3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45195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47608.88</v>
      </c>
      <c r="T6" t="s">
        <v>560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-665.91000000000349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-2413.8799999999974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-5.0702305956367752E-2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697" t="s">
        <v>78</v>
      </c>
      <c r="P40" s="697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33.143000000000001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32.841700000000003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32.540399999999998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32.239100000000001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31.937799999999999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31.636500000000002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31.3352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31.033899999999999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30.732599999999998</v>
      </c>
      <c r="Q49" s="2"/>
      <c r="T49" s="92" t="s">
        <v>103</v>
      </c>
      <c r="U49" s="87" t="s">
        <v>548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30.4313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L51" s="40"/>
      <c r="O51" s="82">
        <v>1</v>
      </c>
      <c r="P51" s="82">
        <f t="shared" si="9"/>
        <v>30.13</v>
      </c>
      <c r="Q51" s="2"/>
      <c r="T51" s="92" t="s">
        <v>104</v>
      </c>
      <c r="U51" s="87" t="s">
        <v>653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29.828699999999998</v>
      </c>
      <c r="Q52" s="2"/>
      <c r="T52" s="92" t="s">
        <v>105</v>
      </c>
      <c r="U52" s="87" t="s">
        <v>654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29.5274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29.226099999999999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28.924799999999998</v>
      </c>
      <c r="T55" s="92" t="s">
        <v>107</v>
      </c>
      <c r="U55" s="87" t="s">
        <v>655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28.623499999999996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28.322199999999999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28.020900000000001</v>
      </c>
      <c r="T58" s="92" t="s">
        <v>108</v>
      </c>
      <c r="U58" s="87" t="s">
        <v>587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27.7196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27.418299999999999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27.117000000000001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753</v>
      </c>
      <c r="S66" s="23" t="s">
        <v>752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17" priority="49">
      <formula>F69&gt;0</formula>
    </cfRule>
    <cfRule type="expression" dxfId="916" priority="50">
      <formula>F69&lt;0</formula>
    </cfRule>
  </conditionalFormatting>
  <conditionalFormatting sqref="F74:F87 F90:F134 F137:F138">
    <cfRule type="expression" dxfId="915" priority="45">
      <formula>F74&gt;0</formula>
    </cfRule>
    <cfRule type="expression" dxfId="914" priority="46">
      <formula>F74&lt;0</formula>
    </cfRule>
  </conditionalFormatting>
  <conditionalFormatting sqref="F74:F87 F90:F134 F137:F138">
    <cfRule type="expression" dxfId="913" priority="47">
      <formula>F74&gt;0</formula>
    </cfRule>
    <cfRule type="expression" dxfId="912" priority="48">
      <formula>F74&lt;0</formula>
    </cfRule>
  </conditionalFormatting>
  <conditionalFormatting sqref="H69:H87 H90:H134 H137:H138">
    <cfRule type="expression" dxfId="911" priority="43">
      <formula>H69&gt;0</formula>
    </cfRule>
    <cfRule type="expression" dxfId="910" priority="44">
      <formula>H69&lt;0</formula>
    </cfRule>
  </conditionalFormatting>
  <conditionalFormatting sqref="F65:F68">
    <cfRule type="expression" dxfId="909" priority="37">
      <formula>F65&gt;0</formula>
    </cfRule>
    <cfRule type="expression" dxfId="908" priority="38">
      <formula>F65&lt;0</formula>
    </cfRule>
  </conditionalFormatting>
  <conditionalFormatting sqref="H65:H68">
    <cfRule type="expression" dxfId="907" priority="35">
      <formula>H65&gt;0</formula>
    </cfRule>
    <cfRule type="expression" dxfId="906" priority="36">
      <formula>H65&lt;0</formula>
    </cfRule>
  </conditionalFormatting>
  <conditionalFormatting sqref="Q8">
    <cfRule type="expression" dxfId="905" priority="31">
      <formula>Q8&gt;0</formula>
    </cfRule>
    <cfRule type="expression" dxfId="904" priority="32">
      <formula>Q8&lt;0</formula>
    </cfRule>
  </conditionalFormatting>
  <conditionalFormatting sqref="Q7">
    <cfRule type="expression" dxfId="903" priority="33">
      <formula>Q7&gt;0</formula>
    </cfRule>
    <cfRule type="expression" dxfId="902" priority="34">
      <formula>Q7&lt;0</formula>
    </cfRule>
  </conditionalFormatting>
  <conditionalFormatting sqref="F88">
    <cfRule type="expression" dxfId="901" priority="27">
      <formula>F88&gt;0</formula>
    </cfRule>
    <cfRule type="expression" dxfId="900" priority="28">
      <formula>F88&lt;0</formula>
    </cfRule>
  </conditionalFormatting>
  <conditionalFormatting sqref="F88">
    <cfRule type="expression" dxfId="899" priority="29">
      <formula>F88&gt;0</formula>
    </cfRule>
    <cfRule type="expression" dxfId="898" priority="30">
      <formula>F88&lt;0</formula>
    </cfRule>
  </conditionalFormatting>
  <conditionalFormatting sqref="H88">
    <cfRule type="expression" dxfId="897" priority="25">
      <formula>H88&gt;0</formula>
    </cfRule>
    <cfRule type="expression" dxfId="896" priority="26">
      <formula>H88&lt;0</formula>
    </cfRule>
  </conditionalFormatting>
  <conditionalFormatting sqref="F89">
    <cfRule type="expression" dxfId="895" priority="21">
      <formula>F89&gt;0</formula>
    </cfRule>
    <cfRule type="expression" dxfId="894" priority="22">
      <formula>F89&lt;0</formula>
    </cfRule>
  </conditionalFormatting>
  <conditionalFormatting sqref="F89">
    <cfRule type="expression" dxfId="893" priority="23">
      <formula>F89&gt;0</formula>
    </cfRule>
    <cfRule type="expression" dxfId="892" priority="24">
      <formula>F89&lt;0</formula>
    </cfRule>
  </conditionalFormatting>
  <conditionalFormatting sqref="H89">
    <cfRule type="expression" dxfId="891" priority="19">
      <formula>H89&gt;0</formula>
    </cfRule>
    <cfRule type="expression" dxfId="890" priority="20">
      <formula>H89&lt;0</formula>
    </cfRule>
  </conditionalFormatting>
  <conditionalFormatting sqref="F135:F136">
    <cfRule type="expression" dxfId="889" priority="15">
      <formula>F135&gt;0</formula>
    </cfRule>
    <cfRule type="expression" dxfId="888" priority="16">
      <formula>F135&lt;0</formula>
    </cfRule>
  </conditionalFormatting>
  <conditionalFormatting sqref="F135:F136">
    <cfRule type="expression" dxfId="887" priority="17">
      <formula>F135&gt;0</formula>
    </cfRule>
    <cfRule type="expression" dxfId="886" priority="18">
      <formula>F135&lt;0</formula>
    </cfRule>
  </conditionalFormatting>
  <conditionalFormatting sqref="H135:H136">
    <cfRule type="expression" dxfId="885" priority="13">
      <formula>H135&gt;0</formula>
    </cfRule>
    <cfRule type="expression" dxfId="884" priority="14">
      <formula>H135&lt;0</formula>
    </cfRule>
  </conditionalFormatting>
  <conditionalFormatting sqref="F35:F50">
    <cfRule type="expression" dxfId="883" priority="11">
      <formula>F35&gt;0</formula>
    </cfRule>
    <cfRule type="expression" dxfId="882" priority="12">
      <formula>F35&lt;0</formula>
    </cfRule>
  </conditionalFormatting>
  <conditionalFormatting sqref="H35:H50">
    <cfRule type="expression" dxfId="881" priority="9">
      <formula>H35&gt;0</formula>
    </cfRule>
    <cfRule type="expression" dxfId="880" priority="10">
      <formula>H35&lt;0</formula>
    </cfRule>
  </conditionalFormatting>
  <conditionalFormatting sqref="Q10">
    <cfRule type="expression" dxfId="879" priority="7">
      <formula>Q10&gt;0</formula>
    </cfRule>
    <cfRule type="expression" dxfId="878" priority="8">
      <formula>Q10&lt;0</formula>
    </cfRule>
  </conditionalFormatting>
  <conditionalFormatting sqref="J45:K45">
    <cfRule type="expression" dxfId="877" priority="5">
      <formula>J45&gt;0</formula>
    </cfRule>
    <cfRule type="expression" dxfId="876" priority="6">
      <formula>J45&lt;0</formula>
    </cfRule>
  </conditionalFormatting>
  <conditionalFormatting sqref="K46">
    <cfRule type="expression" dxfId="875" priority="3">
      <formula>K46&gt;0</formula>
    </cfRule>
    <cfRule type="expression" dxfId="874" priority="4">
      <formula>K46&lt;0</formula>
    </cfRule>
  </conditionalFormatting>
  <conditionalFormatting sqref="K47:K58">
    <cfRule type="expression" dxfId="873" priority="1">
      <formula>K47&gt;0</formula>
    </cfRule>
    <cfRule type="expression" dxfId="872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11.35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11.35</v>
      </c>
      <c r="R4" s="498">
        <v>-5.3E-3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12.485000000000001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12.371500000000001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12.258000000000001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12.144500000000001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12.031000000000001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11.9175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11.804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11.6905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11.577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11.4635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11.35</v>
      </c>
      <c r="Q51" s="2"/>
      <c r="T51" s="92" t="s">
        <v>104</v>
      </c>
      <c r="U51" s="87" t="s">
        <v>656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11.236499999999999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11.122999999999999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11.009499999999999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10.895999999999999</v>
      </c>
      <c r="T55" s="92" t="s">
        <v>107</v>
      </c>
      <c r="U55" s="87" t="s">
        <v>657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10.782499999999999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10.668999999999999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10.5555</v>
      </c>
      <c r="T58" s="92" t="s">
        <v>108</v>
      </c>
      <c r="U58" s="87" t="s">
        <v>579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10.442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10.3285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10.215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1" priority="25">
      <formula>F30&gt;0</formula>
    </cfRule>
    <cfRule type="expression" dxfId="870" priority="26">
      <formula>F30&lt;0</formula>
    </cfRule>
  </conditionalFormatting>
  <conditionalFormatting sqref="F34:F42 F46:F74">
    <cfRule type="expression" dxfId="869" priority="21">
      <formula>F34&gt;0</formula>
    </cfRule>
    <cfRule type="expression" dxfId="868" priority="22">
      <formula>F34&lt;0</formula>
    </cfRule>
  </conditionalFormatting>
  <conditionalFormatting sqref="F34:F42 F46:F74">
    <cfRule type="expression" dxfId="867" priority="23">
      <formula>F34&gt;0</formula>
    </cfRule>
    <cfRule type="expression" dxfId="866" priority="24">
      <formula>F34&lt;0</formula>
    </cfRule>
  </conditionalFormatting>
  <conditionalFormatting sqref="H30:H42 H46:H74">
    <cfRule type="expression" dxfId="865" priority="19">
      <formula>H30&gt;0</formula>
    </cfRule>
    <cfRule type="expression" dxfId="864" priority="20">
      <formula>H30&lt;0</formula>
    </cfRule>
  </conditionalFormatting>
  <conditionalFormatting sqref="F25:F29">
    <cfRule type="expression" dxfId="863" priority="13">
      <formula>F25&gt;0</formula>
    </cfRule>
    <cfRule type="expression" dxfId="862" priority="14">
      <formula>F25&lt;0</formula>
    </cfRule>
  </conditionalFormatting>
  <conditionalFormatting sqref="H25:H29">
    <cfRule type="expression" dxfId="861" priority="11">
      <formula>H25&gt;0</formula>
    </cfRule>
    <cfRule type="expression" dxfId="860" priority="12">
      <formula>H25&lt;0</formula>
    </cfRule>
  </conditionalFormatting>
  <conditionalFormatting sqref="Q7">
    <cfRule type="expression" dxfId="859" priority="9">
      <formula>Q7&gt;0</formula>
    </cfRule>
    <cfRule type="expression" dxfId="858" priority="10">
      <formula>Q7&lt;0</formula>
    </cfRule>
  </conditionalFormatting>
  <conditionalFormatting sqref="Q8">
    <cfRule type="expression" dxfId="857" priority="7">
      <formula>Q8&gt;0</formula>
    </cfRule>
    <cfRule type="expression" dxfId="856" priority="8">
      <formula>Q8&lt;0</formula>
    </cfRule>
  </conditionalFormatting>
  <conditionalFormatting sqref="F43:F45">
    <cfRule type="expression" dxfId="855" priority="3">
      <formula>F43&gt;0</formula>
    </cfRule>
    <cfRule type="expression" dxfId="854" priority="4">
      <formula>F43&lt;0</formula>
    </cfRule>
  </conditionalFormatting>
  <conditionalFormatting sqref="F43:F45">
    <cfRule type="expression" dxfId="853" priority="5">
      <formula>F43&gt;0</formula>
    </cfRule>
    <cfRule type="expression" dxfId="852" priority="6">
      <formula>F43&lt;0</formula>
    </cfRule>
  </conditionalFormatting>
  <conditionalFormatting sqref="H43:H45">
    <cfRule type="expression" dxfId="851" priority="1">
      <formula>H43&gt;0</formula>
    </cfRule>
    <cfRule type="expression" dxfId="85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130.08000000000001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130.08000000000001</v>
      </c>
      <c r="R4" s="498">
        <v>1.01E-2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143.08800000000002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141.78720000000001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140.48640000000003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139.18560000000002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137.88480000000001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136.58400000000003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135.28320000000002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133.98240000000001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132.6816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131.38080000000002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130.08000000000001</v>
      </c>
      <c r="Q51" s="2"/>
      <c r="T51" s="92" t="s">
        <v>104</v>
      </c>
      <c r="U51" s="129" t="s">
        <v>658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128.7792</v>
      </c>
      <c r="Q52" s="2"/>
      <c r="T52" s="92" t="s">
        <v>105</v>
      </c>
      <c r="U52" s="129" t="s">
        <v>659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127.47840000000001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126.17760000000001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124.8768</v>
      </c>
      <c r="T55" s="92" t="s">
        <v>107</v>
      </c>
      <c r="U55" s="129" t="s">
        <v>660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123.57600000000001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122.2752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120.97440000000002</v>
      </c>
      <c r="T58" s="92" t="s">
        <v>108</v>
      </c>
      <c r="U58" s="129" t="s">
        <v>588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119.67360000000002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118.37280000000001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117.07200000000002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49" priority="19">
      <formula>F25&gt;0</formula>
    </cfRule>
    <cfRule type="expression" dxfId="848" priority="20">
      <formula>F25&lt;0</formula>
    </cfRule>
  </conditionalFormatting>
  <conditionalFormatting sqref="Q7">
    <cfRule type="expression" dxfId="847" priority="17">
      <formula>Q7&gt;0</formula>
    </cfRule>
    <cfRule type="expression" dxfId="846" priority="18">
      <formula>Q7&lt;0</formula>
    </cfRule>
  </conditionalFormatting>
  <conditionalFormatting sqref="Q8">
    <cfRule type="expression" dxfId="845" priority="15">
      <formula>Q8&gt;0</formula>
    </cfRule>
    <cfRule type="expression" dxfId="844" priority="16">
      <formula>Q8&lt;0</formula>
    </cfRule>
  </conditionalFormatting>
  <conditionalFormatting sqref="M74">
    <cfRule type="expression" dxfId="843" priority="9">
      <formula>M74&gt;0</formula>
    </cfRule>
    <cfRule type="expression" dxfId="842" priority="10">
      <formula>M74&lt;0</formula>
    </cfRule>
  </conditionalFormatting>
  <conditionalFormatting sqref="F113:F149 H113:H149">
    <cfRule type="expression" dxfId="841" priority="7">
      <formula>F113&gt;0</formula>
    </cfRule>
    <cfRule type="expression" dxfId="840" priority="8">
      <formula>F113&lt;0</formula>
    </cfRule>
  </conditionalFormatting>
  <conditionalFormatting sqref="F105:F112">
    <cfRule type="expression" dxfId="839" priority="5">
      <formula>F105&gt;0</formula>
    </cfRule>
    <cfRule type="expression" dxfId="838" priority="6">
      <formula>F105&lt;0</formula>
    </cfRule>
  </conditionalFormatting>
  <conditionalFormatting sqref="H105:H112">
    <cfRule type="expression" dxfId="837" priority="3">
      <formula>H105&gt;0</formula>
    </cfRule>
    <cfRule type="expression" dxfId="836" priority="4">
      <formula>H105&lt;0</formula>
    </cfRule>
  </conditionalFormatting>
  <conditionalFormatting sqref="Q10">
    <cfRule type="expression" dxfId="835" priority="1">
      <formula>Q10&gt;0</formula>
    </cfRule>
    <cfRule type="expression" dxfId="83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89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13.12</v>
      </c>
      <c r="R4" s="498">
        <v>-4.5999999999999999E-3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13120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-22365.680000000168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-22365.680000000168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-0.63027339478911104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14.432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14.300800000000001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14.169600000000001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14.038399999999999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69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13.9072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69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13.776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13.6448</v>
      </c>
      <c r="Q49" s="2"/>
      <c r="T49" s="107" t="s">
        <v>103</v>
      </c>
      <c r="U49" s="105" t="s">
        <v>661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13.5136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13.382399999999999</v>
      </c>
      <c r="Q51" s="2"/>
      <c r="T51" s="107" t="s">
        <v>104</v>
      </c>
      <c r="U51" s="105" t="s">
        <v>662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13.251199999999999</v>
      </c>
      <c r="Q52" s="2"/>
      <c r="T52" s="107" t="s">
        <v>105</v>
      </c>
      <c r="U52" s="105" t="s">
        <v>549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13.12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12.988799999999999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12.8576</v>
      </c>
      <c r="T55" s="107" t="s">
        <v>107</v>
      </c>
      <c r="U55" s="105" t="s">
        <v>663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12.726399999999998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12.595199999999998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12.463999999999999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12.332799999999999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12.201599999999999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12.070399999999999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11.9392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11.808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699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699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3" priority="74">
      <formula>F12&gt;0</formula>
    </cfRule>
    <cfRule type="expression" dxfId="83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1" priority="67">
      <formula>F124&gt;0</formula>
    </cfRule>
    <cfRule type="expression" dxfId="830" priority="68">
      <formula>F124&lt;0</formula>
    </cfRule>
  </conditionalFormatting>
  <conditionalFormatting sqref="H124:H130">
    <cfRule type="expression" dxfId="829" priority="55">
      <formula>H124&gt;0</formula>
    </cfRule>
    <cfRule type="expression" dxfId="828" priority="56">
      <formula>H124&lt;0</formula>
    </cfRule>
  </conditionalFormatting>
  <conditionalFormatting sqref="H131">
    <cfRule type="expression" dxfId="827" priority="53">
      <formula>H131&gt;0</formula>
    </cfRule>
    <cfRule type="expression" dxfId="826" priority="54">
      <formula>H131&lt;0</formula>
    </cfRule>
  </conditionalFormatting>
  <conditionalFormatting sqref="H132">
    <cfRule type="expression" dxfId="825" priority="51">
      <formula>H132&gt;0</formula>
    </cfRule>
    <cfRule type="expression" dxfId="824" priority="52">
      <formula>H132&lt;0</formula>
    </cfRule>
  </conditionalFormatting>
  <conditionalFormatting sqref="H133:H135">
    <cfRule type="expression" dxfId="823" priority="49">
      <formula>H133&gt;0</formula>
    </cfRule>
    <cfRule type="expression" dxfId="822" priority="50">
      <formula>H133&lt;0</formula>
    </cfRule>
  </conditionalFormatting>
  <conditionalFormatting sqref="H136">
    <cfRule type="expression" dxfId="821" priority="45">
      <formula>H136&gt;0</formula>
    </cfRule>
    <cfRule type="expression" dxfId="820" priority="46">
      <formula>H136&lt;0</formula>
    </cfRule>
  </conditionalFormatting>
  <conditionalFormatting sqref="Q7">
    <cfRule type="expression" dxfId="819" priority="39">
      <formula>Q7&gt;0</formula>
    </cfRule>
    <cfRule type="expression" dxfId="818" priority="40">
      <formula>Q7&lt;0</formula>
    </cfRule>
  </conditionalFormatting>
  <conditionalFormatting sqref="Q8">
    <cfRule type="expression" dxfId="817" priority="37">
      <formula>Q8&gt;0</formula>
    </cfRule>
    <cfRule type="expression" dxfId="816" priority="38">
      <formula>Q8&lt;0</formula>
    </cfRule>
  </conditionalFormatting>
  <conditionalFormatting sqref="F167:F178 H167:H178">
    <cfRule type="expression" dxfId="815" priority="35">
      <formula>F167&gt;0</formula>
    </cfRule>
    <cfRule type="expression" dxfId="814" priority="36">
      <formula>F167&lt;0</formula>
    </cfRule>
  </conditionalFormatting>
  <conditionalFormatting sqref="F183:F197 H183:H197">
    <cfRule type="expression" dxfId="813" priority="33">
      <formula>F183&gt;0</formula>
    </cfRule>
    <cfRule type="expression" dxfId="812" priority="34">
      <formula>F183&lt;0</formula>
    </cfRule>
  </conditionalFormatting>
  <conditionalFormatting sqref="F198:F206 H198:H206">
    <cfRule type="expression" dxfId="811" priority="31">
      <formula>F198&gt;0</formula>
    </cfRule>
    <cfRule type="expression" dxfId="810" priority="32">
      <formula>F198&lt;0</formula>
    </cfRule>
  </conditionalFormatting>
  <conditionalFormatting sqref="F141:F147 H141:H147">
    <cfRule type="expression" dxfId="809" priority="29">
      <formula>F141&gt;0</formula>
    </cfRule>
    <cfRule type="expression" dxfId="808" priority="30">
      <formula>F141&lt;0</formula>
    </cfRule>
  </conditionalFormatting>
  <conditionalFormatting sqref="H149:H152 F149:F152">
    <cfRule type="expression" dxfId="807" priority="27">
      <formula>F149&gt;0</formula>
    </cfRule>
    <cfRule type="expression" dxfId="806" priority="28">
      <formula>F149&lt;0</formula>
    </cfRule>
  </conditionalFormatting>
  <conditionalFormatting sqref="F226 H215:H218 H257:H260 F257:F260 H226 H231:H233 F231:F233 F235:F244 H235:H244">
    <cfRule type="expression" dxfId="805" priority="25">
      <formula>F215&gt;0</formula>
    </cfRule>
    <cfRule type="expression" dxfId="804" priority="26">
      <formula>F215&lt;0</formula>
    </cfRule>
  </conditionalFormatting>
  <conditionalFormatting sqref="F207:F218">
    <cfRule type="expression" dxfId="803" priority="23">
      <formula>F207&gt;0</formula>
    </cfRule>
    <cfRule type="expression" dxfId="802" priority="24">
      <formula>F207&lt;0</formula>
    </cfRule>
  </conditionalFormatting>
  <conditionalFormatting sqref="H207:H208">
    <cfRule type="expression" dxfId="801" priority="21">
      <formula>H207&gt;0</formula>
    </cfRule>
    <cfRule type="expression" dxfId="800" priority="22">
      <formula>H207&lt;0</formula>
    </cfRule>
  </conditionalFormatting>
  <conditionalFormatting sqref="H209">
    <cfRule type="expression" dxfId="799" priority="19">
      <formula>H209&gt;0</formula>
    </cfRule>
    <cfRule type="expression" dxfId="798" priority="20">
      <formula>H209&lt;0</formula>
    </cfRule>
  </conditionalFormatting>
  <conditionalFormatting sqref="H210">
    <cfRule type="expression" dxfId="797" priority="17">
      <formula>H210&gt;0</formula>
    </cfRule>
    <cfRule type="expression" dxfId="796" priority="18">
      <formula>H210&lt;0</formula>
    </cfRule>
  </conditionalFormatting>
  <conditionalFormatting sqref="H211:H213">
    <cfRule type="expression" dxfId="795" priority="15">
      <formula>H211&gt;0</formula>
    </cfRule>
    <cfRule type="expression" dxfId="794" priority="16">
      <formula>H211&lt;0</formula>
    </cfRule>
  </conditionalFormatting>
  <conditionalFormatting sqref="H214">
    <cfRule type="expression" dxfId="793" priority="13">
      <formula>H214&gt;0</formula>
    </cfRule>
    <cfRule type="expression" dxfId="792" priority="14">
      <formula>H214&lt;0</formula>
    </cfRule>
  </conditionalFormatting>
  <conditionalFormatting sqref="F245:F256 H245:H256">
    <cfRule type="expression" dxfId="791" priority="11">
      <formula>F245&gt;0</formula>
    </cfRule>
    <cfRule type="expression" dxfId="790" priority="12">
      <formula>F245&lt;0</formula>
    </cfRule>
  </conditionalFormatting>
  <conditionalFormatting sqref="F261:F275 H261:H275">
    <cfRule type="expression" dxfId="789" priority="9">
      <formula>F261&gt;0</formula>
    </cfRule>
    <cfRule type="expression" dxfId="788" priority="10">
      <formula>F261&lt;0</formula>
    </cfRule>
  </conditionalFormatting>
  <conditionalFormatting sqref="F276:F283 H276:H283">
    <cfRule type="expression" dxfId="787" priority="7">
      <formula>F276&gt;0</formula>
    </cfRule>
    <cfRule type="expression" dxfId="786" priority="8">
      <formula>F276&lt;0</formula>
    </cfRule>
  </conditionalFormatting>
  <conditionalFormatting sqref="F219:F225 H219:H225">
    <cfRule type="expression" dxfId="785" priority="5">
      <formula>F219&gt;0</formula>
    </cfRule>
    <cfRule type="expression" dxfId="784" priority="6">
      <formula>F219&lt;0</formula>
    </cfRule>
  </conditionalFormatting>
  <conditionalFormatting sqref="H227:H230 F227:F230">
    <cfRule type="expression" dxfId="783" priority="3">
      <formula>F227&gt;0</formula>
    </cfRule>
    <cfRule type="expression" dxfId="782" priority="4">
      <formula>F227&lt;0</formula>
    </cfRule>
  </conditionalFormatting>
  <conditionalFormatting sqref="H234 F234">
    <cfRule type="expression" dxfId="781" priority="1">
      <formula>F234&gt;0</formula>
    </cfRule>
    <cfRule type="expression" dxfId="78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117.56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117.56</v>
      </c>
      <c r="R4" s="498">
        <v>1.5E-3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697" t="s">
        <v>78</v>
      </c>
      <c r="P40" s="697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129.316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128.1404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126.96480000000001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125.78920000000001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124.61360000000001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123.438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122.2624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121.08680000000001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119.91120000000001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118.73560000000001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117.56</v>
      </c>
      <c r="Q51" s="2"/>
      <c r="T51" s="92" t="s">
        <v>104</v>
      </c>
      <c r="U51" s="129" t="s">
        <v>664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116.3844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115.2088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114.03319999999999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112.85760000000001</v>
      </c>
      <c r="T55" s="92" t="s">
        <v>107</v>
      </c>
      <c r="U55" s="129" t="s">
        <v>665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111.682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110.5064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109.33080000000001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108.15520000000001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106.9796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105.804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79" priority="43">
      <formula>F33&gt;0</formula>
    </cfRule>
    <cfRule type="expression" dxfId="778" priority="44">
      <formula>F33&lt;0</formula>
    </cfRule>
  </conditionalFormatting>
  <conditionalFormatting sqref="Q7">
    <cfRule type="expression" dxfId="777" priority="41">
      <formula>Q7&gt;0</formula>
    </cfRule>
    <cfRule type="expression" dxfId="776" priority="42">
      <formula>Q7&lt;0</formula>
    </cfRule>
  </conditionalFormatting>
  <conditionalFormatting sqref="Q8">
    <cfRule type="expression" dxfId="775" priority="39">
      <formula>Q8&gt;0</formula>
    </cfRule>
    <cfRule type="expression" dxfId="774" priority="40">
      <formula>Q8&lt;0</formula>
    </cfRule>
  </conditionalFormatting>
  <conditionalFormatting sqref="F29 F32">
    <cfRule type="expression" dxfId="773" priority="37">
      <formula>F29&gt;0</formula>
    </cfRule>
    <cfRule type="expression" dxfId="772" priority="38">
      <formula>F29&lt;0</formula>
    </cfRule>
  </conditionalFormatting>
  <conditionalFormatting sqref="H29 H32">
    <cfRule type="expression" dxfId="771" priority="35">
      <formula>H29&gt;0</formula>
    </cfRule>
    <cfRule type="expression" dxfId="770" priority="36">
      <formula>H29&lt;0</formula>
    </cfRule>
  </conditionalFormatting>
  <conditionalFormatting sqref="F30:F31">
    <cfRule type="expression" dxfId="769" priority="33">
      <formula>F30&gt;0</formula>
    </cfRule>
    <cfRule type="expression" dxfId="768" priority="34">
      <formula>F30&lt;0</formula>
    </cfRule>
  </conditionalFormatting>
  <conditionalFormatting sqref="H30:H31">
    <cfRule type="expression" dxfId="767" priority="31">
      <formula>H30&gt;0</formula>
    </cfRule>
    <cfRule type="expression" dxfId="766" priority="32">
      <formula>H30&lt;0</formula>
    </cfRule>
  </conditionalFormatting>
  <conditionalFormatting sqref="F105:F140 H105:H140">
    <cfRule type="expression" dxfId="765" priority="29">
      <formula>F105&gt;0</formula>
    </cfRule>
    <cfRule type="expression" dxfId="764" priority="30">
      <formula>F105&lt;0</formula>
    </cfRule>
  </conditionalFormatting>
  <conditionalFormatting sqref="F96:F99">
    <cfRule type="expression" dxfId="763" priority="27">
      <formula>F96&gt;0</formula>
    </cfRule>
    <cfRule type="expression" dxfId="762" priority="28">
      <formula>F96&lt;0</formula>
    </cfRule>
  </conditionalFormatting>
  <conditionalFormatting sqref="H96:H99">
    <cfRule type="expression" dxfId="761" priority="25">
      <formula>H96&gt;0</formula>
    </cfRule>
    <cfRule type="expression" dxfId="760" priority="26">
      <formula>H96&lt;0</formula>
    </cfRule>
  </conditionalFormatting>
  <conditionalFormatting sqref="F25:F28">
    <cfRule type="expression" dxfId="759" priority="19">
      <formula>F25&gt;0</formula>
    </cfRule>
    <cfRule type="expression" dxfId="758" priority="20">
      <formula>F25&lt;0</formula>
    </cfRule>
  </conditionalFormatting>
  <conditionalFormatting sqref="H25:H28">
    <cfRule type="expression" dxfId="757" priority="17">
      <formula>H25&gt;0</formula>
    </cfRule>
    <cfRule type="expression" dxfId="756" priority="18">
      <formula>H25&lt;0</formula>
    </cfRule>
  </conditionalFormatting>
  <conditionalFormatting sqref="J27">
    <cfRule type="expression" dxfId="755" priority="15">
      <formula>J27&gt;0</formula>
    </cfRule>
    <cfRule type="expression" dxfId="754" priority="16">
      <formula>J27&lt;0</formula>
    </cfRule>
  </conditionalFormatting>
  <conditionalFormatting sqref="F104">
    <cfRule type="expression" dxfId="753" priority="13">
      <formula>F104&gt;0</formula>
    </cfRule>
    <cfRule type="expression" dxfId="752" priority="14">
      <formula>F104&lt;0</formula>
    </cfRule>
  </conditionalFormatting>
  <conditionalFormatting sqref="H104">
    <cfRule type="expression" dxfId="751" priority="11">
      <formula>H104&gt;0</formula>
    </cfRule>
    <cfRule type="expression" dxfId="750" priority="12">
      <formula>H104&lt;0</formula>
    </cfRule>
  </conditionalFormatting>
  <conditionalFormatting sqref="F100:F103">
    <cfRule type="expression" dxfId="749" priority="9">
      <formula>F100&gt;0</formula>
    </cfRule>
    <cfRule type="expression" dxfId="748" priority="10">
      <formula>F100&lt;0</formula>
    </cfRule>
  </conditionalFormatting>
  <conditionalFormatting sqref="H100:H103">
    <cfRule type="expression" dxfId="747" priority="7">
      <formula>H100&gt;0</formula>
    </cfRule>
    <cfRule type="expression" dxfId="746" priority="8">
      <formula>H100&lt;0</formula>
    </cfRule>
  </conditionalFormatting>
  <conditionalFormatting sqref="J102">
    <cfRule type="expression" dxfId="745" priority="5">
      <formula>J102&gt;0</formula>
    </cfRule>
    <cfRule type="expression" dxfId="744" priority="6">
      <formula>J102&lt;0</formula>
    </cfRule>
  </conditionalFormatting>
  <conditionalFormatting sqref="Q10">
    <cfRule type="expression" dxfId="743" priority="3">
      <formula>Q10&gt;0</formula>
    </cfRule>
    <cfRule type="expression" dxfId="742" priority="4">
      <formula>Q10&lt;0</formula>
    </cfRule>
  </conditionalFormatting>
  <conditionalFormatting sqref="M71">
    <cfRule type="expression" dxfId="741" priority="1">
      <formula>M71&gt;0</formula>
    </cfRule>
    <cfRule type="expression" dxfId="74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52.98</v>
      </c>
      <c r="R4" s="498">
        <v>1.2999999999999999E-2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2649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541.97999999999956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66.5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2.5750242013552759E-2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751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697" t="s">
        <v>78</v>
      </c>
      <c r="P44" s="697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58.277999999999999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57.748200000000004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57.218400000000003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56.688600000000001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56.158799999999999</v>
      </c>
      <c r="T49" s="92" t="s">
        <v>121</v>
      </c>
      <c r="U49" s="129" t="s">
        <v>567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55.628999999999998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55.099199999999996</v>
      </c>
      <c r="T51" s="92" t="s">
        <v>104</v>
      </c>
      <c r="U51" s="129" t="s">
        <v>666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54.569400000000002</v>
      </c>
      <c r="T52" s="92" t="s">
        <v>105</v>
      </c>
      <c r="U52" s="129" t="s">
        <v>667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54.0396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53.509799999999998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52.98</v>
      </c>
      <c r="T55" s="92" t="s">
        <v>107</v>
      </c>
      <c r="U55" s="129" t="s">
        <v>668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52.450199999999995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51.920399999999994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51.390599999999992</v>
      </c>
      <c r="T58" s="92" t="s">
        <v>108</v>
      </c>
      <c r="U58" s="129" t="s">
        <v>589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50.860799999999998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50.330999999999996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49.801199999999994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49.2714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48.741599999999998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48.211799999999997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47.681999999999995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39" priority="57">
      <formula>F27&gt;0</formula>
    </cfRule>
    <cfRule type="expression" dxfId="738" priority="58">
      <formula>F27&lt;0</formula>
    </cfRule>
  </conditionalFormatting>
  <conditionalFormatting sqref="H28:H33">
    <cfRule type="expression" dxfId="737" priority="53">
      <formula>H28&gt;0</formula>
    </cfRule>
    <cfRule type="expression" dxfId="736" priority="54">
      <formula>H28&lt;0</formula>
    </cfRule>
  </conditionalFormatting>
  <conditionalFormatting sqref="F24:F26">
    <cfRule type="expression" dxfId="735" priority="39">
      <formula>F24&gt;0</formula>
    </cfRule>
    <cfRule type="expression" dxfId="734" priority="40">
      <formula>F24&lt;0</formula>
    </cfRule>
  </conditionalFormatting>
  <conditionalFormatting sqref="Q8">
    <cfRule type="expression" dxfId="733" priority="33">
      <formula>Q8&gt;0</formula>
    </cfRule>
    <cfRule type="expression" dxfId="732" priority="34">
      <formula>Q8&lt;0</formula>
    </cfRule>
  </conditionalFormatting>
  <conditionalFormatting sqref="Q7">
    <cfRule type="expression" dxfId="731" priority="35">
      <formula>Q7&gt;0</formula>
    </cfRule>
    <cfRule type="expression" dxfId="730" priority="36">
      <formula>Q7&lt;0</formula>
    </cfRule>
  </conditionalFormatting>
  <conditionalFormatting sqref="F34">
    <cfRule type="expression" dxfId="729" priority="31">
      <formula>F34&gt;0</formula>
    </cfRule>
    <cfRule type="expression" dxfId="728" priority="32">
      <formula>F34&lt;0</formula>
    </cfRule>
  </conditionalFormatting>
  <conditionalFormatting sqref="H34">
    <cfRule type="expression" dxfId="727" priority="29">
      <formula>H34&gt;0</formula>
    </cfRule>
    <cfRule type="expression" dxfId="726" priority="30">
      <formula>H34&lt;0</formula>
    </cfRule>
  </conditionalFormatting>
  <conditionalFormatting sqref="M36">
    <cfRule type="expression" dxfId="725" priority="19">
      <formula>M36&gt;0</formula>
    </cfRule>
    <cfRule type="expression" dxfId="724" priority="20">
      <formula>M36&lt;0</formula>
    </cfRule>
  </conditionalFormatting>
  <conditionalFormatting sqref="Q10">
    <cfRule type="expression" dxfId="723" priority="15">
      <formula>Q10&gt;0</formula>
    </cfRule>
    <cfRule type="expression" dxfId="722" priority="16">
      <formula>Q10&lt;0</formula>
    </cfRule>
  </conditionalFormatting>
  <conditionalFormatting sqref="F23">
    <cfRule type="expression" dxfId="721" priority="13">
      <formula>F23&gt;0</formula>
    </cfRule>
    <cfRule type="expression" dxfId="720" priority="14">
      <formula>F23&lt;0</formula>
    </cfRule>
  </conditionalFormatting>
  <conditionalFormatting sqref="I25:J25">
    <cfRule type="expression" dxfId="719" priority="9">
      <formula>I25&gt;0</formula>
    </cfRule>
    <cfRule type="expression" dxfId="718" priority="10">
      <formula>I25&lt;0</formula>
    </cfRule>
  </conditionalFormatting>
  <conditionalFormatting sqref="I26:J27">
    <cfRule type="expression" dxfId="717" priority="7">
      <formula>I26&gt;0</formula>
    </cfRule>
    <cfRule type="expression" dxfId="716" priority="8">
      <formula>I26&lt;0</formula>
    </cfRule>
  </conditionalFormatting>
  <conditionalFormatting sqref="K25:K27">
    <cfRule type="expression" dxfId="715" priority="5">
      <formula>K25&gt;0</formula>
    </cfRule>
    <cfRule type="expression" dxfId="714" priority="6">
      <formula>K25&lt;0</formula>
    </cfRule>
  </conditionalFormatting>
  <conditionalFormatting sqref="I23:J23">
    <cfRule type="expression" dxfId="713" priority="3">
      <formula>I23&gt;0</formula>
    </cfRule>
    <cfRule type="expression" dxfId="7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537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22.5</v>
      </c>
      <c r="R4" s="498">
        <v>-1.2699999999999999E-2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7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13500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7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97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-425.30000000000109</v>
      </c>
      <c r="R7">
        <v>400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-1877.5599999999995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-0.12209739386482638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697" t="s">
        <v>78</v>
      </c>
      <c r="P40" s="697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24.750000000000004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24.525000000000002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24.3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24.075000000000003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23.85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23.625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23.400000000000002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23.175000000000001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22.95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22.725000000000001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22.5</v>
      </c>
      <c r="Q51" s="2"/>
      <c r="T51" s="92" t="s">
        <v>104</v>
      </c>
      <c r="U51" s="129" t="s">
        <v>669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22.274999999999999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22.05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21.824999999999999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21.599999999999998</v>
      </c>
      <c r="T55" s="92" t="s">
        <v>107</v>
      </c>
      <c r="U55" s="129" t="s">
        <v>670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21.375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21.15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20.925000000000001</v>
      </c>
      <c r="T58" s="92" t="s">
        <v>108</v>
      </c>
      <c r="U58" s="129" t="s">
        <v>590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20.7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20.475000000000001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20.25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1" priority="37">
      <formula>F55&gt;0</formula>
    </cfRule>
    <cfRule type="expression" dxfId="710" priority="38">
      <formula>F55&lt;0</formula>
    </cfRule>
  </conditionalFormatting>
  <conditionalFormatting sqref="Q7">
    <cfRule type="expression" dxfId="709" priority="25">
      <formula>Q7&gt;0</formula>
    </cfRule>
    <cfRule type="expression" dxfId="708" priority="26">
      <formula>Q7&lt;0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F42:F54">
    <cfRule type="expression" dxfId="705" priority="21">
      <formula>F42&gt;0</formula>
    </cfRule>
    <cfRule type="expression" dxfId="704" priority="22">
      <formula>F42&lt;0</formula>
    </cfRule>
  </conditionalFormatting>
  <conditionalFormatting sqref="H42:H54">
    <cfRule type="expression" dxfId="703" priority="19">
      <formula>H42&gt;0</formula>
    </cfRule>
    <cfRule type="expression" dxfId="702" priority="20">
      <formula>H42&lt;0</formula>
    </cfRule>
  </conditionalFormatting>
  <conditionalFormatting sqref="H58:H61">
    <cfRule type="expression" dxfId="701" priority="15">
      <formula>H58&gt;0</formula>
    </cfRule>
    <cfRule type="expression" dxfId="700" priority="16">
      <formula>H58&lt;0</formula>
    </cfRule>
  </conditionalFormatting>
  <conditionalFormatting sqref="F58:F61">
    <cfRule type="expression" dxfId="699" priority="17">
      <formula>F58&gt;0</formula>
    </cfRule>
    <cfRule type="expression" dxfId="698" priority="18">
      <formula>F58&lt;0</formula>
    </cfRule>
  </conditionalFormatting>
  <conditionalFormatting sqref="M84">
    <cfRule type="expression" dxfId="697" priority="13">
      <formula>M84&gt;0</formula>
    </cfRule>
    <cfRule type="expression" dxfId="696" priority="14">
      <formula>M84&lt;0</formula>
    </cfRule>
  </conditionalFormatting>
  <conditionalFormatting sqref="F23:F24 F31:F39">
    <cfRule type="expression" dxfId="695" priority="11">
      <formula>F23&gt;0</formula>
    </cfRule>
    <cfRule type="expression" dxfId="694" priority="12">
      <formula>F23&lt;0</formula>
    </cfRule>
  </conditionalFormatting>
  <conditionalFormatting sqref="H23:H24 H31:H39">
    <cfRule type="expression" dxfId="693" priority="9">
      <formula>H23&gt;0</formula>
    </cfRule>
    <cfRule type="expression" dxfId="692" priority="10">
      <formula>H23&lt;0</formula>
    </cfRule>
  </conditionalFormatting>
  <conditionalFormatting sqref="Q10">
    <cfRule type="expression" dxfId="691" priority="7">
      <formula>Q10&gt;0</formula>
    </cfRule>
    <cfRule type="expression" dxfId="690" priority="8">
      <formula>Q10&lt;0</formula>
    </cfRule>
  </conditionalFormatting>
  <conditionalFormatting sqref="F25:F30">
    <cfRule type="expression" dxfId="689" priority="5">
      <formula>F25&gt;0</formula>
    </cfRule>
    <cfRule type="expression" dxfId="688" priority="6">
      <formula>F25&lt;0</formula>
    </cfRule>
  </conditionalFormatting>
  <conditionalFormatting sqref="H25:H30">
    <cfRule type="expression" dxfId="687" priority="3">
      <formula>H25&gt;0</formula>
    </cfRule>
    <cfRule type="expression" dxfId="686" priority="4">
      <formula>H25&lt;0</formula>
    </cfRule>
  </conditionalFormatting>
  <conditionalFormatting sqref="K28:K35">
    <cfRule type="expression" dxfId="685" priority="1">
      <formula>K28&gt;0</formula>
    </cfRule>
    <cfRule type="expression" dxfId="68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56.97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56.97</v>
      </c>
      <c r="R4" s="498">
        <v>6.4999999999999997E-3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557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62.667000000000002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62.097300000000004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61.5276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60.957900000000002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60.388200000000005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59.8185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59.248800000000003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58.679099999999998</v>
      </c>
      <c r="Q48" s="2"/>
      <c r="T48" s="92" t="s">
        <v>331</v>
      </c>
      <c r="U48" s="87" t="s">
        <v>538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58.109400000000001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57.539699999999996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56.97</v>
      </c>
      <c r="Q51" s="2"/>
      <c r="T51" s="92" t="s">
        <v>104</v>
      </c>
      <c r="U51" s="87" t="s">
        <v>671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56.400300000000001</v>
      </c>
      <c r="Q52" s="2"/>
      <c r="T52" s="92" t="s">
        <v>105</v>
      </c>
      <c r="U52" s="87" t="s">
        <v>556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55.830599999999997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55.260899999999999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54.691199999999995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54.121499999999997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53.551799999999993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52.982100000000003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52.412399999999998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51.842700000000001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51.273000000000003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31.21</v>
      </c>
      <c r="R4" s="498">
        <v>1.46E-2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12484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20518.796999999846</v>
      </c>
      <c r="R7" s="30">
        <v>42905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5022.929999999993</v>
      </c>
      <c r="T8" t="s">
        <v>561</v>
      </c>
      <c r="AC8" s="232"/>
      <c r="AF8" s="232"/>
      <c r="AG8" s="232"/>
    </row>
    <row r="9" spans="1:33" x14ac:dyDescent="0.25">
      <c r="B9" s="499">
        <v>42846</v>
      </c>
      <c r="C9" s="7">
        <v>200</v>
      </c>
      <c r="D9" s="44">
        <v>27.34</v>
      </c>
      <c r="E9" s="44">
        <v>-0.78</v>
      </c>
      <c r="F9" s="44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0.67321845258119661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2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1400</v>
      </c>
      <c r="D23" s="354"/>
      <c r="E23" s="354"/>
      <c r="F23" s="355">
        <f>SumByColor($A$23,F2:F21)</f>
        <v>36174</v>
      </c>
      <c r="G23" s="354"/>
      <c r="H23" s="354">
        <f>SumByColor($A$23,H2:H21)</f>
        <v>1400</v>
      </c>
      <c r="I23" s="354"/>
      <c r="J23" s="354"/>
      <c r="K23" s="355">
        <f>SumByColor($A$23,K2:K21)</f>
        <v>39626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34.331000000000003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34.018900000000002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33.706800000000001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33.3947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751</v>
      </c>
      <c r="M29" s="4"/>
      <c r="N29" s="4"/>
      <c r="O29" s="82">
        <v>1.06</v>
      </c>
      <c r="P29" s="82">
        <f t="shared" si="3"/>
        <v>33.082599999999999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32.770500000000006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32.458400000000005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32.146300000000004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31.834200000000003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31.522100000000002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31.21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30.8979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30.585799999999999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30.273700000000002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29.961600000000001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29.6495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29.337399999999999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29.025300000000001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28.713200000000001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28.401100000000003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28.089000000000002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1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1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1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1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1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4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1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4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1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4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4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4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4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5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5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5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0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0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0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0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3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3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3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3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B281:B282"/>
    <mergeCell ref="G281:G282"/>
    <mergeCell ref="B283:B286"/>
    <mergeCell ref="A322:A324"/>
    <mergeCell ref="M356:M359"/>
    <mergeCell ref="G243:G244"/>
    <mergeCell ref="G267:G269"/>
    <mergeCell ref="G13:G14"/>
    <mergeCell ref="G375:G378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54.39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54.39</v>
      </c>
      <c r="R4" s="516">
        <v>9.4999999999999998E-3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697" t="s">
        <v>78</v>
      </c>
      <c r="P40" s="69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59.829000000000008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59.285100000000007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58.741200000000006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58.197300000000006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57.653400000000005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57.109500000000004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56.565600000000003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56.021700000000003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55.477800000000002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54.933900000000001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54.39</v>
      </c>
      <c r="Q51" s="2"/>
      <c r="T51" s="86" t="s">
        <v>104</v>
      </c>
      <c r="U51" s="87" t="s">
        <v>672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53.8461</v>
      </c>
      <c r="Q52" s="2"/>
      <c r="T52" s="86" t="s">
        <v>105</v>
      </c>
      <c r="U52" s="87" t="s">
        <v>539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53.302199999999999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52.758299999999998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52.214399999999998</v>
      </c>
      <c r="T55" s="86" t="s">
        <v>107</v>
      </c>
      <c r="U55" s="87" t="s">
        <v>673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51.670499999999997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51.126599999999996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50.582700000000003</v>
      </c>
      <c r="T58" s="86" t="s">
        <v>108</v>
      </c>
      <c r="U58" s="87" t="s">
        <v>591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50.038800000000002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49.494900000000001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48.951000000000001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36.32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36.32</v>
      </c>
      <c r="R4" s="516">
        <v>5.4999999999999997E-3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697" t="s">
        <v>78</v>
      </c>
      <c r="P40" s="69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39.952000000000005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39.588800000000006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39.2256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38.862400000000001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38.499200000000002</v>
      </c>
      <c r="Q45" s="2"/>
      <c r="T45" s="86" t="s">
        <v>99</v>
      </c>
      <c r="U45" s="87" t="s">
        <v>674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38.136000000000003</v>
      </c>
      <c r="Q46" s="2"/>
      <c r="T46" s="86" t="s">
        <v>100</v>
      </c>
      <c r="U46" s="87" t="s">
        <v>675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37.772800000000004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37.409600000000005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37.046399999999998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36.683199999999999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36.32</v>
      </c>
      <c r="Q51" s="2"/>
      <c r="T51" s="86" t="s">
        <v>104</v>
      </c>
      <c r="U51" s="87" t="s">
        <v>676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35.956800000000001</v>
      </c>
      <c r="Q52" s="2"/>
      <c r="T52" s="86" t="s">
        <v>105</v>
      </c>
      <c r="U52" s="87" t="s">
        <v>550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35.593600000000002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35.230399999999996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34.867199999999997</v>
      </c>
      <c r="T55" s="86" t="s">
        <v>107</v>
      </c>
      <c r="U55" s="87" t="s">
        <v>677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34.503999999999998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34.140799999999999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33.7776</v>
      </c>
      <c r="T58" s="86" t="s">
        <v>108</v>
      </c>
      <c r="U58" s="87" t="s">
        <v>592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33.414400000000001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33.051200000000001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32.688000000000002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45.75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45.75</v>
      </c>
      <c r="R4" s="498">
        <v>-1.9300000000000001E-2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697" t="s">
        <v>78</v>
      </c>
      <c r="P44" s="697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50.325000000000003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49.867500000000007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49.410000000000004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48.952500000000001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48.495000000000005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48.037500000000001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47.58</v>
      </c>
      <c r="Q51" s="2"/>
      <c r="R51" s="34"/>
      <c r="T51" s="107" t="s">
        <v>104</v>
      </c>
      <c r="U51" s="105" t="s">
        <v>678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47.122500000000002</v>
      </c>
      <c r="Q52" s="2"/>
      <c r="R52" s="34"/>
      <c r="T52" s="107" t="s">
        <v>105</v>
      </c>
      <c r="U52" s="105" t="s">
        <v>568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46.664999999999999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46.207500000000003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45.75</v>
      </c>
      <c r="Q55" s="2"/>
      <c r="R55" s="34"/>
      <c r="T55" s="107" t="s">
        <v>107</v>
      </c>
      <c r="U55" s="105" t="s">
        <v>679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45.292499999999997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44.835000000000001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44.377499999999998</v>
      </c>
      <c r="Q58" s="2"/>
      <c r="R58" s="34"/>
      <c r="T58" s="107" t="s">
        <v>108</v>
      </c>
      <c r="U58" s="105" t="s">
        <v>593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43.92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43.462499999999999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43.004999999999995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42.547499999999999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42.09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41.6325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41.175000000000004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111.2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111.2</v>
      </c>
      <c r="R4" s="516">
        <v>5.4999999999999997E-3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697" t="s">
        <v>78</v>
      </c>
      <c r="P46" s="697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122.32000000000001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121.20800000000001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120.09600000000002</v>
      </c>
      <c r="Q49" s="34"/>
      <c r="R49"/>
      <c r="T49" s="86" t="s">
        <v>103</v>
      </c>
      <c r="U49" s="93" t="s">
        <v>680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118.98400000000001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117.87200000000001</v>
      </c>
      <c r="Q51" s="82"/>
      <c r="R51"/>
      <c r="T51" s="86" t="s">
        <v>104</v>
      </c>
      <c r="U51" s="129" t="s">
        <v>681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116.76</v>
      </c>
      <c r="Q52" s="82"/>
      <c r="R52"/>
      <c r="T52" s="86" t="s">
        <v>105</v>
      </c>
      <c r="U52" s="129" t="s">
        <v>542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115.64800000000001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114.536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113.42400000000001</v>
      </c>
      <c r="Q55" s="82"/>
      <c r="R55"/>
      <c r="T55" s="86" t="s">
        <v>107</v>
      </c>
      <c r="U55" s="129" t="s">
        <v>682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112.312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111.2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110.08800000000001</v>
      </c>
      <c r="Q58" s="82"/>
      <c r="R58"/>
      <c r="T58" s="86" t="s">
        <v>108</v>
      </c>
      <c r="U58" s="129" t="s">
        <v>594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108.976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107.864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106.752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105.64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104.52799999999999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103.41600000000001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102.304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101.19200000000001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100.08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51.16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51.16</v>
      </c>
      <c r="R4" s="517">
        <v>4.4999999999999997E-3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56.276000000000003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55.764400000000002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55.252800000000001</v>
      </c>
      <c r="R42" s="34"/>
      <c r="T42" s="86" t="s">
        <v>99</v>
      </c>
      <c r="U42" s="129" t="s">
        <v>683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54.741199999999999</v>
      </c>
      <c r="R43" s="82"/>
      <c r="T43" s="86" t="s">
        <v>100</v>
      </c>
      <c r="U43" s="129" t="s">
        <v>684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54.229599999999998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53.717999999999996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53.206399999999995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52.694800000000001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52.183199999999999</v>
      </c>
      <c r="R48" s="82"/>
      <c r="T48" s="86" t="s">
        <v>104</v>
      </c>
      <c r="U48" s="129" t="s">
        <v>685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51.671599999999998</v>
      </c>
      <c r="R49" s="82"/>
      <c r="T49" s="86" t="s">
        <v>105</v>
      </c>
      <c r="U49" s="129" t="s">
        <v>595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51.16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50.648399999999995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50.136799999999994</v>
      </c>
      <c r="R52" s="82"/>
      <c r="T52" s="86" t="s">
        <v>107</v>
      </c>
      <c r="U52" s="129" t="s">
        <v>686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49.625199999999992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49.113599999999998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48.601999999999997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48.090399999999995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47.578800000000001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47.0672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46.555599999999998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46.043999999999997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244.17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244.17</v>
      </c>
      <c r="R4" s="498">
        <v>3.3E-3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551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268.58699999999999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266.14530000000002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263.70359999999999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261.26190000000003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258.8202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256.37849999999997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253.93680000000001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251.49509999999998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249.05339999999998</v>
      </c>
      <c r="R48" s="82"/>
      <c r="T48" s="86" t="s">
        <v>104</v>
      </c>
      <c r="U48" s="129" t="s">
        <v>687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246.61169999999998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244.17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241.72829999999999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239.28659999999999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236.8449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234.40319999999997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231.96149999999997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229.51979999999998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227.07810000000001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224.63640000000001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222.19469999999998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219.75299999999999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108.42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108.42</v>
      </c>
      <c r="R4" s="498">
        <v>6.8999999999999999E-3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119.26200000000001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118.1778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117.09360000000001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116.00940000000001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114.9252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113.84100000000001</v>
      </c>
      <c r="R42" s="82"/>
      <c r="T42" s="86" t="s">
        <v>99</v>
      </c>
      <c r="U42" s="129" t="s">
        <v>688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112.75680000000001</v>
      </c>
      <c r="R43" s="82"/>
      <c r="T43" s="86" t="s">
        <v>100</v>
      </c>
      <c r="U43" s="129" t="s">
        <v>689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111.6726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110.58840000000001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109.5042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108.42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107.33580000000001</v>
      </c>
      <c r="R48" s="82"/>
      <c r="T48" s="86" t="s">
        <v>104</v>
      </c>
      <c r="U48" s="129" t="s">
        <v>690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106.2516</v>
      </c>
      <c r="R49" s="82"/>
      <c r="T49" s="86" t="s">
        <v>105</v>
      </c>
      <c r="U49" s="129" t="s">
        <v>691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105.1674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104.08319999999999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102.999</v>
      </c>
      <c r="R52" s="82"/>
      <c r="T52" s="86" t="s">
        <v>107</v>
      </c>
      <c r="U52" s="129" t="s">
        <v>692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101.9148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100.8306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99.746400000000008</v>
      </c>
      <c r="R55" s="82"/>
      <c r="T55" s="86" t="s">
        <v>108</v>
      </c>
      <c r="U55" s="129" t="s">
        <v>580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98.662199999999999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97.578000000000003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78.45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78.45</v>
      </c>
      <c r="R4" s="498">
        <v>-1.6999999999999999E-3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86.295000000000016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85.510500000000008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84.726000000000013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83.941500000000005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83.157000000000011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82.372500000000002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81.588000000000008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80.8035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80.019000000000005</v>
      </c>
      <c r="Q51" s="2"/>
      <c r="T51" s="107" t="s">
        <v>104</v>
      </c>
      <c r="U51" s="105" t="s">
        <v>693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79.234499999999997</v>
      </c>
      <c r="Q52" s="2"/>
      <c r="T52" s="107" t="s">
        <v>105</v>
      </c>
      <c r="U52" s="105" t="s">
        <v>694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78.45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77.665500000000009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76.881</v>
      </c>
      <c r="T55" s="107" t="s">
        <v>107</v>
      </c>
      <c r="U55" s="105" t="s">
        <v>695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76.096500000000006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75.311999999999998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74.527500000000003</v>
      </c>
      <c r="T58" s="107" t="s">
        <v>108</v>
      </c>
      <c r="U58" s="105" t="s">
        <v>562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73.742999999999995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72.958500000000001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72.174000000000007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71.389499999999998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70.605000000000004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N2" sqref="N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>
        <v>42888</v>
      </c>
      <c r="M2" s="3">
        <v>45.6</v>
      </c>
      <c r="O2" s="11" t="s">
        <v>57</v>
      </c>
      <c r="Q2">
        <f>C18-H18</f>
        <v>200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53.87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51.81</v>
      </c>
      <c r="R4" s="498">
        <v>-5.1999999999999998E-3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97">
        <v>42886</v>
      </c>
      <c r="C5" s="4">
        <v>80</v>
      </c>
      <c r="D5" s="3">
        <v>50.88</v>
      </c>
      <c r="E5" s="3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10362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10774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792.88000000000102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-412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-3.8240207907926489E-2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40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0" si="15">C38*(E38-D38)</f>
        <v>-249.99600000000015</v>
      </c>
      <c r="G38" s="40">
        <f t="shared" ref="G38:G40" si="16">D38*C38</f>
        <v>6749.1959999999999</v>
      </c>
      <c r="H38" s="229">
        <f t="shared" ref="H38:H40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697" t="s">
        <v>78</v>
      </c>
      <c r="Q39" s="69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56.991000000000007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56.47290000000001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55.954800000000006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55.436700000000009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54.918600000000005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54.400500000000008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53.882400000000004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53.364300000000007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52.846200000000003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52.328100000000006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51.81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51.291899999999998</v>
      </c>
      <c r="R51" s="82"/>
      <c r="T51" s="86" t="s">
        <v>104</v>
      </c>
      <c r="U51" s="87" t="s">
        <v>696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50.773800000000001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50.255699999999997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49.7376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49.219499999999996</v>
      </c>
      <c r="R55" s="82"/>
      <c r="T55" s="86" t="s">
        <v>107</v>
      </c>
      <c r="U55" s="87" t="s">
        <v>697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48.7014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48.183300000000003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47.665200000000006</v>
      </c>
      <c r="R58" s="82"/>
      <c r="T58" s="86" t="s">
        <v>108</v>
      </c>
      <c r="U58" s="87" t="s">
        <v>596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47.147100000000002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46.629000000000005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32.86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32.86</v>
      </c>
      <c r="R4" s="498">
        <v>-2.3999999999999998E-3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36.146000000000001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35.817399999999999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35.488800000000005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35.160200000000003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34.831600000000002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34.503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34.174399999999999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33.845799999999997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33.517200000000003</v>
      </c>
      <c r="R48" s="82"/>
      <c r="T48" s="86" t="s">
        <v>104</v>
      </c>
      <c r="U48" s="87" t="s">
        <v>698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33.188600000000001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32.86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32.531399999999998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32.202799999999996</v>
      </c>
      <c r="R52" s="82"/>
      <c r="T52" s="86" t="s">
        <v>107</v>
      </c>
      <c r="U52" s="87" t="s">
        <v>699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31.874199999999998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31.545599999999997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31.216999999999999</v>
      </c>
      <c r="R55" s="82"/>
      <c r="T55" s="86" t="s">
        <v>108</v>
      </c>
      <c r="U55" s="87" t="s">
        <v>552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30.888399999999997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30.559800000000003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30.231200000000001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29.9026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29.574000000000002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29.892942857142859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26.4</v>
      </c>
      <c r="R4" s="519">
        <v>-2.3300000000000001E-2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9240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10462.530000000001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2087.9399999999932</v>
      </c>
      <c r="R7">
        <v>250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0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-1222.5300000000007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-0.11684841047050766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1">
        <v>42888</v>
      </c>
      <c r="C10" s="4">
        <v>100</v>
      </c>
      <c r="D10" s="3">
        <v>26.2</v>
      </c>
      <c r="E10" s="3">
        <v>0</v>
      </c>
      <c r="F10" s="3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545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756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757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761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697" t="s">
        <v>78</v>
      </c>
      <c r="P53" s="697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29.04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0">O55*$Q$4</f>
        <v>28.776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40"/>
        <v>28.512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0"/>
        <v>28.248000000000001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41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42">H58*I58-J58</f>
        <v>774.28</v>
      </c>
      <c r="L58" s="264">
        <v>42613</v>
      </c>
      <c r="M58" s="260">
        <v>90</v>
      </c>
      <c r="O58" s="82">
        <v>1.06</v>
      </c>
      <c r="P58" s="82">
        <f t="shared" si="40"/>
        <v>27.983999999999998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41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42"/>
        <v>1605.42</v>
      </c>
      <c r="L59" s="264">
        <v>42704</v>
      </c>
      <c r="M59" s="260">
        <v>102</v>
      </c>
      <c r="O59" s="82">
        <v>1.05</v>
      </c>
      <c r="P59" s="82">
        <f t="shared" si="40"/>
        <v>27.72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41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42"/>
        <v>704.38</v>
      </c>
      <c r="L60" s="259"/>
      <c r="M60" s="259"/>
      <c r="O60" s="82">
        <v>1.04</v>
      </c>
      <c r="P60" s="82">
        <f t="shared" si="40"/>
        <v>27.456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41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42"/>
        <v>1051.18</v>
      </c>
      <c r="L61" s="259"/>
      <c r="M61" s="259"/>
      <c r="O61" s="82">
        <v>1.03</v>
      </c>
      <c r="P61" s="82">
        <f t="shared" si="40"/>
        <v>27.192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41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42"/>
        <v>2281.9499999999998</v>
      </c>
      <c r="L62" s="259"/>
      <c r="M62" s="259"/>
      <c r="O62" s="82">
        <v>1.02</v>
      </c>
      <c r="P62" s="82">
        <f t="shared" si="40"/>
        <v>26.927999999999997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41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42"/>
        <v>1483.1699999999998</v>
      </c>
      <c r="L63" s="259"/>
      <c r="M63" s="259"/>
      <c r="O63" s="82">
        <v>1.01</v>
      </c>
      <c r="P63" s="82">
        <f t="shared" si="40"/>
        <v>26.663999999999998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41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42"/>
        <v>991.18000000000006</v>
      </c>
      <c r="L64" s="259"/>
      <c r="M64" s="259"/>
      <c r="O64" s="82">
        <v>1</v>
      </c>
      <c r="P64" s="82">
        <f t="shared" si="40"/>
        <v>26.4</v>
      </c>
      <c r="Q64" s="2"/>
      <c r="T64" s="92" t="s">
        <v>104</v>
      </c>
      <c r="U64" s="129" t="s">
        <v>700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41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0"/>
        <v>26.135999999999999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41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0"/>
        <v>25.872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41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0"/>
        <v>25.607999999999997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0"/>
        <v>25.343999999999998</v>
      </c>
      <c r="T68" s="92" t="s">
        <v>107</v>
      </c>
      <c r="U68" s="129" t="s">
        <v>701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41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0"/>
        <v>25.08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40"/>
        <v>24.815999999999999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40"/>
        <v>24.552</v>
      </c>
      <c r="T71" s="92" t="s">
        <v>108</v>
      </c>
      <c r="U71" s="129" t="s">
        <v>597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40"/>
        <v>24.288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40"/>
        <v>24.024000000000001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40"/>
        <v>23.759999999999998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545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3">C93*(E93-D93)</f>
        <v>17.999999999999972</v>
      </c>
      <c r="G93" s="378">
        <f t="shared" ref="G93:G154" si="44">D93*C93</f>
        <v>2525</v>
      </c>
      <c r="H93" s="379">
        <f t="shared" ref="H93:H154" si="45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3"/>
        <v>-176.99999999999994</v>
      </c>
      <c r="G94" s="378">
        <f t="shared" si="44"/>
        <v>2525</v>
      </c>
      <c r="H94" s="379">
        <f t="shared" si="45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3"/>
        <v>-119.00000000000013</v>
      </c>
      <c r="G95" s="378">
        <f t="shared" si="44"/>
        <v>2525</v>
      </c>
      <c r="H95" s="379">
        <f t="shared" si="45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3"/>
        <v>-171.00000000000009</v>
      </c>
      <c r="G96" s="378">
        <f t="shared" si="44"/>
        <v>2525</v>
      </c>
      <c r="H96" s="379">
        <f t="shared" si="45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3"/>
        <v>-150</v>
      </c>
      <c r="G97" s="378">
        <f t="shared" si="44"/>
        <v>2525</v>
      </c>
      <c r="H97" s="379">
        <f t="shared" si="45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3"/>
        <v>-39.000000000000057</v>
      </c>
      <c r="G98" s="378">
        <f t="shared" si="44"/>
        <v>2525</v>
      </c>
      <c r="H98" s="379">
        <f t="shared" si="45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3"/>
        <v>-57.999999999999829</v>
      </c>
      <c r="G99" s="378">
        <f t="shared" si="44"/>
        <v>2525</v>
      </c>
      <c r="H99" s="379">
        <f t="shared" si="45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3"/>
        <v>78.000000000000114</v>
      </c>
      <c r="G100" s="378">
        <f t="shared" si="44"/>
        <v>2525</v>
      </c>
      <c r="H100" s="379">
        <f t="shared" si="45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3"/>
        <v>244.00000000000011</v>
      </c>
      <c r="G101" s="378">
        <f t="shared" si="44"/>
        <v>2525</v>
      </c>
      <c r="H101" s="379">
        <f t="shared" si="45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3"/>
        <v>130.00000000000006</v>
      </c>
      <c r="G102" s="378">
        <f t="shared" si="44"/>
        <v>2525</v>
      </c>
      <c r="H102" s="379">
        <f t="shared" si="45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3"/>
        <v>135.99999999999994</v>
      </c>
      <c r="G103" s="378">
        <f t="shared" si="44"/>
        <v>2525</v>
      </c>
      <c r="H103" s="379">
        <f t="shared" si="45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3"/>
        <v>103.99999999999991</v>
      </c>
      <c r="G104" s="378">
        <f t="shared" si="44"/>
        <v>2525</v>
      </c>
      <c r="H104" s="379">
        <f t="shared" si="45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3"/>
        <v>-7.0000000000000284</v>
      </c>
      <c r="G105" s="378">
        <f t="shared" si="44"/>
        <v>2525</v>
      </c>
      <c r="H105" s="379">
        <f t="shared" si="45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3"/>
        <v>7.9999999999998295</v>
      </c>
      <c r="G106" s="378">
        <f t="shared" si="44"/>
        <v>2525</v>
      </c>
      <c r="H106" s="379">
        <f t="shared" si="45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3"/>
        <v>55.278999999999989</v>
      </c>
      <c r="G107" s="378">
        <f t="shared" si="44"/>
        <v>1750.721</v>
      </c>
      <c r="H107" s="379">
        <f t="shared" si="45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3"/>
        <v>3.8799999999998391</v>
      </c>
      <c r="G108" s="378">
        <f t="shared" si="44"/>
        <v>2464.1200000000003</v>
      </c>
      <c r="H108" s="379">
        <f t="shared" si="45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3"/>
        <v>-15.120000000000289</v>
      </c>
      <c r="G109" s="378">
        <f t="shared" si="44"/>
        <v>2464.1200000000003</v>
      </c>
      <c r="H109" s="379">
        <f t="shared" si="45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3"/>
        <v>-442.62000000000012</v>
      </c>
      <c r="G110" s="378">
        <f t="shared" si="44"/>
        <v>4728.62</v>
      </c>
      <c r="H110" s="379">
        <f t="shared" si="45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3"/>
        <v>-391.61999999999966</v>
      </c>
      <c r="G111" s="378">
        <f t="shared" si="44"/>
        <v>6820.62</v>
      </c>
      <c r="H111" s="379">
        <f t="shared" si="45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3"/>
        <v>-184.61999999999927</v>
      </c>
      <c r="G112" s="378">
        <f t="shared" si="44"/>
        <v>6820.62</v>
      </c>
      <c r="H112" s="379">
        <f t="shared" si="45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3"/>
        <v>-349.61999999999944</v>
      </c>
      <c r="G113" s="378">
        <f t="shared" si="44"/>
        <v>6820.62</v>
      </c>
      <c r="H113" s="379">
        <f t="shared" si="45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3"/>
        <v>120.79599999999957</v>
      </c>
      <c r="G114" s="378">
        <f t="shared" si="44"/>
        <v>5215.2040000000006</v>
      </c>
      <c r="H114" s="379">
        <f t="shared" si="45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3"/>
        <v>151.18000000000009</v>
      </c>
      <c r="G115" s="378">
        <f t="shared" si="44"/>
        <v>4510.82</v>
      </c>
      <c r="H115" s="379">
        <f t="shared" si="45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3"/>
        <v>37.180000000000035</v>
      </c>
      <c r="G116" s="378">
        <f t="shared" si="44"/>
        <v>4510.82</v>
      </c>
      <c r="H116" s="379">
        <f t="shared" si="45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3"/>
        <v>93.180000000000263</v>
      </c>
      <c r="G117" s="378">
        <f t="shared" si="44"/>
        <v>4510.82</v>
      </c>
      <c r="H117" s="379">
        <f t="shared" si="45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3"/>
        <v>227.1800000000006</v>
      </c>
      <c r="G118" s="378">
        <f t="shared" si="44"/>
        <v>4510.82</v>
      </c>
      <c r="H118" s="379">
        <f t="shared" si="45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3"/>
        <v>455.18</v>
      </c>
      <c r="G119" s="378">
        <f t="shared" si="44"/>
        <v>4510.82</v>
      </c>
      <c r="H119" s="379">
        <f t="shared" si="45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3"/>
        <v>297.18000000000018</v>
      </c>
      <c r="G120" s="378">
        <f t="shared" si="44"/>
        <v>4510.82</v>
      </c>
      <c r="H120" s="379">
        <f t="shared" si="45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3"/>
        <v>335.1800000000004</v>
      </c>
      <c r="G121" s="378">
        <f t="shared" si="44"/>
        <v>4510.82</v>
      </c>
      <c r="H121" s="379">
        <f t="shared" si="45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3"/>
        <v>285.1800000000004</v>
      </c>
      <c r="G122" s="378">
        <f t="shared" si="44"/>
        <v>4510.82</v>
      </c>
      <c r="H122" s="379">
        <f t="shared" si="45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3"/>
        <v>485.1800000000004</v>
      </c>
      <c r="G123" s="378">
        <f t="shared" si="44"/>
        <v>4510.82</v>
      </c>
      <c r="H123" s="379">
        <f t="shared" si="45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3"/>
        <v>723.18000000000075</v>
      </c>
      <c r="G124" s="378">
        <f t="shared" si="44"/>
        <v>4510.82</v>
      </c>
      <c r="H124" s="379">
        <f t="shared" si="45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3"/>
        <v>699.18000000000052</v>
      </c>
      <c r="G125" s="378">
        <f t="shared" si="44"/>
        <v>4420.82</v>
      </c>
      <c r="H125" s="379">
        <f t="shared" si="45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3"/>
        <v>767.18000000000052</v>
      </c>
      <c r="G126" s="378">
        <f t="shared" si="44"/>
        <v>4420.82</v>
      </c>
      <c r="H126" s="379">
        <f t="shared" si="45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3"/>
        <v>709.18</v>
      </c>
      <c r="G127" s="378">
        <f t="shared" si="44"/>
        <v>4420.82</v>
      </c>
      <c r="H127" s="379">
        <f t="shared" si="45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3"/>
        <v>686</v>
      </c>
      <c r="G128" s="378">
        <f t="shared" si="44"/>
        <v>4420</v>
      </c>
      <c r="H128" s="379">
        <f t="shared" si="45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3"/>
        <v>783.95199999999988</v>
      </c>
      <c r="G129" s="378">
        <f t="shared" si="44"/>
        <v>3369.6480000000001</v>
      </c>
      <c r="H129" s="379">
        <f t="shared" si="45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3"/>
        <v>630.35199999999975</v>
      </c>
      <c r="G130" s="378">
        <f t="shared" si="44"/>
        <v>3369.6480000000001</v>
      </c>
      <c r="H130" s="379">
        <f t="shared" si="45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3"/>
        <v>711.952</v>
      </c>
      <c r="G131" s="378">
        <f t="shared" si="44"/>
        <v>3369.6480000000001</v>
      </c>
      <c r="H131" s="379">
        <f t="shared" si="45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3"/>
        <v>449.16000000000054</v>
      </c>
      <c r="G132" s="378">
        <f t="shared" si="44"/>
        <v>4352.84</v>
      </c>
      <c r="H132" s="379">
        <f t="shared" si="45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3"/>
        <v>383.1600000000002</v>
      </c>
      <c r="G133" s="378">
        <f t="shared" si="44"/>
        <v>4352.84</v>
      </c>
      <c r="H133" s="379">
        <f t="shared" si="45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3"/>
        <v>307.16000000000037</v>
      </c>
      <c r="G134" s="378">
        <f t="shared" si="44"/>
        <v>4352.84</v>
      </c>
      <c r="H134" s="379">
        <f t="shared" si="45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3"/>
        <v>253.16000000000045</v>
      </c>
      <c r="G135" s="378">
        <f t="shared" si="44"/>
        <v>4352.84</v>
      </c>
      <c r="H135" s="379">
        <f t="shared" si="45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3"/>
        <v>173.16000000000003</v>
      </c>
      <c r="G136" s="378">
        <f t="shared" si="44"/>
        <v>4352.84</v>
      </c>
      <c r="H136" s="379">
        <f t="shared" si="45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3"/>
        <v>211.11000000000041</v>
      </c>
      <c r="G137" s="378">
        <f t="shared" si="44"/>
        <v>6580.8899999999994</v>
      </c>
      <c r="H137" s="379">
        <f t="shared" si="45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3"/>
        <v>229.10000000000039</v>
      </c>
      <c r="G138" s="378">
        <f t="shared" si="44"/>
        <v>4298.8999999999996</v>
      </c>
      <c r="H138" s="379">
        <f t="shared" si="45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3"/>
        <v>491.10000000000014</v>
      </c>
      <c r="G139" s="378">
        <f t="shared" si="44"/>
        <v>4298.8999999999996</v>
      </c>
      <c r="H139" s="379">
        <f t="shared" si="45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3"/>
        <v>572.27799999999979</v>
      </c>
      <c r="G140" s="378">
        <f t="shared" si="44"/>
        <v>2815.7220000000002</v>
      </c>
      <c r="H140" s="379">
        <f t="shared" si="45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3"/>
        <v>566.27999999999975</v>
      </c>
      <c r="G141" s="378">
        <f t="shared" si="44"/>
        <v>4273.72</v>
      </c>
      <c r="H141" s="379">
        <f t="shared" si="45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3"/>
        <v>698.27999999999975</v>
      </c>
      <c r="G142" s="378">
        <f t="shared" si="44"/>
        <v>4273.72</v>
      </c>
      <c r="H142" s="379">
        <f t="shared" si="45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3"/>
        <v>658.27999999999986</v>
      </c>
      <c r="G143" s="378">
        <f t="shared" si="44"/>
        <v>4273.72</v>
      </c>
      <c r="H143" s="379">
        <f t="shared" si="45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3"/>
        <v>516.27999999999975</v>
      </c>
      <c r="G144" s="378">
        <f t="shared" si="44"/>
        <v>4273.72</v>
      </c>
      <c r="H144" s="379">
        <f t="shared" si="45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3"/>
        <v>508.29000000000059</v>
      </c>
      <c r="G145" s="378">
        <f t="shared" si="44"/>
        <v>6529.71</v>
      </c>
      <c r="H145" s="379">
        <f t="shared" si="45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3"/>
        <v>713.99999999999966</v>
      </c>
      <c r="G146" s="378">
        <f t="shared" si="44"/>
        <v>6531</v>
      </c>
      <c r="H146" s="379">
        <f t="shared" si="45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3"/>
        <v>956.25400000000025</v>
      </c>
      <c r="G147" s="378">
        <f t="shared" si="44"/>
        <v>5538.5460000000003</v>
      </c>
      <c r="H147" s="379">
        <f t="shared" si="45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3"/>
        <v>1200.6540000000007</v>
      </c>
      <c r="G148" s="378">
        <f t="shared" si="44"/>
        <v>5538.5460000000003</v>
      </c>
      <c r="H148" s="379">
        <f t="shared" si="45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3"/>
        <v>1052.4540000000006</v>
      </c>
      <c r="G149" s="378">
        <f t="shared" si="44"/>
        <v>5538.5460000000003</v>
      </c>
      <c r="H149" s="379">
        <f t="shared" si="45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3"/>
        <v>698.16000000000042</v>
      </c>
      <c r="G150" s="378">
        <f t="shared" si="44"/>
        <v>6504.84</v>
      </c>
      <c r="H150" s="379">
        <f t="shared" si="45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3"/>
        <v>984.12000000000012</v>
      </c>
      <c r="G151" s="378">
        <f t="shared" si="44"/>
        <v>6482.88</v>
      </c>
      <c r="H151" s="379">
        <f t="shared" si="45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3"/>
        <v>352.68200000000064</v>
      </c>
      <c r="G152" s="378">
        <f t="shared" si="44"/>
        <v>7331.3180000000002</v>
      </c>
      <c r="H152" s="379">
        <f t="shared" si="45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3"/>
        <v>2320.6080000000002</v>
      </c>
      <c r="G153" s="378">
        <f t="shared" si="44"/>
        <v>4531.3919999999998</v>
      </c>
      <c r="H153" s="379">
        <f t="shared" si="45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3"/>
        <v>2541.7799999999997</v>
      </c>
      <c r="G154" s="378">
        <f t="shared" si="44"/>
        <v>3246.2200000000003</v>
      </c>
      <c r="H154" s="379">
        <f t="shared" si="45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6">C157*(E157-D157)</f>
        <v>-57.000000000000028</v>
      </c>
      <c r="G157" s="378">
        <f t="shared" ref="G157:G164" si="47">D157*C157</f>
        <v>5857</v>
      </c>
      <c r="H157" s="379">
        <f t="shared" ref="H157:H164" si="48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6"/>
        <v>26.940000000000097</v>
      </c>
      <c r="G158" s="378">
        <f t="shared" si="47"/>
        <v>2921.06</v>
      </c>
      <c r="H158" s="379">
        <f t="shared" si="48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6"/>
        <v>-91.06000000000023</v>
      </c>
      <c r="G159" s="378">
        <f t="shared" si="47"/>
        <v>5749.06</v>
      </c>
      <c r="H159" s="379">
        <f t="shared" si="48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6"/>
        <v>24.88000000000028</v>
      </c>
      <c r="G160" s="378">
        <f t="shared" si="47"/>
        <v>2851.12</v>
      </c>
      <c r="H160" s="379">
        <f t="shared" si="48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6"/>
        <v>343.88000000000005</v>
      </c>
      <c r="G161" s="378">
        <f t="shared" si="47"/>
        <v>2851.12</v>
      </c>
      <c r="H161" s="379">
        <f t="shared" si="48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6"/>
        <v>452.88000000000005</v>
      </c>
      <c r="G162" s="378">
        <f t="shared" si="47"/>
        <v>2851.12</v>
      </c>
      <c r="H162" s="379">
        <f t="shared" si="48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6"/>
        <v>525.88000000000045</v>
      </c>
      <c r="G163" s="378">
        <f t="shared" si="47"/>
        <v>2851.12</v>
      </c>
      <c r="H163" s="379">
        <f t="shared" si="48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6"/>
        <v>421.87999999999982</v>
      </c>
      <c r="G164" s="378">
        <f t="shared" si="47"/>
        <v>2851.12</v>
      </c>
      <c r="H164" s="379">
        <f t="shared" si="48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2">
    <cfRule type="expression" dxfId="373" priority="3">
      <formula>F37&gt;0</formula>
    </cfRule>
    <cfRule type="expression" dxfId="372" priority="4">
      <formula>F37&lt;0</formula>
    </cfRule>
  </conditionalFormatting>
  <conditionalFormatting sqref="H37:H42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535</v>
      </c>
      <c r="M3" s="3"/>
      <c r="O3" s="11" t="s">
        <v>58</v>
      </c>
      <c r="Q3" s="228">
        <f>IF(Q2=0, Q4, (F18-K18-M18)/Q2)</f>
        <v>56.016153846153848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55.52</v>
      </c>
      <c r="R4" s="519">
        <v>-2.5000000000000001E-3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7217.6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7282.1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-64.5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-64.5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-8.857335109377789E-3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697" t="s">
        <v>78</v>
      </c>
      <c r="P40" s="697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61.07200000000001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0">O42*$Q$4</f>
        <v>60.516800000000011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0"/>
        <v>59.961600000000004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0"/>
        <v>59.406400000000005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0"/>
        <v>58.851200000000006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0"/>
        <v>58.296000000000006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0"/>
        <v>57.740800000000007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0"/>
        <v>57.185600000000008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0"/>
        <v>56.630400000000002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0"/>
        <v>56.075200000000002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0"/>
        <v>55.52</v>
      </c>
      <c r="Q51" s="2"/>
      <c r="T51" s="92" t="s">
        <v>104</v>
      </c>
      <c r="U51" s="129" t="s">
        <v>702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0"/>
        <v>54.964800000000004</v>
      </c>
      <c r="Q52" s="2"/>
      <c r="T52" s="92" t="s">
        <v>105</v>
      </c>
      <c r="U52" s="129" t="s">
        <v>703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0"/>
        <v>54.409600000000005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0"/>
        <v>53.854399999999998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0"/>
        <v>53.299199999999999</v>
      </c>
      <c r="T55" s="92" t="s">
        <v>107</v>
      </c>
      <c r="U55" s="129" t="s">
        <v>704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0"/>
        <v>52.744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0"/>
        <v>52.188800000000001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0"/>
        <v>51.633600000000008</v>
      </c>
      <c r="T58" s="92" t="s">
        <v>108</v>
      </c>
      <c r="U58" s="129" t="s">
        <v>598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0"/>
        <v>51.078400000000002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0"/>
        <v>50.523200000000003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0"/>
        <v>49.968000000000004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7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:J37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53.35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53.35</v>
      </c>
      <c r="R4" s="498">
        <v>6.4000000000000003E-3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58.685000000000009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58.151500000000006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57.618000000000002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57.084500000000006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56.551000000000002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56.017500000000005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55.484000000000002</v>
      </c>
      <c r="Q49" s="82"/>
      <c r="R49" s="34"/>
      <c r="T49" s="92" t="s">
        <v>103</v>
      </c>
      <c r="U49" s="87" t="s">
        <v>599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54.950500000000005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54.417000000000002</v>
      </c>
      <c r="Q51" s="82"/>
      <c r="R51" s="34"/>
      <c r="T51" s="92" t="s">
        <v>104</v>
      </c>
      <c r="U51" s="87" t="s">
        <v>705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53.883500000000005</v>
      </c>
      <c r="Q52" s="82"/>
      <c r="R52" s="34"/>
      <c r="T52" s="92" t="s">
        <v>105</v>
      </c>
      <c r="U52" s="87" t="s">
        <v>571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53.35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52.816499999999998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52.283000000000001</v>
      </c>
      <c r="Q55" s="82"/>
      <c r="T55" s="92" t="s">
        <v>107</v>
      </c>
      <c r="U55" s="87" t="s">
        <v>706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51.749499999999998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51.216000000000001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50.682499999999997</v>
      </c>
      <c r="Q58" s="82"/>
      <c r="T58" s="92" t="s">
        <v>108</v>
      </c>
      <c r="U58" s="87" t="s">
        <v>600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50.149000000000001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49.615500000000004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49.082000000000001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48.548500000000004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48.015000000000001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33.049999999999997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33.049999999999997</v>
      </c>
      <c r="R4" s="498">
        <v>-8.9999999999999998E-4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36.354999999999997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36.024499999999996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35.694000000000003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35.363500000000002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35.033000000000001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34.702500000000001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34.372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34.041499999999999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33.710999999999999</v>
      </c>
      <c r="Q51" s="82"/>
      <c r="R51" s="34"/>
      <c r="T51" s="92" t="s">
        <v>104</v>
      </c>
      <c r="U51" s="87" t="s">
        <v>707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33.380499999999998</v>
      </c>
      <c r="Q52" s="82"/>
      <c r="R52" s="34"/>
      <c r="T52" s="92" t="s">
        <v>105</v>
      </c>
      <c r="U52" s="87" t="s">
        <v>540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33.049999999999997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32.719499999999996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32.388999999999996</v>
      </c>
      <c r="Q55" s="82"/>
      <c r="R55" s="34"/>
      <c r="T55" s="92" t="s">
        <v>107</v>
      </c>
      <c r="U55" s="87" t="s">
        <v>708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32.058499999999995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31.727999999999994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31.397499999999997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31.066999999999997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30.736499999999999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30.405999999999999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30.075499999999998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29.744999999999997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86.67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86.67</v>
      </c>
      <c r="R4" s="498">
        <v>-3.0999999999999999E-3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697" t="s">
        <v>78</v>
      </c>
      <c r="P35" s="69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95.337000000000003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94.470300000000009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93.603600000000014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92.736900000000006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91.870200000000011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91.003500000000003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90.136800000000008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89.270099999999999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88.403400000000005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87.536699999999996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86.67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85.803300000000007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84.936599999999999</v>
      </c>
      <c r="Q48" s="2"/>
      <c r="T48" s="112" t="s">
        <v>104</v>
      </c>
      <c r="U48" s="105" t="s">
        <v>709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84.069900000000004</v>
      </c>
      <c r="T49" s="112" t="s">
        <v>105</v>
      </c>
      <c r="U49" s="105" t="s">
        <v>553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83.203199999999995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82.336500000000001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81.469799999999992</v>
      </c>
      <c r="T52" s="112" t="s">
        <v>107</v>
      </c>
      <c r="U52" s="105" t="s">
        <v>710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80.603100000000012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79.736400000000003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78.869700000000009</v>
      </c>
      <c r="T55" s="112" t="s">
        <v>108</v>
      </c>
      <c r="U55" s="105" t="s">
        <v>601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78.003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123.64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123.64</v>
      </c>
      <c r="R4" s="498">
        <v>-6.8999999999999999E-3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136.00400000000002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134.76760000000002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133.53120000000001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132.29480000000001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131.05840000000001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129.822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128.5856</v>
      </c>
      <c r="Q49" s="2"/>
      <c r="R49" s="34"/>
      <c r="T49" s="10" t="s">
        <v>103</v>
      </c>
      <c r="U49" s="87" t="s">
        <v>680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127.34920000000001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126.11280000000001</v>
      </c>
      <c r="Q51" s="2"/>
      <c r="R51" s="34"/>
      <c r="T51" s="10" t="s">
        <v>104</v>
      </c>
      <c r="U51" s="87" t="s">
        <v>681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124.8764</v>
      </c>
      <c r="Q52" s="2"/>
      <c r="R52" s="34"/>
      <c r="T52" s="10" t="s">
        <v>105</v>
      </c>
      <c r="U52" s="87" t="s">
        <v>542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123.64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122.4036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121.16719999999999</v>
      </c>
      <c r="Q55" s="2"/>
      <c r="R55" s="34"/>
      <c r="T55" s="10" t="s">
        <v>107</v>
      </c>
      <c r="U55" s="87" t="s">
        <v>682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119.93079999999999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118.6944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117.458</v>
      </c>
      <c r="T58" s="10" t="s">
        <v>108</v>
      </c>
      <c r="U58" s="87" t="s">
        <v>594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116.2216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114.98520000000001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113.7488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112.5124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111.276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254.53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254.53</v>
      </c>
      <c r="R4" s="498">
        <v>8.5000000000000006E-2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07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7" t="s">
        <v>78</v>
      </c>
      <c r="P41" s="697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279.983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277.43770000000001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274.89240000000001</v>
      </c>
      <c r="Q44" s="2"/>
      <c r="T44" s="134" t="s">
        <v>99</v>
      </c>
      <c r="U44" s="87" t="s">
        <v>711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272.34710000000001</v>
      </c>
      <c r="Q45" s="2"/>
      <c r="T45" s="134" t="s">
        <v>100</v>
      </c>
      <c r="U45" s="87" t="s">
        <v>712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269.80180000000001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267.25650000000002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264.71120000000002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262.16590000000002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259.62060000000002</v>
      </c>
      <c r="Q50" s="2"/>
      <c r="T50" s="134" t="s">
        <v>104</v>
      </c>
      <c r="U50" s="87" t="s">
        <v>713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257.07530000000003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254.53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251.9847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249.43940000000001</v>
      </c>
      <c r="Q54" s="2"/>
      <c r="T54" s="134" t="s">
        <v>107</v>
      </c>
      <c r="U54" s="87" t="s">
        <v>714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246.89409999999998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244.34879999999998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241.80349999999999</v>
      </c>
      <c r="T57" s="134" t="s">
        <v>108</v>
      </c>
      <c r="U57" s="87" t="s">
        <v>602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239.25819999999999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236.71290000000002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234.16760000000002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231.6223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229.077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82.03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82.03</v>
      </c>
      <c r="R4" s="498">
        <v>1.2999999999999999E-2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697" t="s">
        <v>78</v>
      </c>
      <c r="P40" s="697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90.233000000000004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89.412700000000001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88.592400000000012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87.772100000000009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86.951800000000006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86.131500000000003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85.311199999999999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84.490899999999996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83.670600000000007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82.850300000000004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82.03</v>
      </c>
      <c r="Q51" s="2"/>
      <c r="T51" s="92" t="s">
        <v>104</v>
      </c>
      <c r="U51" s="87" t="s">
        <v>749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81.209699999999998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80.389399999999995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79.569100000000006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78.748800000000003</v>
      </c>
      <c r="T55" s="92" t="s">
        <v>107</v>
      </c>
      <c r="U55" s="87" t="s">
        <v>750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77.9285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77.108199999999997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76.287900000000008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75.467600000000004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74.647300000000001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73.826999999999998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75.790000000000006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75.790000000000006</v>
      </c>
      <c r="R4" s="518">
        <v>9.9000000000000008E-3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83.369000000000014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82.611100000000008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81.853200000000015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81.095300000000009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80.337400000000017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79.57950000000001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78.821600000000004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78.063700000000011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77.305800000000005</v>
      </c>
      <c r="Q49" s="2"/>
      <c r="T49" s="92" t="s">
        <v>103</v>
      </c>
      <c r="U49" s="87" t="s">
        <v>715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76.547900000000013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75.790000000000006</v>
      </c>
      <c r="Q51" s="2"/>
      <c r="T51" s="92" t="s">
        <v>104</v>
      </c>
      <c r="U51" s="87" t="s">
        <v>716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75.0321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74.274200000000008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73.516300000000001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72.758400000000009</v>
      </c>
      <c r="T55" s="92" t="s">
        <v>107</v>
      </c>
      <c r="U55" s="87" t="s">
        <v>717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72.000500000000002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71.242599999999996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70.484700000000004</v>
      </c>
      <c r="T58" s="92" t="s">
        <v>108</v>
      </c>
      <c r="U58" s="87" t="s">
        <v>603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69.726800000000011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68.968900000000005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68.211000000000013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51.19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51.19</v>
      </c>
      <c r="R4" s="520">
        <v>2.69E-2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697" t="s">
        <v>78</v>
      </c>
      <c r="P42" s="697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56.309000000000005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55.7971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55.285200000000003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54.773299999999999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54.261400000000002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53.749499999999998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53.2376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52.725699999999996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52.213799999999999</v>
      </c>
      <c r="Q51" s="2"/>
      <c r="T51" s="92" t="s">
        <v>104</v>
      </c>
      <c r="U51" s="87" t="s">
        <v>718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51.701899999999995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51.19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50.678100000000001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50.166199999999996</v>
      </c>
      <c r="T55" s="92" t="s">
        <v>107</v>
      </c>
      <c r="U55" s="87" t="s">
        <v>641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49.654299999999999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49.142399999999995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48.630499999999998</v>
      </c>
      <c r="T58" s="92" t="s">
        <v>108</v>
      </c>
      <c r="U58" s="87" t="s">
        <v>604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48.118599999999994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47.606700000000004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47.094799999999999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46.582900000000002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46.070999999999998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160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30.670562499999999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7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29.03</v>
      </c>
      <c r="R4" s="498">
        <v>6.9999999999999999E-4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4644.8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4907.29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-262.48999999999978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-262.48999999999978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-5.3489808020312592E-2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31.933000000000003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31.642700000000005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31.352400000000003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31.062100000000004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30.771800000000002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30.481500000000004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30.191200000000002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29.900900000000004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29.610600000000002</v>
      </c>
      <c r="Q51" s="82"/>
      <c r="R51" s="34"/>
      <c r="T51" s="92" t="s">
        <v>104</v>
      </c>
      <c r="U51" s="87" t="s">
        <v>719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29.320300000000003</v>
      </c>
      <c r="Q52" s="82"/>
      <c r="R52" s="34"/>
      <c r="T52" s="92" t="s">
        <v>105</v>
      </c>
      <c r="U52" s="87" t="s">
        <v>543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29.03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28.739699999999999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28.449400000000001</v>
      </c>
      <c r="Q55" s="82"/>
      <c r="T55" s="92" t="s">
        <v>107</v>
      </c>
      <c r="U55" s="87" t="s">
        <v>720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28.159099999999999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27.8688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27.578499999999998</v>
      </c>
      <c r="Q58" s="82"/>
      <c r="T58" s="92" t="s">
        <v>108</v>
      </c>
      <c r="U58" s="87" t="s">
        <v>605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27.2882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26.997900000000001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26.707600000000003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26.417300000000001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26.127000000000002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107.18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107.18</v>
      </c>
      <c r="R4" s="498">
        <v>-9.4999999999999998E-3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697" t="s">
        <v>78</v>
      </c>
      <c r="P40" s="697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117.89800000000001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116.82620000000001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115.75440000000002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114.68260000000001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113.61080000000001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112.53900000000002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111.46720000000001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110.39540000000001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109.32360000000001</v>
      </c>
      <c r="Q49" s="2"/>
      <c r="T49" s="92" t="s">
        <v>103</v>
      </c>
      <c r="U49" s="87" t="s">
        <v>558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108.2518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107.18</v>
      </c>
      <c r="Q51" s="2"/>
      <c r="T51" s="92" t="s">
        <v>104</v>
      </c>
      <c r="U51" s="87" t="s">
        <v>721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106.10820000000001</v>
      </c>
      <c r="Q52" s="2"/>
      <c r="T52" s="92" t="s">
        <v>105</v>
      </c>
      <c r="U52" s="87" t="s">
        <v>722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105.0364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103.9646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102.89280000000001</v>
      </c>
      <c r="T55" s="92" t="s">
        <v>107</v>
      </c>
      <c r="U55" s="87" t="s">
        <v>723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101.821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100.7492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99.677400000000006</v>
      </c>
      <c r="T58" s="92" t="s">
        <v>108</v>
      </c>
      <c r="U58" s="87" t="s">
        <v>581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98.60560000000001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97.533800000000014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96.462000000000003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754</v>
      </c>
      <c r="O4" s="11" t="s">
        <v>66</v>
      </c>
      <c r="Q4" s="199">
        <v>1.3</v>
      </c>
      <c r="R4" s="498">
        <v>0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5200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-5019.4799999999996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-5454.41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-0.51193918762277779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697" t="s">
        <v>78</v>
      </c>
      <c r="P40" s="697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1.4300000000000002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1.4170000000000003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1.4040000000000001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1.3910000000000002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1.3780000000000001</v>
      </c>
      <c r="Q45" s="2"/>
      <c r="T45" s="92" t="s">
        <v>99</v>
      </c>
      <c r="U45" s="87" t="s">
        <v>724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1.3650000000000002</v>
      </c>
      <c r="Q46" s="2"/>
      <c r="T46" s="92" t="s">
        <v>100</v>
      </c>
      <c r="U46" s="87" t="s">
        <v>725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1.3520000000000001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1.3390000000000002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1.3260000000000001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1.3130000000000002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</v>
      </c>
      <c r="Q51" s="2"/>
      <c r="T51" s="92" t="s">
        <v>104</v>
      </c>
      <c r="U51" s="87" t="s">
        <v>726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1.2869999999999999</v>
      </c>
      <c r="Q52" s="2"/>
      <c r="T52" s="92" t="s">
        <v>105</v>
      </c>
      <c r="U52" s="87" t="s">
        <v>563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1.274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1.2609999999999999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1.248</v>
      </c>
      <c r="T55" s="92" t="s">
        <v>107</v>
      </c>
      <c r="U55" s="87" t="s">
        <v>727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1.2349999999999999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1.222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1.2090000000000001</v>
      </c>
      <c r="T58" s="92" t="s">
        <v>108</v>
      </c>
      <c r="U58" s="87" t="s">
        <v>606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1.1960000000000002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1.1830000000000001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1.1700000000000002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65.400000000000006</v>
      </c>
      <c r="R4" s="498">
        <v>1.21E-2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16350.000000000002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-3190.9900000000034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-3190.9900000000034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-0.16329725361918726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541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697" t="s">
        <v>78</v>
      </c>
      <c r="P42" s="697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71.940000000000012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71.286000000000016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70.632000000000005</v>
      </c>
      <c r="Q45" s="2"/>
      <c r="T45" s="92" t="s">
        <v>99</v>
      </c>
      <c r="U45" s="87" t="s">
        <v>728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69.978000000000009</v>
      </c>
      <c r="Q46" s="2"/>
      <c r="T46" s="92" t="s">
        <v>100</v>
      </c>
      <c r="U46" s="87" t="s">
        <v>729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69.324000000000012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68.670000000000016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68.016000000000005</v>
      </c>
      <c r="Q49" s="2"/>
      <c r="T49" s="92" t="s">
        <v>103</v>
      </c>
      <c r="U49" s="87" t="s">
        <v>607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67.362000000000009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66.708000000000013</v>
      </c>
      <c r="Q51" s="2"/>
      <c r="T51" s="92" t="s">
        <v>104</v>
      </c>
      <c r="U51" s="87" t="s">
        <v>730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66.054000000000002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65.400000000000006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64.746000000000009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64.091999999999999</v>
      </c>
      <c r="Q55" s="2"/>
      <c r="T55" s="92" t="s">
        <v>107</v>
      </c>
      <c r="U55" s="87" t="s">
        <v>731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63.438000000000002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62.784000000000006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62.13</v>
      </c>
      <c r="T58" s="92" t="s">
        <v>108</v>
      </c>
      <c r="U58" s="87" t="s">
        <v>608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61.475999999999999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60.82200000000001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60.168000000000006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59.51400000000001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58.860000000000007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69.63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69.63</v>
      </c>
      <c r="R4" s="498">
        <v>7.1000000000000004E-3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697" t="s">
        <v>78</v>
      </c>
      <c r="P42" s="697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76.593000000000004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75.896699999999996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75.200400000000002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74.504099999999994</v>
      </c>
      <c r="Q46" s="82"/>
      <c r="T46" s="92" t="s">
        <v>100</v>
      </c>
      <c r="U46" s="87" t="s">
        <v>732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73.8078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73.111499999999992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72.415199999999999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71.718899999999991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71.022599999999997</v>
      </c>
      <c r="Q51" s="82"/>
      <c r="T51" s="92" t="s">
        <v>104</v>
      </c>
      <c r="U51" s="87" t="s">
        <v>733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70.326299999999989</v>
      </c>
      <c r="Q52" s="82"/>
      <c r="T52" s="92" t="s">
        <v>105</v>
      </c>
      <c r="U52" s="87" t="s">
        <v>734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69.63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68.933700000000002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68.237399999999994</v>
      </c>
      <c r="Q55" s="82"/>
      <c r="T55" s="92" t="s">
        <v>107</v>
      </c>
      <c r="U55" s="87" t="s">
        <v>735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67.5411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66.844799999999992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66.148499999999999</v>
      </c>
      <c r="Q58" s="82"/>
      <c r="T58" s="92" t="s">
        <v>108</v>
      </c>
      <c r="U58" s="87" t="s">
        <v>572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65.452199999999991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64.755899999999997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64.059600000000003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63.363299999999995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62.666999999999994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57.55</v>
      </c>
      <c r="R4" s="498">
        <v>0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11510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-219.34000000000106</v>
      </c>
      <c r="R7">
        <v>150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-269.29000000000087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-2.2861309977086977E-2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697" t="s">
        <v>78</v>
      </c>
      <c r="P41" s="697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63.305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62.729500000000002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62.154000000000003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61.578499999999998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61.003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60.427500000000002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59.851999999999997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59.276499999999999</v>
      </c>
      <c r="Q49" s="2"/>
      <c r="T49" s="92" t="s">
        <v>121</v>
      </c>
      <c r="U49" s="129" t="s">
        <v>569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58.701000000000001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58.125499999999995</v>
      </c>
      <c r="Q51" s="2"/>
      <c r="T51" s="92" t="s">
        <v>104</v>
      </c>
      <c r="U51" s="129" t="s">
        <v>736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57.55</v>
      </c>
      <c r="Q52" s="2"/>
      <c r="T52" s="92" t="s">
        <v>105</v>
      </c>
      <c r="U52" s="129" t="s">
        <v>737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56.974499999999999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56.398999999999994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55.823499999999996</v>
      </c>
      <c r="T55" s="92" t="s">
        <v>107</v>
      </c>
      <c r="U55" s="129" t="s">
        <v>738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55.247999999999998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54.672499999999992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54.096999999999994</v>
      </c>
      <c r="T58" s="92" t="s">
        <v>108</v>
      </c>
      <c r="U58" s="129" t="s">
        <v>609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53.521500000000003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52.945999999999998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52.3705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51.795000000000002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34.450000000000003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34.450000000000003</v>
      </c>
      <c r="R4" s="498">
        <v>5.9999999999999995E-4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08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08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697" t="s">
        <v>78</v>
      </c>
      <c r="P41" s="697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37.895000000000003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37.550500000000007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37.206000000000003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36.861500000000007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36.517000000000003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36.172500000000007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35.828000000000003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35.483500000000006</v>
      </c>
      <c r="Q49" s="2"/>
      <c r="T49" s="10" t="s">
        <v>103</v>
      </c>
      <c r="U49" s="10" t="s">
        <v>573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35.139000000000003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34.794500000000006</v>
      </c>
      <c r="Q51" s="2"/>
      <c r="T51" s="10" t="s">
        <v>104</v>
      </c>
      <c r="U51" s="10" t="s">
        <v>739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34.450000000000003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34.105499999999999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33.761000000000003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33.416499999999999</v>
      </c>
      <c r="T55" s="10" t="s">
        <v>107</v>
      </c>
      <c r="U55" s="10" t="s">
        <v>740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33.072000000000003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32.727499999999999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32.383000000000003</v>
      </c>
      <c r="T58" s="10" t="s">
        <v>108</v>
      </c>
      <c r="U58" s="10" t="s">
        <v>610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32.038500000000006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31.694000000000003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31.349500000000003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31.005000000000003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176.39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176.39</v>
      </c>
      <c r="R4" s="498">
        <v>8.9999999999999993E-3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697" t="s">
        <v>78</v>
      </c>
      <c r="P45" s="697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194.029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192.26509999999999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190.50120000000001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188.7373</v>
      </c>
      <c r="Q49" s="2"/>
      <c r="T49" s="92" t="s">
        <v>103</v>
      </c>
      <c r="U49" s="431" t="s">
        <v>611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186.9734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185.20949999999999</v>
      </c>
      <c r="Q51" s="2"/>
      <c r="T51" s="92" t="s">
        <v>104</v>
      </c>
      <c r="U51" s="431" t="s">
        <v>741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183.44559999999998</v>
      </c>
      <c r="Q52" s="2"/>
      <c r="T52" s="92" t="s">
        <v>105</v>
      </c>
      <c r="U52" s="431" t="s">
        <v>574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181.68169999999998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179.9178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178.15389999999999</v>
      </c>
      <c r="Q55" s="2"/>
      <c r="T55" s="92" t="s">
        <v>107</v>
      </c>
      <c r="U55" s="431" t="s">
        <v>742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176.39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174.62609999999998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172.86219999999997</v>
      </c>
      <c r="Q58" s="2"/>
      <c r="T58" s="92" t="s">
        <v>108</v>
      </c>
      <c r="U58" s="431" t="s">
        <v>564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171.09829999999999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169.33439999999999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167.57049999999998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165.80659999999997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164.0427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162.27879999999999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160.51489999999998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158.751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46.45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46.45</v>
      </c>
      <c r="R4" s="498">
        <v>-1.4800000000000001E-2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51.095000000000006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50.630500000000005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50.166000000000004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49.701500000000003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49.237000000000009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48.772500000000008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48.308000000000007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47.843500000000006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47.379000000000005</v>
      </c>
      <c r="Q51" s="2"/>
      <c r="T51" s="92" t="s">
        <v>104</v>
      </c>
      <c r="U51" s="431" t="s">
        <v>743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46.914500000000004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46.45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45.985500000000002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45.521000000000001</v>
      </c>
      <c r="Q55" s="2"/>
      <c r="T55" s="92" t="s">
        <v>107</v>
      </c>
      <c r="U55" s="431" t="s">
        <v>744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45.0565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44.591999999999999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44.127499999999998</v>
      </c>
      <c r="Q58" s="2"/>
      <c r="T58" s="92" t="s">
        <v>108</v>
      </c>
      <c r="U58" s="431" t="s">
        <v>612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43.662999999999997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43.198500000000003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42.734000000000002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42.269500000000001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41.805000000000007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122.12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122.12</v>
      </c>
      <c r="R4" s="498">
        <v>2.7000000000000001E-3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697" t="s">
        <v>78</v>
      </c>
      <c r="Q39" s="697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134.33200000000002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133.11080000000001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131.8896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130.66840000000002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129.44720000000001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128.226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127.0048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125.78360000000001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124.56240000000001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123.3412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122.12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120.89880000000001</v>
      </c>
      <c r="T51" s="92" t="s">
        <v>104</v>
      </c>
      <c r="U51" s="87" t="s">
        <v>745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119.6776</v>
      </c>
      <c r="T52" s="92" t="s">
        <v>105</v>
      </c>
      <c r="U52" s="87" t="s">
        <v>544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118.4564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117.23520000000001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116.014</v>
      </c>
      <c r="T55" s="92" t="s">
        <v>107</v>
      </c>
      <c r="U55" s="87" t="s">
        <v>746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114.7928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113.5716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112.35040000000001</v>
      </c>
      <c r="T58" s="92" t="s">
        <v>108</v>
      </c>
      <c r="U58" s="87" t="s">
        <v>613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111.12920000000001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109.908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179.39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179.39</v>
      </c>
      <c r="R4" s="498">
        <v>-1.1000000000000001E-3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582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697" t="s">
        <v>78</v>
      </c>
      <c r="P41" s="697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197.32900000000001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195.5351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193.74119999999999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191.94729999999998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190.1534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188.3595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186.56559999999999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184.77169999999998</v>
      </c>
      <c r="Q49" s="82"/>
      <c r="T49" s="92" t="s">
        <v>103</v>
      </c>
      <c r="U49" s="87" t="s">
        <v>559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182.9778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181.18389999999999</v>
      </c>
      <c r="Q51" s="82"/>
      <c r="T51" s="92" t="s">
        <v>104</v>
      </c>
      <c r="U51" s="87" t="s">
        <v>747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179.39</v>
      </c>
      <c r="Q52" s="82"/>
      <c r="T52" s="92" t="s">
        <v>105</v>
      </c>
      <c r="U52" s="87" t="s">
        <v>554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177.59609999999998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175.80219999999997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174.00829999999999</v>
      </c>
      <c r="Q55" s="82"/>
      <c r="T55" s="92" t="s">
        <v>107</v>
      </c>
      <c r="U55" s="87" t="s">
        <v>748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172.21439999999998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170.42049999999998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168.62659999999997</v>
      </c>
      <c r="Q58" s="82"/>
      <c r="T58" s="92" t="s">
        <v>108</v>
      </c>
      <c r="U58" s="87" t="s">
        <v>614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166.83269999999999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165.03879999999998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163.2449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161.45099999999999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107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2017-06-05T00:38:18Z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