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4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5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5" i="35"/>
  <c r="N61" i="35"/>
  <c r="N8" i="35"/>
  <c r="N6" i="35"/>
  <c r="N60" i="35"/>
  <c r="N16" i="35"/>
  <c r="N59" i="35"/>
  <c r="N58" i="35"/>
  <c r="N57" i="35"/>
  <c r="N56" i="35"/>
  <c r="N55" i="35"/>
  <c r="N54" i="35"/>
  <c r="N53" i="35"/>
  <c r="N10" i="35"/>
  <c r="N52" i="35"/>
  <c r="N19" i="35"/>
  <c r="N51" i="35"/>
  <c r="N21" i="35"/>
  <c r="N50" i="35"/>
  <c r="N49" i="35"/>
  <c r="N48" i="35"/>
  <c r="N47" i="35"/>
  <c r="N46" i="35"/>
  <c r="N45" i="35"/>
  <c r="N44" i="35"/>
  <c r="N43" i="35"/>
  <c r="N42" i="35"/>
  <c r="N15" i="35"/>
  <c r="N41" i="35"/>
  <c r="N4" i="35"/>
  <c r="N40" i="35"/>
  <c r="N13" i="35"/>
  <c r="N14" i="35"/>
  <c r="N20" i="35"/>
  <c r="N39" i="35"/>
  <c r="N38" i="35"/>
  <c r="N11" i="35"/>
  <c r="N7" i="35"/>
  <c r="N37" i="35"/>
  <c r="N36" i="35"/>
  <c r="N35" i="35"/>
  <c r="N3" i="35"/>
  <c r="N2" i="35"/>
  <c r="N12" i="35"/>
  <c r="N34" i="35"/>
  <c r="N33" i="35"/>
  <c r="N32" i="35"/>
  <c r="N31" i="35"/>
  <c r="N30" i="35"/>
  <c r="N29" i="35"/>
  <c r="N28" i="35"/>
  <c r="N17" i="35"/>
  <c r="N27" i="35"/>
  <c r="N26" i="35"/>
  <c r="N18" i="35"/>
  <c r="N25" i="35"/>
  <c r="N24" i="35"/>
  <c r="N9" i="35"/>
  <c r="N23" i="35"/>
  <c r="N22" i="35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K2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F49" i="45"/>
  <c r="H49" i="45"/>
  <c r="G49" i="45"/>
  <c r="K49" i="45" s="1"/>
  <c r="K6" i="45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48" i="45"/>
  <c r="H48" i="45"/>
  <c r="G48" i="45"/>
  <c r="K48" i="45" s="1"/>
  <c r="K5" i="45"/>
  <c r="F8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F47" i="45"/>
  <c r="H47" i="45"/>
  <c r="G47" i="45"/>
  <c r="K47" i="45" s="1"/>
  <c r="K4" i="4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3" i="64"/>
  <c r="F46" i="45"/>
  <c r="H46" i="45"/>
  <c r="G46" i="45"/>
  <c r="K46" i="45" s="1"/>
  <c r="K3" i="45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K19" i="84"/>
  <c r="M19" i="83"/>
  <c r="K85" i="84"/>
  <c r="H85" i="84"/>
  <c r="K19" i="83"/>
  <c r="C85" i="84"/>
  <c r="C19" i="84"/>
  <c r="K85" i="83"/>
  <c r="F19" i="83"/>
  <c r="M85" i="83"/>
  <c r="M85" i="84"/>
  <c r="M19" i="84"/>
  <c r="F85" i="84"/>
  <c r="F85" i="83"/>
  <c r="C19" i="83"/>
  <c r="H19" i="83"/>
  <c r="F19" i="84"/>
  <c r="H85" i="83"/>
  <c r="C85" i="83"/>
  <c r="H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5" i="45"/>
  <c r="G45" i="45"/>
  <c r="K45" i="45" s="1"/>
  <c r="H45" i="45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44" i="45"/>
  <c r="G44" i="45"/>
  <c r="K44" i="45" s="1"/>
  <c r="H44" i="45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2" i="61"/>
  <c r="F44" i="58"/>
  <c r="G44" i="58"/>
  <c r="H44" i="58"/>
  <c r="F13" i="58"/>
  <c r="C18" i="58"/>
  <c r="H18" i="64"/>
  <c r="F36" i="64"/>
  <c r="G36" i="64"/>
  <c r="H36" i="64"/>
  <c r="K85" i="64"/>
  <c r="M85" i="64"/>
  <c r="M19" i="64"/>
  <c r="H85" i="64"/>
  <c r="K19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2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M85" i="81"/>
  <c r="K19" i="81"/>
  <c r="C19" i="81"/>
  <c r="H85" i="81"/>
  <c r="K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F7" i="45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H85" i="78"/>
  <c r="M85" i="78"/>
  <c r="K85" i="78"/>
  <c r="K19" i="78"/>
  <c r="M19" i="78"/>
  <c r="C19" i="78"/>
  <c r="C85" i="78"/>
  <c r="F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M19" i="77"/>
  <c r="M85" i="77"/>
  <c r="H85" i="77"/>
  <c r="K19" i="77"/>
  <c r="C19" i="77"/>
  <c r="F85" i="77"/>
  <c r="K85" i="77"/>
  <c r="H19" i="77"/>
  <c r="F19" i="77"/>
  <c r="C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85" i="64"/>
  <c r="F19" i="68"/>
  <c r="F19" i="71"/>
  <c r="H86" i="53"/>
  <c r="M213" i="57"/>
  <c r="C19" i="72"/>
  <c r="K129" i="58"/>
  <c r="F213" i="57"/>
  <c r="H213" i="57"/>
  <c r="F19" i="73"/>
  <c r="K100" i="34"/>
  <c r="F100" i="34"/>
  <c r="C23" i="57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C19" i="75"/>
  <c r="M55" i="50"/>
  <c r="C19" i="52"/>
  <c r="M77" i="70"/>
  <c r="M19" i="45"/>
  <c r="F72" i="59"/>
  <c r="M51" i="54"/>
  <c r="M148" i="45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85" i="64"/>
  <c r="C19" i="68"/>
  <c r="C19" i="34"/>
  <c r="F77" i="70"/>
  <c r="M19" i="34"/>
  <c r="C19" i="64"/>
  <c r="K19" i="52"/>
  <c r="C19" i="54"/>
  <c r="M19" i="55"/>
  <c r="H156" i="49"/>
  <c r="H25" i="31"/>
  <c r="H51" i="54"/>
  <c r="K19" i="53"/>
  <c r="K119" i="7"/>
  <c r="F19" i="72"/>
  <c r="H75" i="41"/>
  <c r="C19" i="70"/>
  <c r="C19" i="60"/>
  <c r="K19" i="73"/>
  <c r="F19" i="45"/>
  <c r="C24" i="40"/>
  <c r="H23" i="17"/>
  <c r="F19" i="50"/>
  <c r="H19" i="3"/>
  <c r="M67" i="60"/>
  <c r="C19" i="45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F19" i="70"/>
  <c r="C148" i="45"/>
  <c r="K24" i="40"/>
  <c r="F86" i="53"/>
  <c r="H19" i="50"/>
  <c r="M19" i="60"/>
  <c r="K25" i="31"/>
  <c r="H94" i="52"/>
  <c r="F19" i="60"/>
  <c r="C75" i="41"/>
  <c r="F19" i="41"/>
  <c r="K67" i="60"/>
  <c r="F25" i="31"/>
  <c r="F19" i="64"/>
  <c r="H55" i="50"/>
  <c r="M19" i="73"/>
  <c r="C90" i="72"/>
  <c r="H129" i="58"/>
  <c r="K148" i="45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C25" i="31"/>
  <c r="K19" i="62"/>
  <c r="M19" i="63"/>
  <c r="K451" i="17"/>
  <c r="F19" i="53"/>
  <c r="M86" i="53"/>
  <c r="H19" i="34"/>
  <c r="F19" i="75"/>
  <c r="C213" i="57"/>
  <c r="H148" i="45"/>
  <c r="M19" i="75"/>
  <c r="C77" i="70"/>
  <c r="H19" i="71"/>
  <c r="K55" i="50"/>
  <c r="F51" i="54"/>
  <c r="F65" i="71"/>
  <c r="M19" i="59"/>
  <c r="K19" i="58"/>
  <c r="K63" i="66"/>
  <c r="F23" i="57"/>
  <c r="H119" i="7"/>
  <c r="H451" i="17"/>
  <c r="C19" i="41"/>
  <c r="K23" i="57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F148" i="45"/>
  <c r="H19" i="75"/>
  <c r="H19" i="62"/>
  <c r="C94" i="52"/>
  <c r="C19" i="66"/>
  <c r="K19" i="45"/>
  <c r="H19" i="45"/>
  <c r="F19" i="63"/>
  <c r="C19" i="63"/>
  <c r="K65" i="63"/>
  <c r="F65" i="63"/>
  <c r="H65" i="63"/>
  <c r="C65" i="63"/>
  <c r="M25" i="31"/>
  <c r="K19" i="63"/>
  <c r="H19" i="63"/>
  <c r="F50" i="25"/>
  <c r="C50" i="25"/>
  <c r="F29" i="51"/>
  <c r="C29" i="51"/>
  <c r="M81" i="61"/>
  <c r="C19" i="61"/>
  <c r="M19" i="61"/>
  <c r="F19" i="61"/>
  <c r="K19" i="61"/>
  <c r="H19" i="61"/>
  <c r="K81" i="61"/>
  <c r="C81" i="61"/>
  <c r="F81" i="61"/>
  <c r="H81" i="61"/>
  <c r="K18" i="74"/>
  <c r="M24" i="40"/>
  <c r="F18" i="74"/>
  <c r="K29" i="51"/>
  <c r="H29" i="51"/>
  <c r="H50" i="25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<sst xmlns="http://schemas.openxmlformats.org/spreadsheetml/2006/main" count="6175" uniqueCount="833">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</sst>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7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73"/>
      <tableStyleElement type="headerRow" dxfId="187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99784"/>
        <c:axId val="303604064"/>
      </c:scatterChart>
      <c:valAx>
        <c:axId val="313699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04064"/>
        <c:crosses val="autoZero"/>
        <c:crossBetween val="midCat"/>
      </c:valAx>
      <c:valAx>
        <c:axId val="30360406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99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94648"/>
        <c:axId val="313534480"/>
      </c:scatterChart>
      <c:valAx>
        <c:axId val="313494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534480"/>
        <c:crosses val="autoZero"/>
        <c:crossBetween val="midCat"/>
      </c:valAx>
      <c:valAx>
        <c:axId val="31353448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494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93640"/>
        <c:axId val="210641312"/>
      </c:scatterChart>
      <c:valAx>
        <c:axId val="31349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641312"/>
        <c:crosses val="autoZero"/>
        <c:crossBetween val="midCat"/>
      </c:valAx>
      <c:valAx>
        <c:axId val="21064131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493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93128"/>
        <c:axId val="303951488"/>
      </c:scatterChart>
      <c:valAx>
        <c:axId val="313493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951488"/>
        <c:crosses val="autoZero"/>
        <c:crossBetween val="midCat"/>
      </c:valAx>
      <c:valAx>
        <c:axId val="30395148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493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90888"/>
        <c:axId val="324316952"/>
      </c:scatterChart>
      <c:valAx>
        <c:axId val="313490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16952"/>
        <c:crosses val="autoZero"/>
        <c:crossBetween val="midCat"/>
      </c:valAx>
      <c:valAx>
        <c:axId val="32431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490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316560"/>
        <c:axId val="324316168"/>
      </c:scatterChart>
      <c:valAx>
        <c:axId val="32431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16168"/>
        <c:crosses val="autoZero"/>
        <c:crossBetween val="midCat"/>
      </c:valAx>
      <c:valAx>
        <c:axId val="32431616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16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318128"/>
        <c:axId val="324318520"/>
      </c:scatterChart>
      <c:valAx>
        <c:axId val="32431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18520"/>
        <c:crosses val="autoZero"/>
        <c:crossBetween val="midCat"/>
      </c:valAx>
      <c:valAx>
        <c:axId val="324318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181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320480"/>
        <c:axId val="324320872"/>
      </c:lineChart>
      <c:dateAx>
        <c:axId val="324320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20872"/>
        <c:crosses val="autoZero"/>
        <c:auto val="1"/>
        <c:lblOffset val="100"/>
        <c:baseTimeUnit val="days"/>
      </c:dateAx>
      <c:valAx>
        <c:axId val="3243208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32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406128"/>
        <c:axId val="208406520"/>
      </c:lineChart>
      <c:dateAx>
        <c:axId val="208406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06520"/>
        <c:crosses val="autoZero"/>
        <c:auto val="1"/>
        <c:lblOffset val="100"/>
        <c:baseTimeUnit val="days"/>
      </c:dateAx>
      <c:valAx>
        <c:axId val="2084065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40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87104"/>
        <c:axId val="325687496"/>
      </c:lineChart>
      <c:dateAx>
        <c:axId val="325687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87496"/>
        <c:crosses val="autoZero"/>
        <c:auto val="1"/>
        <c:lblOffset val="100"/>
        <c:baseTimeUnit val="days"/>
      </c:dateAx>
      <c:valAx>
        <c:axId val="3256874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8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90240"/>
        <c:axId val="325690632"/>
      </c:lineChart>
      <c:dateAx>
        <c:axId val="325690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90632"/>
        <c:crosses val="autoZero"/>
        <c:auto val="1"/>
        <c:lblOffset val="100"/>
        <c:baseTimeUnit val="days"/>
      </c:dateAx>
      <c:valAx>
        <c:axId val="32569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9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92592"/>
        <c:axId val="325692984"/>
      </c:lineChart>
      <c:dateAx>
        <c:axId val="325692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92984"/>
        <c:crosses val="autoZero"/>
        <c:auto val="1"/>
        <c:lblOffset val="100"/>
        <c:baseTimeUnit val="days"/>
      </c:dateAx>
      <c:valAx>
        <c:axId val="3256929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9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44088"/>
        <c:axId val="326344480"/>
      </c:lineChart>
      <c:dateAx>
        <c:axId val="326344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44480"/>
        <c:crosses val="autoZero"/>
        <c:auto val="1"/>
        <c:lblOffset val="100"/>
        <c:baseTimeUnit val="days"/>
      </c:dateAx>
      <c:valAx>
        <c:axId val="3263444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4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46440"/>
        <c:axId val="326346832"/>
      </c:lineChart>
      <c:dateAx>
        <c:axId val="326346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46832"/>
        <c:crosses val="autoZero"/>
        <c:auto val="1"/>
        <c:lblOffset val="100"/>
        <c:baseTimeUnit val="days"/>
      </c:dateAx>
      <c:valAx>
        <c:axId val="3263468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4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348792"/>
        <c:axId val="326349184"/>
      </c:lineChart>
      <c:dateAx>
        <c:axId val="326348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49184"/>
        <c:crosses val="autoZero"/>
        <c:auto val="1"/>
        <c:lblOffset val="100"/>
        <c:baseTimeUnit val="days"/>
      </c:dateAx>
      <c:valAx>
        <c:axId val="3263491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4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247080"/>
        <c:axId val="328247472"/>
      </c:lineChart>
      <c:catAx>
        <c:axId val="328247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47472"/>
        <c:crosses val="autoZero"/>
        <c:auto val="1"/>
        <c:lblAlgn val="ctr"/>
        <c:lblOffset val="100"/>
        <c:noMultiLvlLbl val="0"/>
      </c:catAx>
      <c:valAx>
        <c:axId val="3282474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4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249824"/>
        <c:axId val="328250216"/>
      </c:lineChart>
      <c:dateAx>
        <c:axId val="328249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50216"/>
        <c:crosses val="autoZero"/>
        <c:auto val="1"/>
        <c:lblOffset val="100"/>
        <c:baseTimeUnit val="days"/>
      </c:dateAx>
      <c:valAx>
        <c:axId val="3282502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40776"/>
        <c:axId val="327941168"/>
      </c:lineChart>
      <c:dateAx>
        <c:axId val="327940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41168"/>
        <c:crosses val="autoZero"/>
        <c:auto val="1"/>
        <c:lblOffset val="100"/>
        <c:baseTimeUnit val="days"/>
      </c:dateAx>
      <c:valAx>
        <c:axId val="3279411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4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943912"/>
        <c:axId val="327944304"/>
      </c:lineChart>
      <c:dateAx>
        <c:axId val="32794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44304"/>
        <c:crosses val="autoZero"/>
        <c:auto val="1"/>
        <c:lblOffset val="100"/>
        <c:baseTimeUnit val="days"/>
      </c:dateAx>
      <c:valAx>
        <c:axId val="3279443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4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164256"/>
        <c:axId val="327164648"/>
      </c:lineChart>
      <c:catAx>
        <c:axId val="327164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64648"/>
        <c:crosses val="autoZero"/>
        <c:auto val="1"/>
        <c:lblAlgn val="ctr"/>
        <c:lblOffset val="100"/>
        <c:noMultiLvlLbl val="0"/>
      </c:catAx>
      <c:valAx>
        <c:axId val="327164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6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167392"/>
        <c:axId val="327167784"/>
      </c:lineChart>
      <c:dateAx>
        <c:axId val="327167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67784"/>
        <c:crosses val="autoZero"/>
        <c:auto val="1"/>
        <c:lblOffset val="100"/>
        <c:baseTimeUnit val="days"/>
      </c:dateAx>
      <c:valAx>
        <c:axId val="327167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6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169744"/>
        <c:axId val="327170136"/>
      </c:lineChart>
      <c:catAx>
        <c:axId val="327169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70136"/>
        <c:crosses val="autoZero"/>
        <c:auto val="1"/>
        <c:lblAlgn val="ctr"/>
        <c:lblOffset val="100"/>
        <c:noMultiLvlLbl val="0"/>
      </c:catAx>
      <c:valAx>
        <c:axId val="327170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16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22400"/>
        <c:axId val="351322792"/>
      </c:lineChart>
      <c:dateAx>
        <c:axId val="35132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22792"/>
        <c:crosses val="autoZero"/>
        <c:auto val="1"/>
        <c:lblOffset val="100"/>
        <c:baseTimeUnit val="days"/>
      </c:dateAx>
      <c:valAx>
        <c:axId val="351322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2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24752"/>
        <c:axId val="351325144"/>
      </c:lineChart>
      <c:catAx>
        <c:axId val="351324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25144"/>
        <c:crosses val="autoZero"/>
        <c:auto val="1"/>
        <c:lblAlgn val="ctr"/>
        <c:lblOffset val="100"/>
        <c:noMultiLvlLbl val="0"/>
      </c:catAx>
      <c:valAx>
        <c:axId val="351325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2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27104"/>
        <c:axId val="351327496"/>
      </c:lineChart>
      <c:dateAx>
        <c:axId val="351327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27496"/>
        <c:crosses val="autoZero"/>
        <c:auto val="1"/>
        <c:lblOffset val="100"/>
        <c:baseTimeUnit val="days"/>
      </c:dateAx>
      <c:valAx>
        <c:axId val="3513274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2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29456"/>
        <c:axId val="403669104"/>
      </c:lineChart>
      <c:dateAx>
        <c:axId val="351329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69104"/>
        <c:crosses val="autoZero"/>
        <c:auto val="1"/>
        <c:lblOffset val="100"/>
        <c:baseTimeUnit val="days"/>
      </c:dateAx>
      <c:valAx>
        <c:axId val="4036691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2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671064"/>
        <c:axId val="403671456"/>
      </c:lineChart>
      <c:dateAx>
        <c:axId val="403671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71456"/>
        <c:crosses val="autoZero"/>
        <c:auto val="1"/>
        <c:lblOffset val="100"/>
        <c:baseTimeUnit val="days"/>
      </c:dateAx>
      <c:valAx>
        <c:axId val="4036714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7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673416"/>
        <c:axId val="403673808"/>
      </c:lineChart>
      <c:dateAx>
        <c:axId val="403673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73808"/>
        <c:crosses val="autoZero"/>
        <c:auto val="1"/>
        <c:lblOffset val="100"/>
        <c:baseTimeUnit val="days"/>
      </c:dateAx>
      <c:valAx>
        <c:axId val="4036738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67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243112"/>
        <c:axId val="403243504"/>
      </c:lineChart>
      <c:dateAx>
        <c:axId val="4032431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43504"/>
        <c:crosses val="autoZero"/>
        <c:auto val="0"/>
        <c:lblOffset val="100"/>
        <c:baseTimeUnit val="days"/>
      </c:dateAx>
      <c:valAx>
        <c:axId val="4032435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43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247424"/>
        <c:axId val="403247816"/>
      </c:lineChart>
      <c:dateAx>
        <c:axId val="403247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47816"/>
        <c:crosses val="autoZero"/>
        <c:auto val="1"/>
        <c:lblOffset val="100"/>
        <c:baseTimeUnit val="days"/>
      </c:dateAx>
      <c:valAx>
        <c:axId val="4032478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4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249776"/>
        <c:axId val="403250168"/>
      </c:lineChart>
      <c:catAx>
        <c:axId val="403249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50168"/>
        <c:crosses val="autoZero"/>
        <c:auto val="1"/>
        <c:lblAlgn val="ctr"/>
        <c:lblOffset val="100"/>
        <c:noMultiLvlLbl val="0"/>
      </c:catAx>
      <c:valAx>
        <c:axId val="403250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4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756016"/>
        <c:axId val="392756408"/>
      </c:lineChart>
      <c:catAx>
        <c:axId val="392756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56408"/>
        <c:crosses val="autoZero"/>
        <c:auto val="1"/>
        <c:lblAlgn val="ctr"/>
        <c:lblOffset val="100"/>
        <c:noMultiLvlLbl val="0"/>
      </c:catAx>
      <c:valAx>
        <c:axId val="3927564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5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758368"/>
        <c:axId val="392758760"/>
      </c:lineChart>
      <c:catAx>
        <c:axId val="392758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58760"/>
        <c:crosses val="autoZero"/>
        <c:auto val="1"/>
        <c:lblAlgn val="ctr"/>
        <c:lblOffset val="100"/>
        <c:noMultiLvlLbl val="0"/>
      </c:catAx>
      <c:valAx>
        <c:axId val="3927587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5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305144"/>
        <c:axId val="413305536"/>
      </c:lineChart>
      <c:dateAx>
        <c:axId val="41330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305536"/>
        <c:crosses val="autoZero"/>
        <c:auto val="1"/>
        <c:lblOffset val="100"/>
        <c:baseTimeUnit val="days"/>
      </c:dateAx>
      <c:valAx>
        <c:axId val="4133055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30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309064"/>
        <c:axId val="413309456"/>
      </c:lineChart>
      <c:dateAx>
        <c:axId val="413309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309456"/>
        <c:crosses val="autoZero"/>
        <c:auto val="1"/>
        <c:lblOffset val="100"/>
        <c:baseTimeUnit val="days"/>
      </c:dateAx>
      <c:valAx>
        <c:axId val="4133094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309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020944"/>
        <c:axId val="364021336"/>
      </c:lineChart>
      <c:catAx>
        <c:axId val="364020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021336"/>
        <c:crosses val="autoZero"/>
        <c:auto val="1"/>
        <c:lblAlgn val="ctr"/>
        <c:lblOffset val="100"/>
        <c:noMultiLvlLbl val="0"/>
      </c:catAx>
      <c:valAx>
        <c:axId val="3640213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02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023296"/>
        <c:axId val="364023688"/>
      </c:lineChart>
      <c:catAx>
        <c:axId val="364023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023688"/>
        <c:crosses val="autoZero"/>
        <c:auto val="1"/>
        <c:lblAlgn val="ctr"/>
        <c:lblOffset val="100"/>
        <c:noMultiLvlLbl val="0"/>
      </c:catAx>
      <c:valAx>
        <c:axId val="364023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02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871016"/>
        <c:axId val="415871408"/>
      </c:lineChart>
      <c:dateAx>
        <c:axId val="415871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871408"/>
        <c:crosses val="autoZero"/>
        <c:auto val="1"/>
        <c:lblOffset val="100"/>
        <c:baseTimeUnit val="days"/>
      </c:dateAx>
      <c:valAx>
        <c:axId val="4158714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87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8" dataDxfId="1637">
  <autoFilter ref="O15:W26"/>
  <tableColumns count="9">
    <tableColumn id="1" name="Date" dataDxfId="1636"/>
    <tableColumn id="2" name="Quarter" dataDxfId="1635"/>
    <tableColumn id="3" name="Time" dataDxfId="1634"/>
    <tableColumn id="4" name="EPS estimate" dataDxfId="1633"/>
    <tableColumn id="5" name="EPS Actual" dataDxfId="1632"/>
    <tableColumn id="6" name="Sales Estiamte (B)" dataDxfId="1631"/>
    <tableColumn id="7" name="Sales Actual (B)" dataDxfId="1630"/>
    <tableColumn id="8" name="Guidance" dataDxfId="1629"/>
    <tableColumn id="9" name="Reaction" dataDxfId="1628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35" dataDxfId="1234">
  <autoFilter ref="O14:W25"/>
  <tableColumns count="9">
    <tableColumn id="1" name="Date" dataDxfId="1233"/>
    <tableColumn id="2" name="Quarter" dataDxfId="1232"/>
    <tableColumn id="3" name="Time" dataDxfId="1231"/>
    <tableColumn id="4" name="EPS estimate" dataDxfId="1230"/>
    <tableColumn id="5" name="EPS Actual" dataDxfId="1229"/>
    <tableColumn id="6" name="Sales Estiamte (B)" dataDxfId="1228"/>
    <tableColumn id="7" name="Sales Actual (B)" dataDxfId="1227"/>
    <tableColumn id="8" name="Guidance" dataDxfId="1226"/>
    <tableColumn id="9" name="Reaction" dataDxfId="1225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64" dataDxfId="1163">
  <autoFilter ref="O15:W26"/>
  <tableColumns count="9">
    <tableColumn id="1" name="Date" dataDxfId="1162"/>
    <tableColumn id="2" name="Quarter" dataDxfId="1161"/>
    <tableColumn id="3" name="Time" dataDxfId="1160"/>
    <tableColumn id="4" name="EPS estimate" dataDxfId="1159"/>
    <tableColumn id="5" name="EPS Actual" dataDxfId="1158"/>
    <tableColumn id="6" name="Sales Estiamte (B)" dataDxfId="1157"/>
    <tableColumn id="7" name="Sales Actual (B)" dataDxfId="1156"/>
    <tableColumn id="8" name="Guidance" dataDxfId="1155"/>
    <tableColumn id="9" name="Reaction" dataDxfId="1154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Table242" displayName="Table242" ref="T80:AB91" totalsRowShown="0" headerRowDxfId="817" dataDxfId="816">
  <autoFilter ref="T80:AB91"/>
  <tableColumns count="9">
    <tableColumn id="1" name="Date" dataDxfId="815"/>
    <tableColumn id="2" name="Quarter" dataDxfId="814"/>
    <tableColumn id="3" name="Time" dataDxfId="813"/>
    <tableColumn id="4" name="EPS estimate" dataDxfId="812"/>
    <tableColumn id="5" name="EPS Actual" dataDxfId="811"/>
    <tableColumn id="6" name="Sales Estiamte (B)" dataDxfId="810"/>
    <tableColumn id="7" name="Sales Actual (B)" dataDxfId="809"/>
    <tableColumn id="8" name="Guidance" dataDxfId="808"/>
    <tableColumn id="9" name="Reaction" dataDxfId="807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3" activePane="bottomLeft" state="frozen"/>
      <selection pane="bottomLeft" activeCell="R13" sqref="R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1" ht="21.95" customHeight="1" x14ac:dyDescent="0.25">
      <c r="A2" s="50"/>
      <c r="B2" s="50"/>
      <c r="C2" s="51"/>
      <c r="E2" s="22" t="s">
        <v>50</v>
      </c>
      <c r="F2" s="244">
        <v>13.9</v>
      </c>
      <c r="G2" s="244">
        <v>15.990389062499997</v>
      </c>
      <c r="H2" s="332">
        <v>6400</v>
      </c>
      <c r="I2" s="48">
        <v>102338.48999999998</v>
      </c>
      <c r="J2" s="369">
        <v>-13378.489999999976</v>
      </c>
      <c r="K2" s="356">
        <v>-0.13072784247647176</v>
      </c>
      <c r="L2" s="369">
        <v>1237.08100000165</v>
      </c>
      <c r="M2">
        <v>5700</v>
      </c>
      <c r="N2" s="366" t="str">
        <f>HYPERLINK("http://finance.yahoo.com/q?s=" &amp; E2, "Link")</f>
        <v>Link</v>
      </c>
      <c r="O2" s="134">
        <v>1.34E-2</v>
      </c>
      <c r="P2" s="134">
        <v>1.0200000000000001E-2</v>
      </c>
      <c r="Q2" s="440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197</v>
      </c>
      <c r="F3" s="244">
        <v>20.53</v>
      </c>
      <c r="G3" s="244">
        <v>29.412385</v>
      </c>
      <c r="H3" s="332">
        <v>2000</v>
      </c>
      <c r="I3" s="48">
        <v>58824.770000000004</v>
      </c>
      <c r="J3" s="369">
        <v>-17764.770000000004</v>
      </c>
      <c r="K3" s="356">
        <v>-0.3019947209313355</v>
      </c>
      <c r="L3" s="369">
        <v>-16016.80000000001</v>
      </c>
      <c r="M3">
        <v>800</v>
      </c>
      <c r="N3" s="366" t="str">
        <f>HYPERLINK("http://finance.yahoo.com/q?s=" &amp; E3, "Link")</f>
        <v>Link</v>
      </c>
      <c r="O3" s="134">
        <v>1.6299999999999999E-2</v>
      </c>
      <c r="P3" s="134">
        <v>-1.5E-3</v>
      </c>
    </row>
    <row r="4" spans="1:21" ht="21.95" customHeight="1" x14ac:dyDescent="0.25">
      <c r="A4" s="50"/>
      <c r="B4" s="50"/>
      <c r="C4" s="51"/>
      <c r="E4" s="22" t="s">
        <v>228</v>
      </c>
      <c r="F4" s="244">
        <v>21.72</v>
      </c>
      <c r="G4" s="244">
        <v>23.896962500000001</v>
      </c>
      <c r="H4" s="49">
        <v>800</v>
      </c>
      <c r="I4" s="48">
        <v>19117.57</v>
      </c>
      <c r="J4" s="369">
        <v>-1741.5699999999997</v>
      </c>
      <c r="K4" s="356">
        <v>-9.109787488681885E-2</v>
      </c>
      <c r="L4" s="48">
        <v>-289.31000000000131</v>
      </c>
      <c r="M4">
        <v>700</v>
      </c>
      <c r="N4" s="366" t="str">
        <f>HYPERLINK("http://finance.yahoo.com/q?s=" &amp; E4, "Link")</f>
        <v>Link</v>
      </c>
      <c r="O4" s="134">
        <v>2.7624309392265192E-2</v>
      </c>
      <c r="P4" s="134">
        <v>-1.8E-3</v>
      </c>
      <c r="S4" s="48"/>
      <c r="T4" s="48"/>
    </row>
    <row r="5" spans="1:21" ht="21.95" customHeight="1" x14ac:dyDescent="0.25">
      <c r="A5" s="51"/>
      <c r="B5" s="51"/>
      <c r="C5" s="51"/>
      <c r="E5" s="22" t="s">
        <v>171</v>
      </c>
      <c r="F5" s="244">
        <v>52.01</v>
      </c>
      <c r="G5" s="244">
        <v>57.92240000000001</v>
      </c>
      <c r="H5" s="332">
        <v>200</v>
      </c>
      <c r="I5" s="48">
        <v>11584.480000000001</v>
      </c>
      <c r="J5" s="369">
        <v>-1182.4800000000014</v>
      </c>
      <c r="K5" s="356">
        <v>-0.102074499675428</v>
      </c>
      <c r="L5" s="369">
        <v>-1132.5300000000016</v>
      </c>
      <c r="M5">
        <v>200</v>
      </c>
      <c r="N5" s="366" t="str">
        <f>HYPERLINK("http://finance.yahoo.com/q?s=" &amp; E5, "Link")</f>
        <v>Link</v>
      </c>
      <c r="O5" s="134">
        <v>3.2500000000000001E-2</v>
      </c>
      <c r="P5" s="134">
        <v>1.34E-2</v>
      </c>
    </row>
    <row r="6" spans="1:21" ht="21.95" customHeight="1" x14ac:dyDescent="0.25">
      <c r="A6" s="50"/>
      <c r="B6" s="51"/>
      <c r="C6" s="51"/>
      <c r="E6" s="22" t="s">
        <v>9</v>
      </c>
      <c r="F6" s="244">
        <v>12.26</v>
      </c>
      <c r="G6" s="244">
        <v>38.382406015037596</v>
      </c>
      <c r="H6" s="332">
        <v>266</v>
      </c>
      <c r="I6" s="48">
        <v>10209.720000000001</v>
      </c>
      <c r="J6" s="369">
        <v>-6948.5600000000013</v>
      </c>
      <c r="K6" s="356">
        <v>-0.68058281715855096</v>
      </c>
      <c r="L6" s="369">
        <v>-6513.630000000001</v>
      </c>
      <c r="M6">
        <v>266</v>
      </c>
      <c r="N6" s="366" t="str">
        <f>HYPERLINK("http://finance.yahoo.com/q?s=" &amp; E6, "Link")</f>
        <v>Link</v>
      </c>
      <c r="O6" s="134">
        <v>0.04</v>
      </c>
      <c r="P6" s="134">
        <v>-2.7E-2</v>
      </c>
      <c r="R6" s="48"/>
      <c r="S6" s="48"/>
      <c r="T6" s="48"/>
    </row>
    <row r="7" spans="1:21" ht="21.95" customHeight="1" x14ac:dyDescent="0.25">
      <c r="A7" s="155"/>
      <c r="B7" s="50"/>
      <c r="C7" s="51"/>
      <c r="E7" s="22" t="s">
        <v>744</v>
      </c>
      <c r="F7" s="244">
        <v>94.93</v>
      </c>
      <c r="G7" s="244">
        <v>113.96946666666666</v>
      </c>
      <c r="H7" s="49">
        <v>75</v>
      </c>
      <c r="I7" s="48">
        <v>8547.7099999999991</v>
      </c>
      <c r="J7" s="369">
        <v>-1427.9599999999982</v>
      </c>
      <c r="K7" s="356">
        <v>-0.16705760958198151</v>
      </c>
      <c r="L7" s="48">
        <v>-1427.9599999999982</v>
      </c>
      <c r="M7">
        <v>75</v>
      </c>
      <c r="N7" s="366" t="str">
        <f>HYPERLINK("http://finance.yahoo.com/q?s=" &amp; E7, "Link")</f>
        <v>Link</v>
      </c>
      <c r="O7" s="134">
        <v>2.8E-3</v>
      </c>
      <c r="P7" s="134">
        <v>-4.0899999999999999E-2</v>
      </c>
      <c r="Q7" s="148"/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55</v>
      </c>
      <c r="F8" s="244">
        <v>82.42</v>
      </c>
      <c r="G8" s="244">
        <v>81.584999999999994</v>
      </c>
      <c r="H8" s="332">
        <v>100</v>
      </c>
      <c r="I8" s="48">
        <v>8158.4999999999991</v>
      </c>
      <c r="J8" s="369">
        <v>83.5</v>
      </c>
      <c r="K8" s="356">
        <v>1.0234724520438904E-2</v>
      </c>
      <c r="L8" s="369">
        <v>742.16999999999825</v>
      </c>
      <c r="M8" s="29">
        <v>43014</v>
      </c>
      <c r="N8" s="366" t="str">
        <f>HYPERLINK("http://finance.yahoo.com/q?s=" &amp; E8, "Link")</f>
        <v>Link</v>
      </c>
      <c r="O8" s="134">
        <v>3.0599999999999999E-2</v>
      </c>
      <c r="P8" s="134">
        <v>-9.2999999999999992E-3</v>
      </c>
      <c r="Q8" s="148"/>
      <c r="S8" s="48"/>
      <c r="T8" s="48"/>
    </row>
    <row r="9" spans="1:21" ht="21.95" customHeight="1" x14ac:dyDescent="0.25">
      <c r="A9" s="50"/>
      <c r="B9" s="50"/>
      <c r="C9" s="51"/>
      <c r="E9" s="22" t="s">
        <v>216</v>
      </c>
      <c r="F9" s="244">
        <v>66.88</v>
      </c>
      <c r="G9" s="244">
        <v>65.33</v>
      </c>
      <c r="H9" s="332">
        <v>100</v>
      </c>
      <c r="I9" s="48">
        <v>6533</v>
      </c>
      <c r="J9" s="369">
        <v>155</v>
      </c>
      <c r="K9" s="356">
        <v>2.3725700290831122E-2</v>
      </c>
      <c r="L9" s="369">
        <v>1312.8699999999953</v>
      </c>
      <c r="M9" s="29">
        <v>43031</v>
      </c>
      <c r="N9" s="366" t="str">
        <f>HYPERLINK("http://finance.yahoo.com/q?s=" &amp; E9, "Link")</f>
        <v>Link</v>
      </c>
      <c r="O9" s="134">
        <v>2.1899999999999999E-2</v>
      </c>
      <c r="P9" s="134">
        <v>-1.11E-2</v>
      </c>
      <c r="R9" s="48"/>
      <c r="S9" s="48"/>
    </row>
    <row r="10" spans="1:21" ht="21.95" customHeight="1" x14ac:dyDescent="0.25">
      <c r="A10" s="50"/>
      <c r="B10" s="50"/>
      <c r="C10" s="51"/>
      <c r="E10" s="22" t="s">
        <v>174</v>
      </c>
      <c r="F10" s="244">
        <v>43.27</v>
      </c>
      <c r="G10" s="244">
        <v>43.796363636363637</v>
      </c>
      <c r="H10" s="332">
        <v>110</v>
      </c>
      <c r="I10" s="48">
        <v>4817.6000000000004</v>
      </c>
      <c r="J10" s="369">
        <v>-57.899999999999636</v>
      </c>
      <c r="K10" s="356">
        <v>-1.2018432414480178E-2</v>
      </c>
      <c r="L10" s="369">
        <v>17.120000000000346</v>
      </c>
      <c r="M10" s="29">
        <v>43017</v>
      </c>
      <c r="N10" s="366" t="str">
        <f>HYPERLINK("http://finance.yahoo.com/q?s=" &amp; E10, "Link")</f>
        <v>Link</v>
      </c>
      <c r="O10" s="134">
        <v>1.61E-2</v>
      </c>
      <c r="P10" s="134">
        <v>3.8999999999999998E-3</v>
      </c>
      <c r="R10" s="48"/>
      <c r="S10" s="48"/>
    </row>
    <row r="11" spans="1:21" ht="21.95" customHeight="1" x14ac:dyDescent="0.25">
      <c r="A11" s="51"/>
      <c r="B11" s="51"/>
      <c r="C11" s="51"/>
      <c r="E11" s="22" t="s">
        <v>747</v>
      </c>
      <c r="F11" s="244">
        <v>165.21</v>
      </c>
      <c r="G11" s="244">
        <v>150.73233333333332</v>
      </c>
      <c r="H11" s="332">
        <v>30</v>
      </c>
      <c r="I11" s="48">
        <v>4521.9699999999993</v>
      </c>
      <c r="J11" s="369">
        <v>434.33000000000084</v>
      </c>
      <c r="K11" s="356">
        <v>9.6048845967576263E-2</v>
      </c>
      <c r="L11" s="369">
        <v>434.33000000000084</v>
      </c>
      <c r="M11" s="29">
        <v>43017</v>
      </c>
      <c r="N11" s="366" t="str">
        <f>HYPERLINK("http://finance.yahoo.com/q?s=" &amp; E11, "Link")</f>
        <v>Link</v>
      </c>
      <c r="O11" s="134">
        <v>3.0264511833424127E-3</v>
      </c>
      <c r="P11" s="134">
        <v>8.0000000000000004E-4</v>
      </c>
      <c r="S11" s="48"/>
    </row>
    <row r="12" spans="1:21" ht="21.95" customHeight="1" x14ac:dyDescent="0.25">
      <c r="A12" s="50"/>
      <c r="B12" s="50"/>
      <c r="C12" s="51"/>
      <c r="E12" s="22" t="s">
        <v>813</v>
      </c>
      <c r="F12" s="244">
        <v>147.94999999999999</v>
      </c>
      <c r="G12" s="244">
        <v>149.16999999999999</v>
      </c>
      <c r="H12" s="49">
        <v>30</v>
      </c>
      <c r="I12" s="48">
        <v>4475.0999999999995</v>
      </c>
      <c r="J12" s="369">
        <v>-36.599999999999454</v>
      </c>
      <c r="K12" s="356">
        <v>-8.1785881879734464E-3</v>
      </c>
      <c r="L12" s="48">
        <v>-36.599999999999454</v>
      </c>
      <c r="M12" s="29">
        <v>43031</v>
      </c>
      <c r="N12" s="366" t="str">
        <f>HYPERLINK("http://finance.yahoo.com/q?s=" &amp; E12, "Link")</f>
        <v>Link</v>
      </c>
      <c r="O12" s="134">
        <v>2.8E-3</v>
      </c>
      <c r="P12" s="134">
        <v>-4.4000000000000003E-3</v>
      </c>
      <c r="R12" s="48"/>
      <c r="S12" s="48"/>
      <c r="U12" s="48"/>
    </row>
    <row r="13" spans="1:21" ht="21.95" customHeight="1" x14ac:dyDescent="0.25">
      <c r="A13" s="51"/>
      <c r="B13" s="51"/>
      <c r="C13" s="51"/>
      <c r="E13" s="22" t="s">
        <v>811</v>
      </c>
      <c r="F13" s="244">
        <v>595.24</v>
      </c>
      <c r="G13" s="244">
        <v>538</v>
      </c>
      <c r="H13" s="49">
        <v>8</v>
      </c>
      <c r="I13" s="48">
        <v>4304</v>
      </c>
      <c r="J13" s="369">
        <v>457.92000000000007</v>
      </c>
      <c r="K13" s="356">
        <v>0.10639405204460968</v>
      </c>
      <c r="L13" s="48">
        <v>457.92000000000007</v>
      </c>
      <c r="M13" s="29">
        <v>43028</v>
      </c>
      <c r="N13" s="366" t="str">
        <f>HYPERLINK("http://finance.yahoo.com/q?s=" &amp; E13, "Link")</f>
        <v>Link</v>
      </c>
      <c r="O13" s="134">
        <v>0</v>
      </c>
      <c r="P13" s="134">
        <v>-7.1999999999999998E-3</v>
      </c>
      <c r="S13" s="48"/>
      <c r="T13" s="48"/>
    </row>
    <row r="14" spans="1:21" ht="21.95" customHeight="1" x14ac:dyDescent="0.25">
      <c r="A14" s="50"/>
      <c r="B14" s="50"/>
      <c r="C14" s="51"/>
      <c r="E14" s="22" t="s">
        <v>812</v>
      </c>
      <c r="F14" s="244">
        <v>75.83</v>
      </c>
      <c r="G14" s="244">
        <v>81.08</v>
      </c>
      <c r="H14" s="49">
        <v>50</v>
      </c>
      <c r="I14" s="48">
        <v>4054</v>
      </c>
      <c r="J14" s="369">
        <v>-262.5</v>
      </c>
      <c r="K14" s="356">
        <v>-6.4750863344844603E-2</v>
      </c>
      <c r="L14" s="48">
        <v>-262.5</v>
      </c>
      <c r="M14" s="29">
        <v>43028</v>
      </c>
      <c r="N14" s="366" t="str">
        <f>HYPERLINK("http://finance.yahoo.com/q?s=" &amp; E14, "Link")</f>
        <v>Link</v>
      </c>
      <c r="O14" s="134">
        <v>0</v>
      </c>
      <c r="P14" s="134">
        <v>-1.2500000000000001E-2</v>
      </c>
      <c r="Q14" s="148"/>
      <c r="R14" s="48"/>
      <c r="S14" s="48"/>
      <c r="T14" s="48"/>
    </row>
    <row r="15" spans="1:21" ht="21.95" customHeight="1" x14ac:dyDescent="0.25">
      <c r="A15" s="50"/>
      <c r="B15" s="50"/>
      <c r="C15" s="50"/>
      <c r="E15" s="22" t="s">
        <v>810</v>
      </c>
      <c r="F15" s="244">
        <v>81.739999999999995</v>
      </c>
      <c r="G15" s="244">
        <v>80.67</v>
      </c>
      <c r="H15" s="332">
        <v>50</v>
      </c>
      <c r="I15" s="48">
        <v>4033.5</v>
      </c>
      <c r="J15" s="369">
        <v>53.499999999999545</v>
      </c>
      <c r="K15" s="356">
        <v>1.3263914714267921E-2</v>
      </c>
      <c r="L15" s="369">
        <v>53.499999999999545</v>
      </c>
      <c r="M15" s="29">
        <v>43027</v>
      </c>
      <c r="N15" s="366" t="str">
        <f>HYPERLINK("http://finance.yahoo.com/q?s=" &amp; E15, "Link")</f>
        <v>Link</v>
      </c>
      <c r="O15" s="134">
        <v>4.0599999999999997E-2</v>
      </c>
      <c r="P15" s="134">
        <v>2E-3</v>
      </c>
      <c r="S15" s="48"/>
    </row>
    <row r="16" spans="1:21" ht="21.95" customHeight="1" x14ac:dyDescent="0.25">
      <c r="A16" s="51"/>
      <c r="B16" s="50"/>
      <c r="C16" s="51"/>
      <c r="E16" s="22" t="s">
        <v>343</v>
      </c>
      <c r="F16" s="244">
        <v>16.079999999999998</v>
      </c>
      <c r="G16" s="244">
        <v>21.809833333333337</v>
      </c>
      <c r="H16" s="332">
        <v>180</v>
      </c>
      <c r="I16" s="48">
        <v>3925.7700000000009</v>
      </c>
      <c r="J16" s="369">
        <v>-1031.3700000000008</v>
      </c>
      <c r="K16" s="356">
        <v>-0.26271788719155753</v>
      </c>
      <c r="L16" s="369">
        <v>-1031.3700000000008</v>
      </c>
      <c r="M16" s="29">
        <v>43027</v>
      </c>
      <c r="N16" s="366" t="str">
        <f>HYPERLINK("http://finance.yahoo.com/q?s=" &amp; E16, "Link")</f>
        <v>Link</v>
      </c>
      <c r="O16" s="134">
        <v>4.24E-2</v>
      </c>
      <c r="P16" s="134">
        <v>-0.14560000000000001</v>
      </c>
      <c r="Q16" s="440"/>
      <c r="R16" s="48"/>
      <c r="S16" s="48"/>
    </row>
    <row r="17" spans="1:22" ht="21.95" customHeight="1" x14ac:dyDescent="0.25">
      <c r="A17" s="50"/>
      <c r="B17" s="51"/>
      <c r="C17" s="51"/>
      <c r="E17" s="22" t="s">
        <v>339</v>
      </c>
      <c r="F17" s="244">
        <v>16.11</v>
      </c>
      <c r="G17" s="244">
        <v>16.857950000000002</v>
      </c>
      <c r="H17" s="332">
        <v>200</v>
      </c>
      <c r="I17" s="48">
        <v>3371.5900000000006</v>
      </c>
      <c r="J17" s="369">
        <v>-149.59000000000015</v>
      </c>
      <c r="K17" s="356">
        <v>-4.4367790864251161E-2</v>
      </c>
      <c r="L17" s="369">
        <v>1133.8299999999945</v>
      </c>
      <c r="M17" s="29">
        <v>43017</v>
      </c>
      <c r="N17" s="366" t="str">
        <f>HYPERLINK("http://finance.yahoo.com/q?s=" &amp; E17, "Link")</f>
        <v>Link</v>
      </c>
      <c r="O17" s="134">
        <v>0</v>
      </c>
      <c r="P17" s="134">
        <v>-5.9999999999999995E-4</v>
      </c>
      <c r="R17" s="48"/>
      <c r="S17" s="48"/>
    </row>
    <row r="18" spans="1:22" ht="21.95" customHeight="1" x14ac:dyDescent="0.25">
      <c r="A18" s="50"/>
      <c r="B18" s="50"/>
      <c r="C18" s="51"/>
      <c r="E18" s="22" t="s">
        <v>272</v>
      </c>
      <c r="F18" s="244">
        <v>81.290000000000006</v>
      </c>
      <c r="G18" s="244">
        <v>66.881799999999998</v>
      </c>
      <c r="H18" s="49">
        <v>50</v>
      </c>
      <c r="I18" s="48">
        <v>3344.09</v>
      </c>
      <c r="J18" s="369">
        <v>720.41000000000031</v>
      </c>
      <c r="K18" s="356">
        <v>0.21542781444279324</v>
      </c>
      <c r="L18" s="48">
        <v>1530.3800000000015</v>
      </c>
      <c r="M18" s="29">
        <v>43028</v>
      </c>
      <c r="N18" s="366" t="str">
        <f>HYPERLINK("http://finance.yahoo.com/q?s=" &amp; E18, "Link")</f>
        <v>Link</v>
      </c>
      <c r="O18" s="134">
        <v>1.49E-2</v>
      </c>
      <c r="P18" s="134">
        <v>-1.4E-3</v>
      </c>
      <c r="R18" s="48"/>
    </row>
    <row r="19" spans="1:22" ht="21.95" customHeight="1" x14ac:dyDescent="0.25">
      <c r="A19" s="50"/>
      <c r="B19" s="50"/>
      <c r="C19" s="51"/>
      <c r="E19" s="22" t="s">
        <v>225</v>
      </c>
      <c r="F19" s="244">
        <v>35.1</v>
      </c>
      <c r="G19" s="244">
        <v>29.15</v>
      </c>
      <c r="H19" s="332">
        <v>100</v>
      </c>
      <c r="I19" s="48">
        <v>2915</v>
      </c>
      <c r="J19" s="369">
        <v>595</v>
      </c>
      <c r="K19" s="356">
        <v>0.20411663807890235</v>
      </c>
      <c r="L19" s="369">
        <v>4219.0400000000009</v>
      </c>
      <c r="M19" s="29">
        <v>43014</v>
      </c>
      <c r="N19" s="366" t="str">
        <f>HYPERLINK("http://finance.yahoo.com/q?s=" &amp; E19, "Link")</f>
        <v>Link</v>
      </c>
      <c r="O19" s="134">
        <v>4.0899999999999999E-2</v>
      </c>
      <c r="P19" s="134">
        <v>-8.2000000000000007E-3</v>
      </c>
      <c r="R19" s="48"/>
    </row>
    <row r="20" spans="1:22" ht="21.95" customHeight="1" x14ac:dyDescent="0.25">
      <c r="A20" s="50"/>
      <c r="B20" s="50"/>
      <c r="C20" s="51"/>
      <c r="E20" s="22" t="s">
        <v>761</v>
      </c>
      <c r="F20" s="244">
        <v>73.650000000000006</v>
      </c>
      <c r="G20" s="244">
        <v>72.150000000000006</v>
      </c>
      <c r="H20" s="332">
        <v>40</v>
      </c>
      <c r="I20" s="48">
        <v>2886</v>
      </c>
      <c r="J20" s="369">
        <v>60</v>
      </c>
      <c r="K20" s="356">
        <v>2.0790020790020788E-2</v>
      </c>
      <c r="L20" s="369">
        <v>185.92999999999938</v>
      </c>
      <c r="M20" s="29">
        <v>43031</v>
      </c>
      <c r="N20" s="366" t="str">
        <f>HYPERLINK("http://finance.yahoo.com/q?s=" &amp; E20, "Link")</f>
        <v>Link</v>
      </c>
      <c r="O20" s="134">
        <v>1.78E-2</v>
      </c>
      <c r="P20" s="134">
        <v>-2.3E-3</v>
      </c>
      <c r="S20" s="48"/>
    </row>
    <row r="21" spans="1:22" ht="21.95" customHeight="1" x14ac:dyDescent="0.25">
      <c r="A21" s="50"/>
      <c r="B21" s="50"/>
      <c r="C21" s="51"/>
      <c r="E21" s="22" t="s">
        <v>173</v>
      </c>
      <c r="F21" s="244">
        <v>54.96</v>
      </c>
      <c r="G21" s="244">
        <v>43.787500000000094</v>
      </c>
      <c r="H21" s="49">
        <v>40</v>
      </c>
      <c r="I21" s="48">
        <v>1751.5000000000036</v>
      </c>
      <c r="J21" s="369">
        <v>446.89999999999645</v>
      </c>
      <c r="K21" s="356">
        <v>0.25515272623465335</v>
      </c>
      <c r="L21" s="48">
        <v>1651.7799999999975</v>
      </c>
      <c r="M21" s="29">
        <v>43038</v>
      </c>
      <c r="N21" s="366" t="str">
        <f>HYPERLINK("http://finance.yahoo.com/q?s=" &amp; E21, "Link")</f>
        <v>Link</v>
      </c>
      <c r="O21" s="134">
        <v>2.7300000000000001E-2</v>
      </c>
      <c r="P21" s="134">
        <v>-1.12E-2</v>
      </c>
      <c r="Q21" s="148"/>
      <c r="R21" s="48"/>
      <c r="S21" s="48"/>
    </row>
    <row r="22" spans="1:22" ht="21.95" customHeight="1" x14ac:dyDescent="0.25">
      <c r="A22" s="51"/>
      <c r="B22" s="155"/>
      <c r="C22" s="333"/>
      <c r="E22" s="22" t="s">
        <v>62</v>
      </c>
      <c r="F22" s="244">
        <v>314.92</v>
      </c>
      <c r="G22" s="244">
        <v>314.92</v>
      </c>
      <c r="H22" s="332">
        <v>0</v>
      </c>
      <c r="I22" s="48">
        <v>0</v>
      </c>
      <c r="J22" s="369">
        <v>0</v>
      </c>
      <c r="K22" s="356">
        <v>0</v>
      </c>
      <c r="L22" s="369">
        <v>1659.3600000000079</v>
      </c>
      <c r="M22">
        <v>0</v>
      </c>
      <c r="N22" s="366" t="str">
        <f>HYPERLINK("http://finance.yahoo.com/q?s=" &amp; E22, "Link")</f>
        <v>Link</v>
      </c>
      <c r="O22" s="134">
        <v>0</v>
      </c>
      <c r="P22" s="134">
        <v>-7.7999999999999996E-3</v>
      </c>
      <c r="Q22" s="148"/>
      <c r="R22" s="48"/>
      <c r="S22" s="48"/>
      <c r="T22" s="48"/>
    </row>
    <row r="23" spans="1:22" ht="21.95" customHeight="1" x14ac:dyDescent="0.25">
      <c r="A23" s="51"/>
      <c r="B23" s="155"/>
      <c r="C23" s="333"/>
      <c r="E23" s="22" t="s">
        <v>205</v>
      </c>
      <c r="F23" s="244">
        <v>37.799999999999997</v>
      </c>
      <c r="G23" s="244">
        <v>37.799999999999997</v>
      </c>
      <c r="H23" s="49">
        <v>0</v>
      </c>
      <c r="I23" s="48">
        <v>0</v>
      </c>
      <c r="J23" s="369">
        <v>0</v>
      </c>
      <c r="K23" s="356">
        <v>0</v>
      </c>
      <c r="L23" s="48">
        <v>555.54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0.16200000000000001</v>
      </c>
      <c r="R23" s="48"/>
    </row>
    <row r="24" spans="1:22" ht="21.95" customHeight="1" x14ac:dyDescent="0.25">
      <c r="A24" s="50"/>
      <c r="B24" s="50"/>
      <c r="C24" s="51"/>
      <c r="E24" s="22" t="s">
        <v>204</v>
      </c>
      <c r="F24" s="244">
        <v>153.47999999999999</v>
      </c>
      <c r="G24" s="244">
        <v>153.47999999999999</v>
      </c>
      <c r="H24" s="49">
        <v>0</v>
      </c>
      <c r="I24" s="48">
        <v>0</v>
      </c>
      <c r="J24" s="369">
        <v>0</v>
      </c>
      <c r="K24" s="356">
        <v>0</v>
      </c>
      <c r="L24" s="48">
        <v>363.09999999999945</v>
      </c>
      <c r="M24">
        <v>0</v>
      </c>
      <c r="N24" s="366" t="str">
        <f>HYPERLINK("http://finance.yahoo.com/q?s=" &amp; E24, "Link")</f>
        <v>Link</v>
      </c>
      <c r="O24" s="134">
        <v>1.5900000000000001E-2</v>
      </c>
      <c r="P24" s="134">
        <v>-6.4999999999999997E-3</v>
      </c>
      <c r="Q24" s="440"/>
      <c r="R24" s="48"/>
      <c r="S24" s="48"/>
    </row>
    <row r="25" spans="1:22" ht="21.95" customHeight="1" x14ac:dyDescent="0.25">
      <c r="A25" s="51"/>
      <c r="B25" s="51"/>
      <c r="C25" s="51"/>
      <c r="E25" s="22" t="s">
        <v>227</v>
      </c>
      <c r="F25" s="244">
        <v>91.01</v>
      </c>
      <c r="G25" s="244">
        <v>91.01</v>
      </c>
      <c r="H25" s="332">
        <v>0</v>
      </c>
      <c r="I25" s="48">
        <v>0</v>
      </c>
      <c r="J25" s="369">
        <v>0</v>
      </c>
      <c r="K25" s="356">
        <v>0</v>
      </c>
      <c r="L25" s="369">
        <v>231.53999999999996</v>
      </c>
      <c r="M25">
        <v>0</v>
      </c>
      <c r="N25" s="366" t="str">
        <f>HYPERLINK("http://finance.yahoo.com/q?s=" &amp; E25, "Link")</f>
        <v>Link</v>
      </c>
      <c r="O25" s="134">
        <v>1.6199999999999999E-2</v>
      </c>
      <c r="P25" s="134">
        <v>-4.5999999999999999E-3</v>
      </c>
      <c r="R25" s="48"/>
      <c r="S25" s="48"/>
      <c r="T25" s="48"/>
    </row>
    <row r="26" spans="1:22" ht="21.95" customHeight="1" x14ac:dyDescent="0.25">
      <c r="A26" s="50"/>
      <c r="B26" s="50"/>
      <c r="C26" s="50"/>
      <c r="E26" s="22" t="s">
        <v>23</v>
      </c>
      <c r="F26" s="244">
        <v>34.19</v>
      </c>
      <c r="G26" s="244">
        <v>34.19</v>
      </c>
      <c r="H26" s="332">
        <v>0</v>
      </c>
      <c r="I26" s="48">
        <v>0</v>
      </c>
      <c r="J26" s="369">
        <v>0</v>
      </c>
      <c r="K26" s="356">
        <v>0</v>
      </c>
      <c r="L26" s="369">
        <v>171.89999999999964</v>
      </c>
      <c r="M26">
        <v>0</v>
      </c>
      <c r="N26" s="366" t="str">
        <f>HYPERLINK("http://finance.yahoo.com/q?s=" &amp; E26, "Link")</f>
        <v>Link</v>
      </c>
      <c r="O26" s="134">
        <v>0</v>
      </c>
      <c r="P26" s="134">
        <v>-5.9999999999999995E-4</v>
      </c>
      <c r="S26" s="48"/>
    </row>
    <row r="27" spans="1:22" ht="21.95" customHeight="1" x14ac:dyDescent="0.25">
      <c r="A27" s="50"/>
      <c r="B27" s="50"/>
      <c r="C27" s="51"/>
      <c r="E27" s="22" t="s">
        <v>273</v>
      </c>
      <c r="F27" s="244">
        <v>27.1</v>
      </c>
      <c r="G27" s="244">
        <v>27.1</v>
      </c>
      <c r="H27" s="332">
        <v>0</v>
      </c>
      <c r="I27" s="48">
        <v>0</v>
      </c>
      <c r="J27" s="369">
        <v>0</v>
      </c>
      <c r="K27" s="356">
        <v>0</v>
      </c>
      <c r="L27" s="369">
        <v>98.449999999999818</v>
      </c>
      <c r="M27">
        <v>0</v>
      </c>
      <c r="N27" s="366" t="str">
        <f>HYPERLINK("http://finance.yahoo.com/q?s=" &amp; E27, "Link")</f>
        <v>Link</v>
      </c>
      <c r="O27" s="134">
        <v>1.11E-2</v>
      </c>
      <c r="P27" s="134">
        <v>1.7600000000000001E-2</v>
      </c>
      <c r="R27" s="48"/>
      <c r="S27" s="48"/>
    </row>
    <row r="28" spans="1:22" ht="21.95" customHeight="1" x14ac:dyDescent="0.25">
      <c r="A28" s="50"/>
      <c r="B28" s="50"/>
      <c r="C28" s="51"/>
      <c r="E28" s="22" t="s">
        <v>36</v>
      </c>
      <c r="F28" s="244">
        <v>58.38</v>
      </c>
      <c r="G28" s="244">
        <v>58.38</v>
      </c>
      <c r="H28" s="49">
        <v>0</v>
      </c>
      <c r="I28" s="48">
        <v>0</v>
      </c>
      <c r="J28" s="369">
        <v>0</v>
      </c>
      <c r="K28" s="356">
        <v>0</v>
      </c>
      <c r="L28" s="48">
        <v>117.73999999999978</v>
      </c>
      <c r="M28">
        <v>0</v>
      </c>
      <c r="N28" s="366" t="str">
        <f>HYPERLINK("http://finance.yahoo.com/q?s=" &amp; E28, "Link")</f>
        <v>Link</v>
      </c>
      <c r="O28" s="134">
        <v>7.4000000000000003E-3</v>
      </c>
      <c r="P28" s="134">
        <v>-2.2000000000000001E-3</v>
      </c>
      <c r="R28" s="48"/>
    </row>
    <row r="29" spans="1:22" ht="21.95" customHeight="1" x14ac:dyDescent="0.25">
      <c r="A29" s="51"/>
      <c r="B29" s="51"/>
      <c r="C29" s="51"/>
      <c r="E29" s="22" t="s">
        <v>326</v>
      </c>
      <c r="F29" s="244">
        <v>41.34</v>
      </c>
      <c r="G29" s="244">
        <v>41.34</v>
      </c>
      <c r="H29" s="49">
        <v>0</v>
      </c>
      <c r="I29" s="48">
        <v>0</v>
      </c>
      <c r="J29" s="369">
        <v>0</v>
      </c>
      <c r="K29" s="356">
        <v>0</v>
      </c>
      <c r="L29" s="48">
        <v>264.92000000000007</v>
      </c>
      <c r="M29">
        <v>0</v>
      </c>
      <c r="N29" s="366" t="str">
        <f>HYPERLINK("http://finance.yahoo.com/q?s=" &amp; E29, "Link")</f>
        <v>Link</v>
      </c>
      <c r="O29" s="134">
        <v>3.4200000000000001E-2</v>
      </c>
      <c r="P29" s="134">
        <v>-1.4E-3</v>
      </c>
      <c r="R29" s="48"/>
      <c r="S29" s="48"/>
      <c r="T29" s="48"/>
    </row>
    <row r="30" spans="1:22" ht="21.95" customHeight="1" x14ac:dyDescent="0.25">
      <c r="A30" s="155"/>
      <c r="B30" s="50"/>
      <c r="C30" s="51"/>
      <c r="E30" s="22" t="s">
        <v>308</v>
      </c>
      <c r="F30" s="244">
        <v>64.739999999999995</v>
      </c>
      <c r="G30" s="244">
        <v>64.739999999999995</v>
      </c>
      <c r="H30" s="332">
        <v>0</v>
      </c>
      <c r="I30" s="48">
        <v>0</v>
      </c>
      <c r="J30" s="369">
        <v>0</v>
      </c>
      <c r="K30" s="356">
        <v>0</v>
      </c>
      <c r="L30" s="369">
        <v>910.79999999999927</v>
      </c>
      <c r="M30">
        <v>0</v>
      </c>
      <c r="N30" s="366" t="str">
        <f>HYPERLINK("http://finance.yahoo.com/q?s=" &amp; E30, "Link")</f>
        <v>Link</v>
      </c>
      <c r="O30" s="134">
        <v>2.87E-2</v>
      </c>
      <c r="P30" s="134">
        <v>7.0000000000000001E-3</v>
      </c>
      <c r="Q30" s="48"/>
      <c r="R30" s="48"/>
      <c r="S30" s="48"/>
      <c r="T30" s="48"/>
    </row>
    <row r="31" spans="1:22" ht="21.95" customHeight="1" x14ac:dyDescent="0.25">
      <c r="A31" s="51"/>
      <c r="B31" s="51"/>
      <c r="C31" s="51"/>
      <c r="E31" s="22" t="s">
        <v>763</v>
      </c>
      <c r="F31" s="244">
        <v>28.99</v>
      </c>
      <c r="G31" s="244">
        <v>28.99</v>
      </c>
      <c r="H31" s="332">
        <v>0</v>
      </c>
      <c r="I31" s="48">
        <v>0</v>
      </c>
      <c r="J31" s="369">
        <v>0</v>
      </c>
      <c r="K31" s="356">
        <v>0</v>
      </c>
      <c r="L31" s="369">
        <v>557.94000000000005</v>
      </c>
      <c r="M31">
        <v>0</v>
      </c>
      <c r="N31" s="366" t="str">
        <f>HYPERLINK("http://finance.yahoo.com/q?s=" &amp; E31, "Link")</f>
        <v>Link</v>
      </c>
      <c r="O31" s="134">
        <v>4.0599999999999997E-2</v>
      </c>
      <c r="P31" s="134">
        <v>1E-3</v>
      </c>
      <c r="Q31" s="440"/>
      <c r="R31" s="48"/>
      <c r="S31" s="48"/>
      <c r="T31" s="48"/>
      <c r="V31" s="48"/>
    </row>
    <row r="32" spans="1:22" ht="21.95" customHeight="1" x14ac:dyDescent="0.25">
      <c r="A32" s="50"/>
      <c r="B32" s="50"/>
      <c r="C32" s="51"/>
      <c r="E32" s="22" t="s">
        <v>252</v>
      </c>
      <c r="F32" s="244">
        <v>50.5</v>
      </c>
      <c r="G32" s="244">
        <v>50.5</v>
      </c>
      <c r="H32" s="332">
        <v>0</v>
      </c>
      <c r="I32" s="48">
        <v>0</v>
      </c>
      <c r="J32" s="369">
        <v>0</v>
      </c>
      <c r="K32" s="356">
        <v>0</v>
      </c>
      <c r="L32" s="369">
        <v>329.74000000000069</v>
      </c>
      <c r="M32">
        <v>0</v>
      </c>
      <c r="N32" s="366" t="str">
        <f>HYPERLINK("http://finance.yahoo.com/q?s=" &amp; E32, "Link")</f>
        <v>Link</v>
      </c>
      <c r="O32" s="134">
        <v>0</v>
      </c>
      <c r="P32" s="134">
        <v>0</v>
      </c>
      <c r="Q32" s="148"/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737</v>
      </c>
      <c r="F33" s="244">
        <v>26.77</v>
      </c>
      <c r="G33" s="244">
        <v>26.77</v>
      </c>
      <c r="H33" s="49">
        <v>0</v>
      </c>
      <c r="I33" s="48">
        <v>0</v>
      </c>
      <c r="J33" s="369">
        <v>0</v>
      </c>
      <c r="K33" s="356">
        <v>0</v>
      </c>
      <c r="L33" s="48">
        <v>309.26000000000022</v>
      </c>
      <c r="M33">
        <v>0</v>
      </c>
      <c r="N33" s="366" t="str">
        <f>HYPERLINK("http://finance.yahoo.com/q?s=" &amp; E33, "Link")</f>
        <v>Link</v>
      </c>
      <c r="O33" s="134">
        <v>8.8000000000000005E-3</v>
      </c>
      <c r="P33" s="134">
        <v>2.4500000000000001E-2</v>
      </c>
      <c r="Q33" s="48"/>
      <c r="S33" s="48"/>
    </row>
    <row r="34" spans="1:21" ht="21.95" customHeight="1" x14ac:dyDescent="0.25">
      <c r="A34" s="50"/>
      <c r="B34" s="50"/>
      <c r="C34" s="51"/>
      <c r="E34" s="22" t="s">
        <v>282</v>
      </c>
      <c r="F34" s="244">
        <v>80.069999999999993</v>
      </c>
      <c r="G34" s="244">
        <v>80.069999999999993</v>
      </c>
      <c r="H34" s="332">
        <v>0</v>
      </c>
      <c r="I34" s="48">
        <v>0</v>
      </c>
      <c r="J34" s="369">
        <v>0</v>
      </c>
      <c r="K34" s="356">
        <v>0</v>
      </c>
      <c r="L34" s="369">
        <v>197.20999999999549</v>
      </c>
      <c r="M34">
        <v>0</v>
      </c>
      <c r="N34" s="366" t="str">
        <f>HYPERLINK("http://finance.yahoo.com/q?s=" &amp; E34, "Link")</f>
        <v>Link</v>
      </c>
      <c r="O34" s="134">
        <v>2.5499999999999998E-2</v>
      </c>
      <c r="P34" s="134">
        <v>-1.04E-2</v>
      </c>
      <c r="Q34" s="148"/>
      <c r="S34" s="48"/>
      <c r="T34" s="48"/>
    </row>
    <row r="35" spans="1:21" ht="21.95" customHeight="1" x14ac:dyDescent="0.25">
      <c r="A35" s="50"/>
      <c r="B35" s="50"/>
      <c r="C35" s="51"/>
      <c r="E35" s="22" t="s">
        <v>198</v>
      </c>
      <c r="F35" s="244">
        <v>12.3</v>
      </c>
      <c r="G35" s="244">
        <v>12.3</v>
      </c>
      <c r="H35" s="49">
        <v>0</v>
      </c>
      <c r="I35" s="48">
        <v>0</v>
      </c>
      <c r="J35" s="369">
        <v>0</v>
      </c>
      <c r="K35" s="356">
        <v>0</v>
      </c>
      <c r="L35" s="48">
        <v>495.20999999999913</v>
      </c>
      <c r="M35">
        <v>0</v>
      </c>
      <c r="N35" s="366" t="str">
        <f>HYPERLINK("http://finance.yahoo.com/q?s=" &amp; E35, "Link")</f>
        <v>Link</v>
      </c>
      <c r="O35" s="134">
        <v>5.1499999999999997E-2</v>
      </c>
      <c r="P35" s="134">
        <v>-3.2000000000000002E-3</v>
      </c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276</v>
      </c>
      <c r="F36" s="244">
        <v>132.88999999999999</v>
      </c>
      <c r="G36" s="244">
        <v>132.88999999999999</v>
      </c>
      <c r="H36" s="332">
        <v>0</v>
      </c>
      <c r="I36" s="48">
        <v>0</v>
      </c>
      <c r="J36" s="369">
        <v>0</v>
      </c>
      <c r="K36" s="356">
        <v>0</v>
      </c>
      <c r="L36" s="369">
        <v>154.77999999999975</v>
      </c>
      <c r="M36">
        <v>0</v>
      </c>
      <c r="N36" s="366" t="str">
        <f>HYPERLINK("http://finance.yahoo.com/q?s=" &amp; E36, "Link")</f>
        <v>Link</v>
      </c>
      <c r="O36" s="134">
        <v>2.5700000000000001E-2</v>
      </c>
      <c r="P36" s="134">
        <v>6.0000000000000001E-3</v>
      </c>
    </row>
    <row r="37" spans="1:21" ht="21.95" customHeight="1" x14ac:dyDescent="0.25">
      <c r="A37" s="50"/>
      <c r="B37" s="51"/>
      <c r="C37" s="51"/>
      <c r="E37" s="22" t="s">
        <v>765</v>
      </c>
      <c r="F37" s="244">
        <v>223.52</v>
      </c>
      <c r="G37" s="244">
        <v>223.52</v>
      </c>
      <c r="H37" s="332">
        <v>0</v>
      </c>
      <c r="I37" s="48">
        <v>0</v>
      </c>
      <c r="J37" s="369">
        <v>0</v>
      </c>
      <c r="K37" s="356">
        <v>0</v>
      </c>
      <c r="L37" s="369">
        <v>224.77000000000044</v>
      </c>
      <c r="M37">
        <v>0</v>
      </c>
      <c r="N37" s="366" t="str">
        <f>HYPERLINK("http://finance.yahoo.com/q?s=" &amp; E37, "Link")</f>
        <v>Link</v>
      </c>
      <c r="O37" s="134">
        <v>2.8E-3</v>
      </c>
      <c r="P37" s="134">
        <v>-1.7999999999999999E-2</v>
      </c>
      <c r="Q37" s="148"/>
      <c r="R37" s="48"/>
      <c r="S37" s="48"/>
    </row>
    <row r="38" spans="1:21" ht="21.95" customHeight="1" x14ac:dyDescent="0.25">
      <c r="A38" s="50"/>
      <c r="B38" s="50"/>
      <c r="C38" s="51"/>
      <c r="E38" s="22" t="s">
        <v>17</v>
      </c>
      <c r="F38" s="244">
        <v>14.83</v>
      </c>
      <c r="G38" s="244">
        <v>14.83</v>
      </c>
      <c r="H38" s="49">
        <v>0</v>
      </c>
      <c r="I38" s="48">
        <v>0</v>
      </c>
      <c r="J38" s="369">
        <v>-20818.210000000079</v>
      </c>
      <c r="K38" s="356">
        <v>0</v>
      </c>
      <c r="L38" s="48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6.9999999999999999E-4</v>
      </c>
      <c r="Q38" s="48"/>
      <c r="R38" s="48"/>
      <c r="S38" s="48"/>
      <c r="T38" s="48"/>
    </row>
    <row r="39" spans="1:21" ht="21.95" customHeight="1" x14ac:dyDescent="0.25">
      <c r="A39" s="50"/>
      <c r="B39" s="51"/>
      <c r="C39" s="51"/>
      <c r="E39" s="22" t="s">
        <v>318</v>
      </c>
      <c r="F39" s="244">
        <v>110.22</v>
      </c>
      <c r="G39" s="244">
        <v>110.22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1.84E-2</v>
      </c>
      <c r="S39" s="48"/>
    </row>
    <row r="40" spans="1:21" ht="21.95" customHeight="1" x14ac:dyDescent="0.25">
      <c r="A40" s="51"/>
      <c r="B40" s="51"/>
      <c r="C40" s="51"/>
      <c r="E40" s="22" t="s">
        <v>196</v>
      </c>
      <c r="F40" s="244">
        <v>52.08</v>
      </c>
      <c r="G40" s="244">
        <v>52.08</v>
      </c>
      <c r="H40" s="332">
        <v>0</v>
      </c>
      <c r="I40" s="432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1.1900000000000001E-2</v>
      </c>
      <c r="R40" s="48"/>
      <c r="S40" s="48"/>
    </row>
    <row r="41" spans="1:21" ht="21.95" customHeight="1" x14ac:dyDescent="0.25">
      <c r="A41" s="60"/>
      <c r="B41" s="61"/>
      <c r="C41" s="60"/>
      <c r="E41" s="22" t="s">
        <v>226</v>
      </c>
      <c r="F41" s="244">
        <v>58.28</v>
      </c>
      <c r="G41" s="244">
        <v>58.28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-1.9E-3</v>
      </c>
      <c r="R41" s="48"/>
      <c r="S41" s="48"/>
    </row>
    <row r="42" spans="1:21" ht="21.95" customHeight="1" x14ac:dyDescent="0.25">
      <c r="A42" s="50"/>
      <c r="B42" s="50"/>
      <c r="C42" s="51"/>
      <c r="E42" s="22" t="s">
        <v>34</v>
      </c>
      <c r="F42" s="244">
        <v>39.56</v>
      </c>
      <c r="G42" s="244">
        <v>39.56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-2.01E-2</v>
      </c>
    </row>
    <row r="43" spans="1:21" ht="21.95" customHeight="1" x14ac:dyDescent="0.25">
      <c r="A43" s="50"/>
      <c r="B43" s="50"/>
      <c r="C43" s="51"/>
      <c r="E43" s="22" t="s">
        <v>172</v>
      </c>
      <c r="F43" s="244">
        <v>57.78</v>
      </c>
      <c r="G43" s="244">
        <v>57.78</v>
      </c>
      <c r="H43" s="49">
        <v>0</v>
      </c>
      <c r="I43" s="48">
        <v>0</v>
      </c>
      <c r="J43" s="369">
        <v>0</v>
      </c>
      <c r="K43" s="356">
        <v>0</v>
      </c>
      <c r="L43" s="48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6.7999999999999996E-3</v>
      </c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27</v>
      </c>
      <c r="F44" s="244">
        <v>39.340000000000003</v>
      </c>
      <c r="G44" s="244">
        <v>39.340000000000003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-1E-3</v>
      </c>
      <c r="Q44" s="48"/>
      <c r="R44" s="48"/>
      <c r="S44" s="48"/>
      <c r="U44" s="48"/>
    </row>
    <row r="45" spans="1:21" ht="21.95" customHeight="1" x14ac:dyDescent="0.25">
      <c r="A45" s="50"/>
      <c r="B45" s="50"/>
      <c r="C45" s="51"/>
      <c r="E45" s="22" t="s">
        <v>22</v>
      </c>
      <c r="F45" s="244">
        <v>45.26</v>
      </c>
      <c r="G45" s="244">
        <v>45.26</v>
      </c>
      <c r="H45" s="49">
        <v>0</v>
      </c>
      <c r="I45" s="48">
        <v>0</v>
      </c>
      <c r="J45" s="369">
        <v>0</v>
      </c>
      <c r="K45" s="356">
        <v>0</v>
      </c>
      <c r="L45" s="48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-9.4000000000000004E-3</v>
      </c>
      <c r="Q45" s="48"/>
      <c r="R45" s="48"/>
      <c r="S45" s="48"/>
      <c r="T45" s="354"/>
      <c r="U45" s="354"/>
    </row>
    <row r="46" spans="1:21" ht="21.95" customHeight="1" x14ac:dyDescent="0.25">
      <c r="A46" s="50"/>
      <c r="B46" s="50"/>
      <c r="C46" s="51"/>
      <c r="E46" s="22" t="s">
        <v>42</v>
      </c>
      <c r="F46" s="244">
        <v>113.77</v>
      </c>
      <c r="G46" s="244">
        <v>113.77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-9.7000000000000003E-3</v>
      </c>
      <c r="Q46" s="148"/>
      <c r="R46" s="48"/>
      <c r="S46" s="48"/>
      <c r="T46" s="48"/>
    </row>
    <row r="47" spans="1:21" ht="21.95" customHeight="1" x14ac:dyDescent="0.25">
      <c r="A47" s="50"/>
      <c r="B47" s="51"/>
      <c r="C47" s="51"/>
      <c r="E47" s="22" t="s">
        <v>274</v>
      </c>
      <c r="F47" s="244">
        <v>55.98</v>
      </c>
      <c r="G47" s="244">
        <v>55.98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2.2800000000000001E-2</v>
      </c>
    </row>
    <row r="48" spans="1:21" ht="21.95" customHeight="1" x14ac:dyDescent="0.25">
      <c r="A48" s="50"/>
      <c r="B48" s="50"/>
      <c r="C48" s="51"/>
      <c r="E48" s="22" t="s">
        <v>175</v>
      </c>
      <c r="F48" s="244">
        <v>253.16</v>
      </c>
      <c r="G48" s="244">
        <v>253.16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1.1999999999999999E-3</v>
      </c>
      <c r="Q48" s="148"/>
      <c r="R48" s="48"/>
    </row>
    <row r="49" spans="1:22" ht="21.95" customHeight="1" x14ac:dyDescent="0.25">
      <c r="A49" s="51"/>
      <c r="B49" s="51"/>
      <c r="C49" s="51"/>
      <c r="E49" s="22" t="s">
        <v>170</v>
      </c>
      <c r="F49" s="244">
        <v>103.32</v>
      </c>
      <c r="G49" s="244">
        <v>103.32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6.8999999999999999E-3</v>
      </c>
      <c r="Q49" s="48"/>
      <c r="R49" s="48"/>
      <c r="S49" s="48"/>
      <c r="T49" s="48"/>
      <c r="V49" s="48"/>
    </row>
    <row r="50" spans="1:22" ht="21.95" customHeight="1" x14ac:dyDescent="0.25">
      <c r="A50" s="50"/>
      <c r="B50" s="50"/>
      <c r="C50" s="51"/>
      <c r="E50" s="22" t="s">
        <v>8</v>
      </c>
      <c r="F50" s="244">
        <v>81.290000000000006</v>
      </c>
      <c r="G50" s="244">
        <v>81.290000000000006</v>
      </c>
      <c r="H50" s="49">
        <v>0</v>
      </c>
      <c r="I50" s="48">
        <v>0</v>
      </c>
      <c r="J50" s="369">
        <v>0</v>
      </c>
      <c r="K50" s="356">
        <v>0</v>
      </c>
      <c r="L50" s="48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-5.4000000000000003E-3</v>
      </c>
      <c r="Q50" s="440"/>
      <c r="R50" s="48"/>
      <c r="S50" s="48"/>
      <c r="U50" s="48"/>
    </row>
    <row r="51" spans="1:22" ht="21.95" customHeight="1" x14ac:dyDescent="0.25">
      <c r="A51" s="50"/>
      <c r="B51" s="50"/>
      <c r="C51" s="51"/>
      <c r="E51" s="22" t="s">
        <v>10</v>
      </c>
      <c r="F51" s="244">
        <v>47.91</v>
      </c>
      <c r="G51" s="244">
        <v>47.91</v>
      </c>
      <c r="H51" s="49">
        <v>0</v>
      </c>
      <c r="I51" s="48">
        <v>0</v>
      </c>
      <c r="J51" s="369">
        <v>0</v>
      </c>
      <c r="K51" s="356">
        <v>0</v>
      </c>
      <c r="L51" s="48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-8.3000000000000001E-3</v>
      </c>
      <c r="Q51" s="148"/>
      <c r="R51" s="48"/>
      <c r="S51" s="48"/>
    </row>
    <row r="52" spans="1:22" ht="21.95" customHeight="1" x14ac:dyDescent="0.25">
      <c r="A52" s="50"/>
      <c r="B52" s="50"/>
      <c r="C52" s="51"/>
      <c r="E52" s="22" t="s">
        <v>357</v>
      </c>
      <c r="F52" s="244">
        <v>58.66</v>
      </c>
      <c r="G52" s="244">
        <v>58.66</v>
      </c>
      <c r="H52" s="49">
        <v>0</v>
      </c>
      <c r="I52" s="48">
        <v>0</v>
      </c>
      <c r="J52" s="369">
        <v>0</v>
      </c>
      <c r="K52" s="356">
        <v>0</v>
      </c>
      <c r="L52" s="48">
        <v>1223.5099999999984</v>
      </c>
      <c r="M52">
        <v>0</v>
      </c>
      <c r="N52" s="366" t="str">
        <f>HYPERLINK("http://finance.yahoo.com/q?s=" &amp; E52, "Link")</f>
        <v>Link</v>
      </c>
      <c r="O52" s="134">
        <v>4.3499999999999997E-2</v>
      </c>
      <c r="P52" s="134">
        <v>1.4E-3</v>
      </c>
      <c r="Q52" s="148"/>
      <c r="S52" s="48"/>
      <c r="U52" s="48"/>
    </row>
    <row r="53" spans="1:22" ht="21.95" customHeight="1" x14ac:dyDescent="0.25">
      <c r="A53" s="50"/>
      <c r="B53" s="50"/>
      <c r="C53" s="51"/>
      <c r="E53" s="22" t="s">
        <v>24</v>
      </c>
      <c r="F53" s="244">
        <v>47.53</v>
      </c>
      <c r="G53" s="244">
        <v>47.53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-1.5E-3</v>
      </c>
      <c r="Q53" s="148"/>
      <c r="R53" s="48"/>
      <c r="S53" s="48"/>
    </row>
    <row r="54" spans="1:22" ht="21.95" customHeight="1" x14ac:dyDescent="0.25">
      <c r="A54" s="50"/>
      <c r="B54" s="50"/>
      <c r="C54" s="51"/>
      <c r="E54" s="22" t="s">
        <v>45</v>
      </c>
      <c r="F54" s="244">
        <v>92.86</v>
      </c>
      <c r="G54" s="244">
        <v>92.86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8.3000000000000001E-3</v>
      </c>
      <c r="Q54" s="148"/>
      <c r="R54" s="48"/>
      <c r="S54" s="48"/>
    </row>
    <row r="55" spans="1:22" ht="21.95" customHeight="1" x14ac:dyDescent="0.25">
      <c r="A55" s="50"/>
      <c r="B55" s="50"/>
      <c r="C55" s="51"/>
      <c r="E55" s="22" t="s">
        <v>47</v>
      </c>
      <c r="F55" s="244">
        <v>130.5</v>
      </c>
      <c r="G55" s="244">
        <v>130.5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-8.0999999999999996E-3</v>
      </c>
      <c r="R55" s="48"/>
      <c r="S55" s="48"/>
      <c r="T55" s="48"/>
    </row>
    <row r="56" spans="1:22" ht="21.95" customHeight="1" x14ac:dyDescent="0.25">
      <c r="A56" s="50"/>
      <c r="B56" s="51"/>
      <c r="C56" s="51"/>
      <c r="E56" s="22" t="s">
        <v>33</v>
      </c>
      <c r="F56" s="244">
        <v>242</v>
      </c>
      <c r="G56" s="244">
        <v>242</v>
      </c>
      <c r="H56" s="49">
        <v>0</v>
      </c>
      <c r="I56" s="48">
        <v>0</v>
      </c>
      <c r="J56" s="369">
        <v>0</v>
      </c>
      <c r="K56" s="356">
        <v>0</v>
      </c>
      <c r="L56" s="48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1.04E-2</v>
      </c>
      <c r="Q56" s="148"/>
      <c r="R56" s="48"/>
      <c r="S56" s="48"/>
      <c r="T56" s="48"/>
    </row>
    <row r="57" spans="1:22" ht="21.95" customHeight="1" x14ac:dyDescent="0.25">
      <c r="A57" s="50"/>
      <c r="B57" s="51"/>
      <c r="C57" s="51"/>
      <c r="E57" s="22" t="s">
        <v>13</v>
      </c>
      <c r="F57" s="244">
        <v>64.47</v>
      </c>
      <c r="G57" s="244">
        <v>64.47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5.1000000000000004E-3</v>
      </c>
      <c r="Q57" s="148"/>
      <c r="R57" s="48"/>
      <c r="S57" s="48"/>
    </row>
    <row r="58" spans="1:22" ht="21.95" customHeight="1" x14ac:dyDescent="0.25">
      <c r="A58" s="50"/>
      <c r="B58" s="50"/>
      <c r="C58" s="51"/>
      <c r="E58" s="22" t="s">
        <v>52</v>
      </c>
      <c r="F58" s="244">
        <v>67.52</v>
      </c>
      <c r="G58" s="244">
        <v>67.52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-1.1999999999999999E-3</v>
      </c>
      <c r="S58" s="48"/>
      <c r="T58" s="48"/>
    </row>
    <row r="59" spans="1:22" ht="21.95" customHeight="1" x14ac:dyDescent="0.25">
      <c r="A59" s="51"/>
      <c r="B59" s="51"/>
      <c r="C59" s="51"/>
      <c r="E59" s="22" t="s">
        <v>32</v>
      </c>
      <c r="F59" s="244">
        <v>51.56</v>
      </c>
      <c r="G59" s="244">
        <v>51.56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6.0000000000000001E-3</v>
      </c>
      <c r="R59" s="48"/>
      <c r="S59" s="48"/>
    </row>
    <row r="60" spans="1:22" ht="21.95" customHeight="1" x14ac:dyDescent="0.25">
      <c r="A60" s="50"/>
      <c r="B60" s="50"/>
      <c r="C60" s="51"/>
      <c r="E60" s="22" t="s">
        <v>63</v>
      </c>
      <c r="F60" s="244">
        <v>100.55</v>
      </c>
      <c r="G60" s="244">
        <v>100.55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-2.3999999999999998E-3</v>
      </c>
      <c r="Q60" s="148"/>
      <c r="T60" s="48"/>
    </row>
    <row r="61" spans="1:22" ht="21.95" customHeight="1" x14ac:dyDescent="0.25">
      <c r="A61" s="51"/>
      <c r="B61" s="51"/>
      <c r="C61" s="51"/>
      <c r="E61" s="22" t="s">
        <v>53</v>
      </c>
      <c r="F61" s="244">
        <v>79.56</v>
      </c>
      <c r="G61" s="244">
        <v>79.56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1.1000000000000001E-3</v>
      </c>
      <c r="Q61" s="148"/>
      <c r="R61" s="48"/>
      <c r="S61" s="48"/>
      <c r="T61" s="48"/>
    </row>
    <row r="62" spans="1:22" ht="21.95" customHeight="1" x14ac:dyDescent="0.25">
      <c r="A62" s="50"/>
      <c r="B62" s="51"/>
      <c r="C62" s="51"/>
      <c r="E62" s="22" t="s">
        <v>56</v>
      </c>
      <c r="F62" s="244">
        <v>43.78</v>
      </c>
      <c r="G62" s="244">
        <v>43.78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7.6E-3</v>
      </c>
      <c r="S62" s="48"/>
    </row>
    <row r="63" spans="1:22" ht="21.95" customHeight="1" x14ac:dyDescent="0.25">
      <c r="A63" s="50"/>
      <c r="B63" s="50"/>
      <c r="C63" s="51"/>
      <c r="E63" s="22" t="s">
        <v>0</v>
      </c>
      <c r="F63" s="244">
        <v>193.51</v>
      </c>
      <c r="G63" s="244">
        <v>193.51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1.67E-2</v>
      </c>
      <c r="Q63" s="440"/>
      <c r="R63" s="48"/>
      <c r="S63" s="48"/>
      <c r="T63" s="48"/>
    </row>
    <row r="64" spans="1:22" ht="21.95" customHeight="1" x14ac:dyDescent="0.25">
      <c r="A64" s="50"/>
      <c r="B64" s="50"/>
      <c r="C64" s="51"/>
      <c r="E64" s="22" t="s">
        <v>39</v>
      </c>
      <c r="F64" s="244">
        <v>48.75</v>
      </c>
      <c r="G64" s="244">
        <v>48.75</v>
      </c>
      <c r="H64" s="49">
        <v>0</v>
      </c>
      <c r="I64" s="48">
        <v>0</v>
      </c>
      <c r="J64" s="369">
        <v>0</v>
      </c>
      <c r="K64" s="356">
        <v>0</v>
      </c>
      <c r="L64" s="48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0</v>
      </c>
      <c r="Q64" s="148"/>
      <c r="R64" s="48"/>
      <c r="S64" s="48"/>
      <c r="T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117.63</v>
      </c>
      <c r="G65" s="244">
        <v>117.63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-6.9999999999999999E-4</v>
      </c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44">
        <v>200.48</v>
      </c>
      <c r="G66" s="244">
        <v>200.48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9.2999999999999992E-3</v>
      </c>
      <c r="Q66" s="148"/>
      <c r="R66" s="48"/>
      <c r="S66" s="48"/>
    </row>
    <row r="67" spans="1:20" ht="21.95" customHeight="1" x14ac:dyDescent="0.25">
      <c r="A67" s="50"/>
      <c r="B67" s="50"/>
      <c r="C67" s="51"/>
      <c r="E67" s="22"/>
      <c r="H67" s="332"/>
      <c r="J67" s="369"/>
      <c r="K67" s="356"/>
      <c r="L67" s="369"/>
      <c r="N67" s="366"/>
      <c r="O67" s="134"/>
      <c r="P67" s="134"/>
      <c r="Q67" s="48"/>
      <c r="R67" s="48"/>
      <c r="S67" s="48"/>
      <c r="T67" s="48"/>
    </row>
    <row r="68" spans="1:20" ht="21.95" customHeight="1" x14ac:dyDescent="0.25">
      <c r="A68" s="51"/>
      <c r="B68" s="51"/>
      <c r="C68" s="51"/>
      <c r="E68" s="22"/>
      <c r="H68" s="332"/>
      <c r="J68" s="369"/>
      <c r="K68" s="356"/>
      <c r="L68" s="369"/>
      <c r="N68" s="366"/>
      <c r="O68" s="134"/>
      <c r="P68" s="134"/>
      <c r="S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7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70" priority="192">
      <formula>$H2=0</formula>
    </cfRule>
  </conditionalFormatting>
  <conditionalFormatting sqref="J2:K4 J67:K200 J6:K6 J21:K58 J12:K19">
    <cfRule type="expression" dxfId="1869" priority="193">
      <formula>$J2=0</formula>
    </cfRule>
  </conditionalFormatting>
  <conditionalFormatting sqref="L1:L4 L67:L1048576 L6 L21:L58 L12:L19">
    <cfRule type="expression" dxfId="1868" priority="191">
      <formula>$L2=0</formula>
    </cfRule>
  </conditionalFormatting>
  <conditionalFormatting sqref="M1">
    <cfRule type="expression" dxfId="1867" priority="187">
      <formula>$L2=0</formula>
    </cfRule>
  </conditionalFormatting>
  <conditionalFormatting sqref="J2:K4 J6:K6 J21:K58 J12:K19">
    <cfRule type="expression" dxfId="1866" priority="235">
      <formula>$J2&gt;0</formula>
    </cfRule>
  </conditionalFormatting>
  <conditionalFormatting sqref="L2:L4 L6 L21:L58 L12:L19">
    <cfRule type="expression" dxfId="1865" priority="189">
      <formula>$L2&lt;0</formula>
    </cfRule>
    <cfRule type="expression" dxfId="1864" priority="190">
      <formula>$L2&gt;0</formula>
    </cfRule>
  </conditionalFormatting>
  <conditionalFormatting sqref="J2:K4 J67:K458 J6:K6 J21:K58 J12:K19">
    <cfRule type="expression" dxfId="1863" priority="234">
      <formula>$J2&lt;0</formula>
    </cfRule>
  </conditionalFormatting>
  <conditionalFormatting sqref="P67:P1048576 P1">
    <cfRule type="expression" dxfId="186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61" priority="163">
      <formula>$H59=0</formula>
    </cfRule>
  </conditionalFormatting>
  <conditionalFormatting sqref="J59:K59">
    <cfRule type="expression" dxfId="1860" priority="164">
      <formula>$J59=0</formula>
    </cfRule>
  </conditionalFormatting>
  <conditionalFormatting sqref="L59">
    <cfRule type="expression" dxfId="1859" priority="162">
      <formula>$L60=0</formula>
    </cfRule>
  </conditionalFormatting>
  <conditionalFormatting sqref="J59:K59">
    <cfRule type="expression" dxfId="1858" priority="166">
      <formula>$J59&gt;0</formula>
    </cfRule>
  </conditionalFormatting>
  <conditionalFormatting sqref="L59">
    <cfRule type="expression" dxfId="1857" priority="160">
      <formula>$L59&lt;0</formula>
    </cfRule>
    <cfRule type="expression" dxfId="1856" priority="161">
      <formula>$L59&gt;0</formula>
    </cfRule>
  </conditionalFormatting>
  <conditionalFormatting sqref="J59:K59">
    <cfRule type="expression" dxfId="1855" priority="165">
      <formula>$J59&lt;0</formula>
    </cfRule>
  </conditionalFormatting>
  <conditionalFormatting sqref="E5:I5">
    <cfRule type="expression" dxfId="1854" priority="141">
      <formula>$H5=0</formula>
    </cfRule>
  </conditionalFormatting>
  <conditionalFormatting sqref="J5:K5">
    <cfRule type="expression" dxfId="1853" priority="142">
      <formula>$J5=0</formula>
    </cfRule>
  </conditionalFormatting>
  <conditionalFormatting sqref="L5">
    <cfRule type="expression" dxfId="1852" priority="140">
      <formula>$L6=0</formula>
    </cfRule>
  </conditionalFormatting>
  <conditionalFormatting sqref="J5:K5">
    <cfRule type="expression" dxfId="1851" priority="144">
      <formula>$J5&gt;0</formula>
    </cfRule>
  </conditionalFormatting>
  <conditionalFormatting sqref="L5">
    <cfRule type="expression" dxfId="1850" priority="138">
      <formula>$L5&lt;0</formula>
    </cfRule>
    <cfRule type="expression" dxfId="1849" priority="139">
      <formula>$L5&gt;0</formula>
    </cfRule>
  </conditionalFormatting>
  <conditionalFormatting sqref="J5:K5">
    <cfRule type="expression" dxfId="1848" priority="143">
      <formula>$J5&lt;0</formula>
    </cfRule>
  </conditionalFormatting>
  <conditionalFormatting sqref="E7:I7">
    <cfRule type="expression" dxfId="1847" priority="130">
      <formula>$H7=0</formula>
    </cfRule>
  </conditionalFormatting>
  <conditionalFormatting sqref="J7:K7">
    <cfRule type="expression" dxfId="1846" priority="131">
      <formula>$J7=0</formula>
    </cfRule>
  </conditionalFormatting>
  <conditionalFormatting sqref="L7">
    <cfRule type="expression" dxfId="1845" priority="129">
      <formula>$L8=0</formula>
    </cfRule>
  </conditionalFormatting>
  <conditionalFormatting sqref="J7:K7">
    <cfRule type="expression" dxfId="1844" priority="133">
      <formula>$J7&gt;0</formula>
    </cfRule>
  </conditionalFormatting>
  <conditionalFormatting sqref="L7">
    <cfRule type="expression" dxfId="1843" priority="127">
      <formula>$L7&lt;0</formula>
    </cfRule>
    <cfRule type="expression" dxfId="1842" priority="128">
      <formula>$L7&gt;0</formula>
    </cfRule>
  </conditionalFormatting>
  <conditionalFormatting sqref="J7:K7">
    <cfRule type="expression" dxfId="1841" priority="132">
      <formula>$J7&lt;0</formula>
    </cfRule>
  </conditionalFormatting>
  <conditionalFormatting sqref="E60:I60">
    <cfRule type="expression" dxfId="1840" priority="119">
      <formula>$H60=0</formula>
    </cfRule>
  </conditionalFormatting>
  <conditionalFormatting sqref="J60:K60">
    <cfRule type="expression" dxfId="1839" priority="120">
      <formula>$J60=0</formula>
    </cfRule>
  </conditionalFormatting>
  <conditionalFormatting sqref="L60">
    <cfRule type="expression" dxfId="1838" priority="118">
      <formula>$L61=0</formula>
    </cfRule>
  </conditionalFormatting>
  <conditionalFormatting sqref="J60:K60">
    <cfRule type="expression" dxfId="1837" priority="122">
      <formula>$J60&gt;0</formula>
    </cfRule>
  </conditionalFormatting>
  <conditionalFormatting sqref="L60">
    <cfRule type="expression" dxfId="1836" priority="116">
      <formula>$L60&lt;0</formula>
    </cfRule>
    <cfRule type="expression" dxfId="1835" priority="117">
      <formula>$L60&gt;0</formula>
    </cfRule>
  </conditionalFormatting>
  <conditionalFormatting sqref="J60:K60">
    <cfRule type="expression" dxfId="1834" priority="121">
      <formula>$J60&lt;0</formula>
    </cfRule>
  </conditionalFormatting>
  <conditionalFormatting sqref="E62:I62">
    <cfRule type="expression" dxfId="1833" priority="108">
      <formula>$H62=0</formula>
    </cfRule>
  </conditionalFormatting>
  <conditionalFormatting sqref="J62:K62">
    <cfRule type="expression" dxfId="1832" priority="109">
      <formula>$J62=0</formula>
    </cfRule>
  </conditionalFormatting>
  <conditionalFormatting sqref="L62">
    <cfRule type="expression" dxfId="1831" priority="107">
      <formula>$L63=0</formula>
    </cfRule>
  </conditionalFormatting>
  <conditionalFormatting sqref="J62:K62">
    <cfRule type="expression" dxfId="1830" priority="111">
      <formula>$J62&gt;0</formula>
    </cfRule>
  </conditionalFormatting>
  <conditionalFormatting sqref="L62">
    <cfRule type="expression" dxfId="1829" priority="105">
      <formula>$L62&lt;0</formula>
    </cfRule>
    <cfRule type="expression" dxfId="1828" priority="106">
      <formula>$L62&gt;0</formula>
    </cfRule>
  </conditionalFormatting>
  <conditionalFormatting sqref="J62:K62">
    <cfRule type="expression" dxfId="1827" priority="110">
      <formula>$J62&lt;0</formula>
    </cfRule>
  </conditionalFormatting>
  <conditionalFormatting sqref="E61:I61">
    <cfRule type="expression" dxfId="1826" priority="97">
      <formula>$H61=0</formula>
    </cfRule>
  </conditionalFormatting>
  <conditionalFormatting sqref="J61:K61">
    <cfRule type="expression" dxfId="1825" priority="98">
      <formula>$J61=0</formula>
    </cfRule>
  </conditionalFormatting>
  <conditionalFormatting sqref="L61">
    <cfRule type="expression" dxfId="1824" priority="96">
      <formula>$L62=0</formula>
    </cfRule>
  </conditionalFormatting>
  <conditionalFormatting sqref="J61:K61">
    <cfRule type="expression" dxfId="1823" priority="100">
      <formula>$J61&gt;0</formula>
    </cfRule>
  </conditionalFormatting>
  <conditionalFormatting sqref="L61">
    <cfRule type="expression" dxfId="1822" priority="94">
      <formula>$L61&lt;0</formula>
    </cfRule>
    <cfRule type="expression" dxfId="1821" priority="95">
      <formula>$L61&gt;0</formula>
    </cfRule>
  </conditionalFormatting>
  <conditionalFormatting sqref="J61:K61">
    <cfRule type="expression" dxfId="1820" priority="99">
      <formula>$J61&lt;0</formula>
    </cfRule>
  </conditionalFormatting>
  <conditionalFormatting sqref="E8:I8">
    <cfRule type="expression" dxfId="1819" priority="82">
      <formula>$H8=0</formula>
    </cfRule>
  </conditionalFormatting>
  <conditionalFormatting sqref="J8:K8">
    <cfRule type="expression" dxfId="1818" priority="83">
      <formula>$J8=0</formula>
    </cfRule>
  </conditionalFormatting>
  <conditionalFormatting sqref="L8">
    <cfRule type="expression" dxfId="1817" priority="81">
      <formula>$L9=0</formula>
    </cfRule>
  </conditionalFormatting>
  <conditionalFormatting sqref="J8:K8">
    <cfRule type="expression" dxfId="1816" priority="85">
      <formula>$J8&gt;0</formula>
    </cfRule>
  </conditionalFormatting>
  <conditionalFormatting sqref="L8">
    <cfRule type="expression" dxfId="1815" priority="79">
      <formula>$L8&lt;0</formula>
    </cfRule>
    <cfRule type="expression" dxfId="1814" priority="80">
      <formula>$L8&gt;0</formula>
    </cfRule>
  </conditionalFormatting>
  <conditionalFormatting sqref="J8:K8">
    <cfRule type="expression" dxfId="1813" priority="84">
      <formula>$J8&lt;0</formula>
    </cfRule>
  </conditionalFormatting>
  <conditionalFormatting sqref="E63:I63">
    <cfRule type="expression" dxfId="1812" priority="72">
      <formula>$H63=0</formula>
    </cfRule>
  </conditionalFormatting>
  <conditionalFormatting sqref="J63:K63">
    <cfRule type="expression" dxfId="1811" priority="73">
      <formula>$J63=0</formula>
    </cfRule>
  </conditionalFormatting>
  <conditionalFormatting sqref="L63">
    <cfRule type="expression" dxfId="1810" priority="71">
      <formula>$L64=0</formula>
    </cfRule>
  </conditionalFormatting>
  <conditionalFormatting sqref="J63:K63">
    <cfRule type="expression" dxfId="1809" priority="75">
      <formula>$J63&gt;0</formula>
    </cfRule>
  </conditionalFormatting>
  <conditionalFormatting sqref="L63">
    <cfRule type="expression" dxfId="1808" priority="69">
      <formula>$L63&lt;0</formula>
    </cfRule>
    <cfRule type="expression" dxfId="1807" priority="70">
      <formula>$L63&gt;0</formula>
    </cfRule>
  </conditionalFormatting>
  <conditionalFormatting sqref="J63:K63">
    <cfRule type="expression" dxfId="1806" priority="74">
      <formula>$J63&lt;0</formula>
    </cfRule>
  </conditionalFormatting>
  <conditionalFormatting sqref="E20:I20">
    <cfRule type="expression" dxfId="1805" priority="62">
      <formula>$H20=0</formula>
    </cfRule>
  </conditionalFormatting>
  <conditionalFormatting sqref="J20:K20">
    <cfRule type="expression" dxfId="1804" priority="63">
      <formula>$J20=0</formula>
    </cfRule>
  </conditionalFormatting>
  <conditionalFormatting sqref="L20">
    <cfRule type="expression" dxfId="1803" priority="61">
      <formula>$L21=0</formula>
    </cfRule>
  </conditionalFormatting>
  <conditionalFormatting sqref="J20:K20">
    <cfRule type="expression" dxfId="1802" priority="65">
      <formula>$J20&gt;0</formula>
    </cfRule>
  </conditionalFormatting>
  <conditionalFormatting sqref="L20">
    <cfRule type="expression" dxfId="1801" priority="59">
      <formula>$L20&lt;0</formula>
    </cfRule>
    <cfRule type="expression" dxfId="1800" priority="60">
      <formula>$L20&gt;0</formula>
    </cfRule>
  </conditionalFormatting>
  <conditionalFormatting sqref="J20:K20">
    <cfRule type="expression" dxfId="1799" priority="64">
      <formula>$J20&lt;0</formula>
    </cfRule>
  </conditionalFormatting>
  <conditionalFormatting sqref="E64:I64">
    <cfRule type="expression" dxfId="1798" priority="53">
      <formula>$H64=0</formula>
    </cfRule>
  </conditionalFormatting>
  <conditionalFormatting sqref="J64:K64">
    <cfRule type="expression" dxfId="1797" priority="54">
      <formula>$J64=0</formula>
    </cfRule>
  </conditionalFormatting>
  <conditionalFormatting sqref="L64">
    <cfRule type="expression" dxfId="1796" priority="52">
      <formula>$L65=0</formula>
    </cfRule>
  </conditionalFormatting>
  <conditionalFormatting sqref="J64:K64">
    <cfRule type="expression" dxfId="1795" priority="56">
      <formula>$J64&gt;0</formula>
    </cfRule>
  </conditionalFormatting>
  <conditionalFormatting sqref="L64">
    <cfRule type="expression" dxfId="1794" priority="50">
      <formula>$L64&lt;0</formula>
    </cfRule>
    <cfRule type="expression" dxfId="1793" priority="51">
      <formula>$L64&gt;0</formula>
    </cfRule>
  </conditionalFormatting>
  <conditionalFormatting sqref="J64:K64">
    <cfRule type="expression" dxfId="1792" priority="55">
      <formula>$J64&lt;0</formula>
    </cfRule>
  </conditionalFormatting>
  <conditionalFormatting sqref="E65:I65">
    <cfRule type="expression" dxfId="1791" priority="46">
      <formula>$H65=0</formula>
    </cfRule>
  </conditionalFormatting>
  <conditionalFormatting sqref="J65:K65">
    <cfRule type="expression" dxfId="1790" priority="47">
      <formula>$J65=0</formula>
    </cfRule>
  </conditionalFormatting>
  <conditionalFormatting sqref="L65">
    <cfRule type="expression" dxfId="1789" priority="45">
      <formula>$L66=0</formula>
    </cfRule>
  </conditionalFormatting>
  <conditionalFormatting sqref="J65:K65">
    <cfRule type="expression" dxfId="1788" priority="49">
      <formula>$J65&gt;0</formula>
    </cfRule>
  </conditionalFormatting>
  <conditionalFormatting sqref="L65">
    <cfRule type="expression" dxfId="1787" priority="43">
      <formula>$L65&lt;0</formula>
    </cfRule>
    <cfRule type="expression" dxfId="1786" priority="44">
      <formula>$L65&gt;0</formula>
    </cfRule>
  </conditionalFormatting>
  <conditionalFormatting sqref="J65:K65">
    <cfRule type="expression" dxfId="1785" priority="48">
      <formula>$J65&lt;0</formula>
    </cfRule>
  </conditionalFormatting>
  <conditionalFormatting sqref="E11:I11">
    <cfRule type="expression" dxfId="1784" priority="37">
      <formula>$H11=0</formula>
    </cfRule>
  </conditionalFormatting>
  <conditionalFormatting sqref="J11:K11">
    <cfRule type="expression" dxfId="1783" priority="38">
      <formula>$J11=0</formula>
    </cfRule>
  </conditionalFormatting>
  <conditionalFormatting sqref="L11">
    <cfRule type="expression" dxfId="1782" priority="36">
      <formula>$L12=0</formula>
    </cfRule>
  </conditionalFormatting>
  <conditionalFormatting sqref="J11:K11">
    <cfRule type="expression" dxfId="1781" priority="40">
      <formula>$J11&gt;0</formula>
    </cfRule>
  </conditionalFormatting>
  <conditionalFormatting sqref="L11">
    <cfRule type="expression" dxfId="1780" priority="34">
      <formula>$L11&lt;0</formula>
    </cfRule>
    <cfRule type="expression" dxfId="1779" priority="35">
      <formula>$L11&gt;0</formula>
    </cfRule>
  </conditionalFormatting>
  <conditionalFormatting sqref="J11:K11">
    <cfRule type="expression" dxfId="1778" priority="39">
      <formula>$J11&lt;0</formula>
    </cfRule>
  </conditionalFormatting>
  <conditionalFormatting sqref="E9:I9">
    <cfRule type="expression" dxfId="1777" priority="30">
      <formula>$H9=0</formula>
    </cfRule>
  </conditionalFormatting>
  <conditionalFormatting sqref="J9:K9">
    <cfRule type="expression" dxfId="1776" priority="31">
      <formula>$J9=0</formula>
    </cfRule>
  </conditionalFormatting>
  <conditionalFormatting sqref="L9">
    <cfRule type="expression" dxfId="1775" priority="29">
      <formula>$L10=0</formula>
    </cfRule>
  </conditionalFormatting>
  <conditionalFormatting sqref="J9:K9">
    <cfRule type="expression" dxfId="1774" priority="33">
      <formula>$J9&gt;0</formula>
    </cfRule>
  </conditionalFormatting>
  <conditionalFormatting sqref="L9">
    <cfRule type="expression" dxfId="1773" priority="27">
      <formula>$L9&lt;0</formula>
    </cfRule>
    <cfRule type="expression" dxfId="1772" priority="28">
      <formula>$L9&gt;0</formula>
    </cfRule>
  </conditionalFormatting>
  <conditionalFormatting sqref="J9:K9">
    <cfRule type="expression" dxfId="1771" priority="32">
      <formula>$J9&lt;0</formula>
    </cfRule>
  </conditionalFormatting>
  <conditionalFormatting sqref="E66:I66">
    <cfRule type="expression" dxfId="1770" priority="21">
      <formula>$H66=0</formula>
    </cfRule>
  </conditionalFormatting>
  <conditionalFormatting sqref="J66:K66">
    <cfRule type="expression" dxfId="1769" priority="22">
      <formula>$J66=0</formula>
    </cfRule>
  </conditionalFormatting>
  <conditionalFormatting sqref="L66">
    <cfRule type="expression" dxfId="1768" priority="20">
      <formula>$L67=0</formula>
    </cfRule>
  </conditionalFormatting>
  <conditionalFormatting sqref="J66:K66">
    <cfRule type="expression" dxfId="1767" priority="24">
      <formula>$J66&gt;0</formula>
    </cfRule>
  </conditionalFormatting>
  <conditionalFormatting sqref="L66">
    <cfRule type="expression" dxfId="1766" priority="18">
      <formula>$L66&lt;0</formula>
    </cfRule>
    <cfRule type="expression" dxfId="1765" priority="19">
      <formula>$L66&gt;0</formula>
    </cfRule>
  </conditionalFormatting>
  <conditionalFormatting sqref="J66:K66">
    <cfRule type="expression" dxfId="176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63" priority="12">
      <formula>$H10=0</formula>
    </cfRule>
  </conditionalFormatting>
  <conditionalFormatting sqref="J10:K10">
    <cfRule type="expression" dxfId="1762" priority="13">
      <formula>$J10=0</formula>
    </cfRule>
  </conditionalFormatting>
  <conditionalFormatting sqref="L10">
    <cfRule type="expression" dxfId="1761" priority="11">
      <formula>$L11=0</formula>
    </cfRule>
  </conditionalFormatting>
  <conditionalFormatting sqref="J10:K10">
    <cfRule type="expression" dxfId="1760" priority="15">
      <formula>$J10&gt;0</formula>
    </cfRule>
  </conditionalFormatting>
  <conditionalFormatting sqref="L10">
    <cfRule type="expression" dxfId="1759" priority="9">
      <formula>$L10&lt;0</formula>
    </cfRule>
    <cfRule type="expression" dxfId="1758" priority="10">
      <formula>$L10&gt;0</formula>
    </cfRule>
  </conditionalFormatting>
  <conditionalFormatting sqref="J10:K10">
    <cfRule type="expression" dxfId="1757" priority="14">
      <formula>$J10&lt;0</formula>
    </cfRule>
  </conditionalFormatting>
  <conditionalFormatting sqref="E26:E28 E30 E45:E49 E36:E43">
    <cfRule type="expression" dxfId="1756" priority="8">
      <formula>$H26=0</formula>
    </cfRule>
  </conditionalFormatting>
  <conditionalFormatting sqref="E29">
    <cfRule type="expression" dxfId="1755" priority="7">
      <formula>$H29=0</formula>
    </cfRule>
  </conditionalFormatting>
  <conditionalFormatting sqref="E31">
    <cfRule type="expression" dxfId="1754" priority="6">
      <formula>$H31=0</formula>
    </cfRule>
  </conditionalFormatting>
  <conditionalFormatting sqref="E32">
    <cfRule type="expression" dxfId="1753" priority="5">
      <formula>$H32=0</formula>
    </cfRule>
  </conditionalFormatting>
  <conditionalFormatting sqref="E44">
    <cfRule type="expression" dxfId="1752" priority="4">
      <formula>$H44=0</formula>
    </cfRule>
  </conditionalFormatting>
  <conditionalFormatting sqref="E35">
    <cfRule type="expression" dxfId="1751" priority="3">
      <formula>$H35=0</formula>
    </cfRule>
  </conditionalFormatting>
  <conditionalFormatting sqref="E33">
    <cfRule type="expression" dxfId="1750" priority="2">
      <formula>$H33=0</formula>
    </cfRule>
  </conditionalFormatting>
  <conditionalFormatting sqref="E34">
    <cfRule type="expression" dxfId="1749" priority="1">
      <formula>$H34=0</formula>
    </cfRule>
  </conditionalFormatting>
  <hyperlinks>
    <hyperlink ref="E22" location="BIIB!A1" display="BIIB"/>
    <hyperlink ref="E23" location="MYL!A1" display="MYL"/>
    <hyperlink ref="E9" location="SIG!A1" display="SIG"/>
    <hyperlink ref="E24" location="AAPL!A1" display="AAPL"/>
    <hyperlink ref="E25" location="AXP!A1" display="AXP"/>
    <hyperlink ref="E18" location="DG!A1" display="DG"/>
    <hyperlink ref="E26" location="PINC!A1" display="PINC"/>
    <hyperlink ref="E27" location="FOXA!A1" display="FOXA"/>
    <hyperlink ref="E17" location="AOBC!A1" display="AOBC"/>
    <hyperlink ref="E28" location="LUV!A1" display="LUV"/>
    <hyperlink ref="E29" location="CCE!A1" display="CCE"/>
    <hyperlink ref="E30" location="BMY!A1" display="BMY"/>
    <hyperlink ref="E31" location="GPS!A1" display="GPS"/>
    <hyperlink ref="E32" location="AKAM!A1" display="AKAM"/>
    <hyperlink ref="E33" location="ARNC!A1" display="ARNC"/>
    <hyperlink ref="E34" location="CVS!A1" display="CVS"/>
    <hyperlink ref="E12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37" location="ULTA!A1" display="ULTA"/>
    <hyperlink ref="E7" location="AAP!A1" display="AAP"/>
    <hyperlink ref="E11" location="COST!A1" display="COST"/>
    <hyperlink ref="E38" location="CPN!A1" display="CPN"/>
    <hyperlink ref="E39" location="EW!A1" display="EW"/>
    <hyperlink ref="E20" location="TJX!A1" display="TJX"/>
    <hyperlink ref="E14" location="WBA!A1" display="WBA"/>
    <hyperlink ref="E13" location="AZO!A1" display="AZO"/>
    <hyperlink ref="E40" location="NKE!A1" display="NKE"/>
    <hyperlink ref="E4" location="MOS!A1" display="MOS"/>
    <hyperlink ref="E41" location="VGK!A1" display="VGK"/>
    <hyperlink ref="E15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21" location="WFC!A1" display="WFC"/>
    <hyperlink ref="E51" location="AA!A1" display="AA"/>
    <hyperlink ref="E19" location="CF!A1" display="CF"/>
    <hyperlink ref="E52" location="TGT!A1" display="TGT"/>
    <hyperlink ref="E10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6" location="TEVA!A1" display="TEVA"/>
    <hyperlink ref="E60" location="DIS!A1" display="DIS"/>
    <hyperlink ref="E6" location="FTR!A1" display="FTR"/>
    <hyperlink ref="E8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H284" sqref="H284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52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52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52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52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1" t="s">
        <v>401</v>
      </c>
      <c r="B167" s="672">
        <v>42767</v>
      </c>
      <c r="C167" s="673">
        <v>35</v>
      </c>
      <c r="D167" s="674">
        <v>69.58</v>
      </c>
      <c r="E167" s="674">
        <v>0</v>
      </c>
      <c r="F167" s="674">
        <f>C167*D167+E167</f>
        <v>2435.2999999999997</v>
      </c>
      <c r="G167" s="672">
        <v>42803</v>
      </c>
      <c r="H167" s="675">
        <v>35</v>
      </c>
      <c r="I167" s="674">
        <v>87.78</v>
      </c>
      <c r="J167" s="674">
        <v>7.0000000000000007E-2</v>
      </c>
      <c r="K167" s="674">
        <f>I167*H167-J167</f>
        <v>3072.23</v>
      </c>
      <c r="L167" s="672">
        <v>42829</v>
      </c>
      <c r="M167" s="673">
        <v>14.44</v>
      </c>
      <c r="N167" s="676"/>
      <c r="O167" s="677"/>
    </row>
    <row r="168" spans="1:18" ht="18" customHeight="1" x14ac:dyDescent="0.25">
      <c r="A168" s="678"/>
      <c r="B168" s="673"/>
      <c r="C168" s="678">
        <f>SUM(C167:C167)</f>
        <v>35</v>
      </c>
      <c r="D168" s="679"/>
      <c r="E168" s="679"/>
      <c r="F168" s="679">
        <f>SUM(F167:F167)</f>
        <v>2435.2999999999997</v>
      </c>
      <c r="G168" s="678"/>
      <c r="H168" s="678">
        <f>SUM(H167:H167)</f>
        <v>35</v>
      </c>
      <c r="I168" s="679"/>
      <c r="J168" s="679"/>
      <c r="K168" s="679">
        <f>SUM(K167:K167)</f>
        <v>3072.23</v>
      </c>
      <c r="L168" s="678"/>
      <c r="M168" s="679">
        <f>SUM(M167:M167)</f>
        <v>14.44</v>
      </c>
      <c r="N168" s="669">
        <f>K168-F168</f>
        <v>636.93000000000029</v>
      </c>
      <c r="O168" s="67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52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52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11661.808000001527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10386.048000001596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10384.520000000019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-1.9999984233436408E-3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48" priority="7">
      <formula>#REF!&gt;0</formula>
    </cfRule>
    <cfRule type="expression" dxfId="174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94"/>
  <sheetViews>
    <sheetView zoomScaleNormal="100" workbookViewId="0">
      <pane ySplit="1" topLeftCell="A478" activePane="bottomLeft" state="frozen"/>
      <selection pane="bottomLeft" activeCell="Y498" sqref="Y49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10384.520000000019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</sheetData>
  <conditionalFormatting sqref="D3:D494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94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94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94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95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314.92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314.92</v>
      </c>
      <c r="R4" s="507">
        <v>-7.7999999999999996E-3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3" t="s">
        <v>78</v>
      </c>
      <c r="P42" s="753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346.41200000000003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343.26280000000003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340.11360000000002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336.96440000000001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333.81520000000006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330.66600000000005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327.51680000000005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324.36760000000004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321.21840000000003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318.06920000000002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314.92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311.77080000000001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308.6216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305.47239999999999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302.32319999999999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299.17399999999998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296.02479999999997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292.87560000000002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289.72640000000001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286.5772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283.428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46" priority="58">
      <formula>F19&gt;0</formula>
    </cfRule>
    <cfRule type="expression" dxfId="174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4" priority="47">
      <formula>H25&gt;0</formula>
    </cfRule>
    <cfRule type="expression" dxfId="1743" priority="48">
      <formula>H25&lt;0</formula>
    </cfRule>
  </conditionalFormatting>
  <conditionalFormatting sqref="M39">
    <cfRule type="expression" dxfId="1742" priority="45">
      <formula>M39&gt;0</formula>
    </cfRule>
    <cfRule type="expression" dxfId="1741" priority="46">
      <formula>M39&lt;0</formula>
    </cfRule>
  </conditionalFormatting>
  <conditionalFormatting sqref="F61:F67">
    <cfRule type="expression" dxfId="1740" priority="43">
      <formula>F61&gt;0</formula>
    </cfRule>
    <cfRule type="expression" dxfId="1739" priority="44">
      <formula>F61&lt;0</formula>
    </cfRule>
  </conditionalFormatting>
  <conditionalFormatting sqref="H61:H67">
    <cfRule type="expression" dxfId="1738" priority="41">
      <formula>H61&gt;0</formula>
    </cfRule>
    <cfRule type="expression" dxfId="1737" priority="42">
      <formula>H61&lt;0</formula>
    </cfRule>
  </conditionalFormatting>
  <conditionalFormatting sqref="F21:F24">
    <cfRule type="expression" dxfId="1736" priority="39">
      <formula>F21&gt;0</formula>
    </cfRule>
    <cfRule type="expression" dxfId="1735" priority="40">
      <formula>F21&lt;0</formula>
    </cfRule>
  </conditionalFormatting>
  <conditionalFormatting sqref="H21:H24">
    <cfRule type="expression" dxfId="1734" priority="37">
      <formula>H21&gt;0</formula>
    </cfRule>
    <cfRule type="expression" dxfId="1733" priority="38">
      <formula>H21&lt;0</formula>
    </cfRule>
  </conditionalFormatting>
  <conditionalFormatting sqref="I25:I28">
    <cfRule type="expression" dxfId="1732" priority="31">
      <formula>I25&gt;0</formula>
    </cfRule>
    <cfRule type="expression" dxfId="1731" priority="32">
      <formula>I25&lt;0</formula>
    </cfRule>
  </conditionalFormatting>
  <conditionalFormatting sqref="I21:I24">
    <cfRule type="expression" dxfId="1730" priority="29">
      <formula>I21&gt;0</formula>
    </cfRule>
    <cfRule type="expression" dxfId="1729" priority="30">
      <formula>I21&lt;0</formula>
    </cfRule>
  </conditionalFormatting>
  <conditionalFormatting sqref="H29">
    <cfRule type="expression" dxfId="1728" priority="27">
      <formula>H29&gt;0</formula>
    </cfRule>
    <cfRule type="expression" dxfId="1727" priority="28">
      <formula>H29&lt;0</formula>
    </cfRule>
  </conditionalFormatting>
  <conditionalFormatting sqref="H30">
    <cfRule type="expression" dxfId="1726" priority="25">
      <formula>H30&gt;0</formula>
    </cfRule>
    <cfRule type="expression" dxfId="1725" priority="26">
      <formula>H30&lt;0</formula>
    </cfRule>
  </conditionalFormatting>
  <conditionalFormatting sqref="H31">
    <cfRule type="expression" dxfId="1724" priority="23">
      <formula>H31&gt;0</formula>
    </cfRule>
    <cfRule type="expression" dxfId="1723" priority="24">
      <formula>H31&lt;0</formula>
    </cfRule>
  </conditionalFormatting>
  <conditionalFormatting sqref="Q7">
    <cfRule type="expression" dxfId="1722" priority="21">
      <formula>Q7&gt;0</formula>
    </cfRule>
    <cfRule type="expression" dxfId="1721" priority="22">
      <formula>Q7&lt;0</formula>
    </cfRule>
  </conditionalFormatting>
  <conditionalFormatting sqref="Q8">
    <cfRule type="expression" dxfId="1720" priority="19">
      <formula>Q8&gt;0</formula>
    </cfRule>
    <cfRule type="expression" dxfId="1719" priority="20">
      <formula>Q8&lt;0</formula>
    </cfRule>
  </conditionalFormatting>
  <conditionalFormatting sqref="F73:F82">
    <cfRule type="expression" dxfId="1718" priority="17">
      <formula>F73&gt;0</formula>
    </cfRule>
    <cfRule type="expression" dxfId="1717" priority="18">
      <formula>F73&lt;0</formula>
    </cfRule>
  </conditionalFormatting>
  <conditionalFormatting sqref="H73:H76">
    <cfRule type="expression" dxfId="1716" priority="15">
      <formula>H73&gt;0</formula>
    </cfRule>
    <cfRule type="expression" dxfId="1715" priority="16">
      <formula>H73&lt;0</formula>
    </cfRule>
  </conditionalFormatting>
  <conditionalFormatting sqref="F69:F72">
    <cfRule type="expression" dxfId="1714" priority="13">
      <formula>F69&gt;0</formula>
    </cfRule>
    <cfRule type="expression" dxfId="1713" priority="14">
      <formula>F69&lt;0</formula>
    </cfRule>
  </conditionalFormatting>
  <conditionalFormatting sqref="H69:H72">
    <cfRule type="expression" dxfId="1712" priority="11">
      <formula>H69&gt;0</formula>
    </cfRule>
    <cfRule type="expression" dxfId="1711" priority="12">
      <formula>H69&lt;0</formula>
    </cfRule>
  </conditionalFormatting>
  <conditionalFormatting sqref="I73:I76">
    <cfRule type="expression" dxfId="1710" priority="9">
      <formula>I73&gt;0</formula>
    </cfRule>
    <cfRule type="expression" dxfId="1709" priority="10">
      <formula>I73&lt;0</formula>
    </cfRule>
  </conditionalFormatting>
  <conditionalFormatting sqref="I69:I72">
    <cfRule type="expression" dxfId="1708" priority="7">
      <formula>I69&gt;0</formula>
    </cfRule>
    <cfRule type="expression" dxfId="1707" priority="8">
      <formula>I69&lt;0</formula>
    </cfRule>
  </conditionalFormatting>
  <conditionalFormatting sqref="H77">
    <cfRule type="expression" dxfId="1706" priority="5">
      <formula>H77&gt;0</formula>
    </cfRule>
    <cfRule type="expression" dxfId="1705" priority="6">
      <formula>H77&lt;0</formula>
    </cfRule>
  </conditionalFormatting>
  <conditionalFormatting sqref="H78">
    <cfRule type="expression" dxfId="1704" priority="3">
      <formula>H78&gt;0</formula>
    </cfRule>
    <cfRule type="expression" dxfId="1703" priority="4">
      <formula>H78&lt;0</formula>
    </cfRule>
  </conditionalFormatting>
  <conditionalFormatting sqref="H79">
    <cfRule type="expression" dxfId="1702" priority="1">
      <formula>H79&gt;0</formula>
    </cfRule>
    <cfRule type="expression" dxfId="170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37.799999999999997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37.799999999999997</v>
      </c>
      <c r="R4" s="507">
        <v>0.16200000000000001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51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3" t="s">
        <v>78</v>
      </c>
      <c r="P42" s="75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41.58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41.201999999999998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40.823999999999998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40.445999999999998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40.067999999999998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39.69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39.311999999999998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38.933999999999997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38.555999999999997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38.177999999999997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37.799999999999997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37.421999999999997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37.043999999999997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36.665999999999997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36.287999999999997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35.909999999999997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35.531999999999996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35.153999999999996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34.775999999999996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34.397999999999996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34.019999999999996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0" priority="29">
      <formula>N19&gt;0</formula>
    </cfRule>
    <cfRule type="expression" dxfId="169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8" priority="23">
      <formula>F22&gt;0</formula>
    </cfRule>
    <cfRule type="expression" dxfId="1697" priority="24">
      <formula>F22&lt;0</formula>
    </cfRule>
  </conditionalFormatting>
  <conditionalFormatting sqref="H22:H31">
    <cfRule type="expression" dxfId="1696" priority="21">
      <formula>H22&gt;0</formula>
    </cfRule>
    <cfRule type="expression" dxfId="1695" priority="22">
      <formula>H22&lt;0</formula>
    </cfRule>
  </conditionalFormatting>
  <conditionalFormatting sqref="I21:J31">
    <cfRule type="expression" dxfId="1694" priority="19">
      <formula>I21&gt;0</formula>
    </cfRule>
    <cfRule type="expression" dxfId="1693" priority="20">
      <formula>I21&lt;0</formula>
    </cfRule>
  </conditionalFormatting>
  <conditionalFormatting sqref="Q8">
    <cfRule type="expression" dxfId="1692" priority="11">
      <formula>Q8&gt;0</formula>
    </cfRule>
    <cfRule type="expression" dxfId="1691" priority="12">
      <formula>Q8&lt;0</formula>
    </cfRule>
  </conditionalFormatting>
  <conditionalFormatting sqref="Q7">
    <cfRule type="expression" dxfId="1690" priority="13">
      <formula>Q7&gt;0</formula>
    </cfRule>
    <cfRule type="expression" dxfId="1689" priority="14">
      <formula>Q7&lt;0</formula>
    </cfRule>
  </conditionalFormatting>
  <conditionalFormatting sqref="F56:F66">
    <cfRule type="expression" dxfId="1688" priority="9">
      <formula>F56&gt;0</formula>
    </cfRule>
    <cfRule type="expression" dxfId="1687" priority="10">
      <formula>F56&lt;0</formula>
    </cfRule>
  </conditionalFormatting>
  <conditionalFormatting sqref="H56:H66">
    <cfRule type="expression" dxfId="1686" priority="7">
      <formula>H56&gt;0</formula>
    </cfRule>
    <cfRule type="expression" dxfId="1685" priority="8">
      <formula>H56&lt;0</formula>
    </cfRule>
  </conditionalFormatting>
  <conditionalFormatting sqref="I56:I66">
    <cfRule type="expression" dxfId="1684" priority="5">
      <formula>I56&gt;0</formula>
    </cfRule>
    <cfRule type="expression" dxfId="1683" priority="6">
      <formula>I56&lt;0</formula>
    </cfRule>
  </conditionalFormatting>
  <conditionalFormatting sqref="F21">
    <cfRule type="expression" dxfId="1682" priority="3">
      <formula>F21&gt;0</formula>
    </cfRule>
    <cfRule type="expression" dxfId="1681" priority="4">
      <formula>F21&lt;0</formula>
    </cfRule>
  </conditionalFormatting>
  <conditionalFormatting sqref="H21">
    <cfRule type="expression" dxfId="1680" priority="1">
      <formula>H21&gt;0</formula>
    </cfRule>
    <cfRule type="expression" dxfId="167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100</v>
      </c>
      <c r="T2" s="1">
        <v>42568</v>
      </c>
      <c r="U2" t="s">
        <v>244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65.33</v>
      </c>
      <c r="X3" s="1"/>
      <c r="AB3" s="230"/>
      <c r="AE3" s="230"/>
    </row>
    <row r="4" spans="1:31" x14ac:dyDescent="0.25">
      <c r="G4" s="72"/>
      <c r="H4" s="181"/>
      <c r="I4" s="3"/>
      <c r="J4" s="3"/>
      <c r="K4" s="3"/>
      <c r="L4" s="72"/>
      <c r="M4" s="3"/>
      <c r="O4" s="11" t="s">
        <v>66</v>
      </c>
      <c r="Q4" s="54">
        <v>66.88</v>
      </c>
      <c r="R4" s="227">
        <v>-1.11E-2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6688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6533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1312.8699999999953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155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2.3725700290831164E-2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702">
        <v>42971</v>
      </c>
      <c r="P16" s="698" t="s">
        <v>748</v>
      </c>
      <c r="Q16" s="698" t="s">
        <v>760</v>
      </c>
      <c r="R16" s="697">
        <v>1.04</v>
      </c>
      <c r="S16" s="697">
        <v>1.33</v>
      </c>
      <c r="T16" s="698">
        <v>1.33</v>
      </c>
      <c r="U16" s="698">
        <v>1.4</v>
      </c>
      <c r="V16" s="695" t="s">
        <v>764</v>
      </c>
      <c r="W16" s="696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G21" s="1"/>
      <c r="H21" s="70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A22" s="31" t="s">
        <v>81</v>
      </c>
      <c r="B22" s="14"/>
      <c r="C22" s="14">
        <f>SUM(C2:C17)</f>
        <v>100</v>
      </c>
      <c r="D22" s="14"/>
      <c r="E22" s="14"/>
      <c r="F22" s="18">
        <f>SUM(F2:F17)</f>
        <v>6533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O26" s="703"/>
      <c r="P26" s="698"/>
      <c r="Q26" s="698"/>
      <c r="R26" s="695"/>
      <c r="S26" s="695"/>
      <c r="T26" s="698"/>
      <c r="U26" s="698"/>
      <c r="V26" s="695"/>
      <c r="W26" s="696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/>
      <c r="C30" s="10"/>
      <c r="D30" s="39"/>
      <c r="E30" s="39"/>
      <c r="F30" s="39"/>
      <c r="G30" s="39"/>
      <c r="H30" s="227"/>
      <c r="I30" s="39"/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4" t="s">
        <v>78</v>
      </c>
      <c r="P39" s="694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73.567999999999998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3">O41*$Q$4</f>
        <v>72.899199999999993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3"/>
        <v>72.230400000000003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3"/>
        <v>71.561599999999999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3"/>
        <v>70.892799999999994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3"/>
        <v>70.224000000000004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3"/>
        <v>69.555199999999999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3"/>
        <v>68.886399999999995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3"/>
        <v>68.21759999999999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3"/>
        <v>67.5488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3"/>
        <v>66.88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3"/>
        <v>66.211199999999991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3"/>
        <v>65.542400000000001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3"/>
        <v>64.873599999999996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3"/>
        <v>64.204799999999992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3"/>
        <v>63.535999999999994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3"/>
        <v>62.86719999999999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3"/>
        <v>62.198399999999999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3"/>
        <v>61.529599999999995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3"/>
        <v>60.860799999999998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3"/>
        <v>60.192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4">C75*(E75-D75)</f>
        <v>15.999999999999943</v>
      </c>
      <c r="G75" s="375">
        <f t="shared" ref="G75:G83" si="5">D75*C75</f>
        <v>1924</v>
      </c>
      <c r="H75" s="376">
        <f t="shared" ref="H75:H83" si="6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4"/>
        <v>50.600000000000023</v>
      </c>
      <c r="G76" s="375">
        <f t="shared" si="5"/>
        <v>1924</v>
      </c>
      <c r="H76" s="376">
        <f t="shared" si="6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4"/>
        <v>-176.20199999999988</v>
      </c>
      <c r="G77" s="375">
        <f t="shared" si="5"/>
        <v>4063.752</v>
      </c>
      <c r="H77" s="376">
        <f t="shared" si="6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4"/>
        <v>-51.239999999999952</v>
      </c>
      <c r="G78" s="375">
        <f t="shared" si="5"/>
        <v>2283.9899999999998</v>
      </c>
      <c r="H78" s="376">
        <f t="shared" si="6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4"/>
        <v>-146.2399999999999</v>
      </c>
      <c r="G79" s="375">
        <f t="shared" si="5"/>
        <v>2283.9899999999998</v>
      </c>
      <c r="H79" s="376">
        <f t="shared" si="6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4"/>
        <v>-159.23999999999978</v>
      </c>
      <c r="G80" s="375">
        <f t="shared" si="5"/>
        <v>4352.74</v>
      </c>
      <c r="H80" s="376">
        <f t="shared" si="6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4"/>
        <v>-37.790000000000035</v>
      </c>
      <c r="G81" s="375">
        <f t="shared" si="5"/>
        <v>2188.04</v>
      </c>
      <c r="H81" s="376">
        <f t="shared" si="6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4"/>
        <v>-137.54000000000025</v>
      </c>
      <c r="G82" s="375">
        <f t="shared" si="5"/>
        <v>2188.04</v>
      </c>
      <c r="H82" s="376">
        <f t="shared" si="6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4"/>
        <v>-167.54249999999934</v>
      </c>
      <c r="G83" s="375">
        <f t="shared" si="5"/>
        <v>6112.0424999999996</v>
      </c>
      <c r="H83" s="376">
        <f t="shared" si="6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7">C84*(E84-D84)</f>
        <v>-58.042499999999819</v>
      </c>
      <c r="G84" s="375">
        <f t="shared" ref="G84:G96" si="8">D84*C84</f>
        <v>6112.0424999999996</v>
      </c>
      <c r="H84" s="376">
        <f t="shared" ref="H84:H96" si="9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7"/>
        <v>195.77249999999998</v>
      </c>
      <c r="G85" s="375">
        <f t="shared" si="8"/>
        <v>4432.4775</v>
      </c>
      <c r="H85" s="376">
        <f t="shared" si="9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7"/>
        <v>38.472500000000025</v>
      </c>
      <c r="G86" s="375">
        <f t="shared" si="8"/>
        <v>4432.4775</v>
      </c>
      <c r="H86" s="376">
        <f t="shared" si="9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7"/>
        <v>466.37249999999932</v>
      </c>
      <c r="G87" s="375">
        <f t="shared" si="8"/>
        <v>4432.4775</v>
      </c>
      <c r="H87" s="376">
        <f t="shared" si="9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7"/>
        <v>536.22249999999985</v>
      </c>
      <c r="G88" s="375">
        <f t="shared" si="8"/>
        <v>4432.4775</v>
      </c>
      <c r="H88" s="376">
        <f t="shared" si="9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7"/>
        <v>640.51000000000045</v>
      </c>
      <c r="G89" s="375">
        <f t="shared" si="8"/>
        <v>3972.49</v>
      </c>
      <c r="H89" s="376">
        <f t="shared" si="9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7"/>
        <v>547.01000000000022</v>
      </c>
      <c r="G90" s="375">
        <f t="shared" si="8"/>
        <v>3972.49</v>
      </c>
      <c r="H90" s="376">
        <f t="shared" si="9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7"/>
        <v>505.01000000000005</v>
      </c>
      <c r="G91" s="375">
        <f t="shared" si="8"/>
        <v>3972.49</v>
      </c>
      <c r="H91" s="376">
        <f t="shared" si="9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7"/>
        <v>400.50999999999988</v>
      </c>
      <c r="G92" s="375">
        <f t="shared" si="8"/>
        <v>3972.49</v>
      </c>
      <c r="H92" s="376">
        <f t="shared" si="9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7"/>
        <v>504.01000000000022</v>
      </c>
      <c r="G93" s="375">
        <f t="shared" si="8"/>
        <v>3972.49</v>
      </c>
      <c r="H93" s="376">
        <f t="shared" si="9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7"/>
        <v>470.51000000000016</v>
      </c>
      <c r="G94" s="375">
        <f t="shared" si="8"/>
        <v>3972.49</v>
      </c>
      <c r="H94" s="376">
        <f t="shared" si="9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7"/>
        <v>500.50999999999988</v>
      </c>
      <c r="G95" s="375">
        <f t="shared" si="8"/>
        <v>3972.49</v>
      </c>
      <c r="H95" s="376">
        <f t="shared" si="9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7"/>
        <v>413.46899999999977</v>
      </c>
      <c r="G96" s="375">
        <f t="shared" si="8"/>
        <v>2218.1310000000003</v>
      </c>
      <c r="H96" s="376">
        <f t="shared" si="9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0">C100*(E100-D100)</f>
        <v>42.500000000000071</v>
      </c>
      <c r="G100" s="375">
        <f t="shared" ref="G100:G116" si="11">D100*C100</f>
        <v>1973.75</v>
      </c>
      <c r="H100" s="376">
        <f t="shared" ref="H100:H116" si="12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0"/>
        <v>30.750000000000099</v>
      </c>
      <c r="G101" s="375">
        <f t="shared" si="11"/>
        <v>1973.75</v>
      </c>
      <c r="H101" s="376">
        <f t="shared" si="12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0"/>
        <v>75.750000000000028</v>
      </c>
      <c r="G102" s="375">
        <f t="shared" si="11"/>
        <v>1973.75</v>
      </c>
      <c r="H102" s="376">
        <f t="shared" si="12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0"/>
        <v>53.749999999999787</v>
      </c>
      <c r="G103" s="375">
        <f t="shared" si="11"/>
        <v>1973.75</v>
      </c>
      <c r="H103" s="376">
        <f t="shared" si="12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0"/>
        <v>88.250000000000028</v>
      </c>
      <c r="G104" s="375">
        <f t="shared" si="11"/>
        <v>1973.75</v>
      </c>
      <c r="H104" s="376">
        <f t="shared" si="12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0"/>
        <v>70.499999999999829</v>
      </c>
      <c r="G105" s="375">
        <f t="shared" si="11"/>
        <v>1973.75</v>
      </c>
      <c r="H105" s="376">
        <f t="shared" si="12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0"/>
        <v>-51.249999999999929</v>
      </c>
      <c r="G106" s="375">
        <f t="shared" si="11"/>
        <v>1973.75</v>
      </c>
      <c r="H106" s="376">
        <f t="shared" si="12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0"/>
        <v>-29.500000000000171</v>
      </c>
      <c r="G107" s="375">
        <f t="shared" si="11"/>
        <v>1973.75</v>
      </c>
      <c r="H107" s="376">
        <f t="shared" si="12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0"/>
        <v>-85.750000000000171</v>
      </c>
      <c r="G108" s="375">
        <f t="shared" si="11"/>
        <v>1973.75</v>
      </c>
      <c r="H108" s="376">
        <f t="shared" si="12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0"/>
        <v>-42.000000000000171</v>
      </c>
      <c r="G109" s="375">
        <f t="shared" si="11"/>
        <v>1973.75</v>
      </c>
      <c r="H109" s="376">
        <f t="shared" si="12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0"/>
        <v>0.49999999999990052</v>
      </c>
      <c r="G110" s="375">
        <f t="shared" si="11"/>
        <v>1973.75</v>
      </c>
      <c r="H110" s="376">
        <f t="shared" si="12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0"/>
        <v>-4.9500000000001876</v>
      </c>
      <c r="G111" s="375">
        <f t="shared" si="11"/>
        <v>4202</v>
      </c>
      <c r="H111" s="376">
        <f t="shared" si="12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0"/>
        <v>-102.99849999999971</v>
      </c>
      <c r="G112" s="375">
        <f t="shared" si="11"/>
        <v>4202.1484999999993</v>
      </c>
      <c r="H112" s="376">
        <f t="shared" si="12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0"/>
        <v>-37.548499999999834</v>
      </c>
      <c r="G113" s="375">
        <f t="shared" si="11"/>
        <v>4202.1484999999993</v>
      </c>
      <c r="H113" s="376">
        <f t="shared" si="12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0"/>
        <v>77.951499999999854</v>
      </c>
      <c r="G114" s="375">
        <f t="shared" si="11"/>
        <v>4202.1484999999993</v>
      </c>
      <c r="H114" s="376">
        <f t="shared" si="12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0"/>
        <v>214.71000000000032</v>
      </c>
      <c r="G115" s="375">
        <f t="shared" si="11"/>
        <v>2228.19</v>
      </c>
      <c r="H115" s="376">
        <f t="shared" si="12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0"/>
        <v>173.90999999999991</v>
      </c>
      <c r="G116" s="375">
        <f t="shared" si="11"/>
        <v>2228.19</v>
      </c>
      <c r="H116" s="376">
        <f t="shared" si="12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3">C120*(E120-D120)</f>
        <v>86.700000000000017</v>
      </c>
      <c r="G120" s="39">
        <f t="shared" ref="G120:G150" si="14">D120*C120</f>
        <v>2454.3000000000002</v>
      </c>
      <c r="H120" s="227">
        <f t="shared" ref="H120:H150" si="15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3"/>
        <v>-15.500000000000114</v>
      </c>
      <c r="G121" s="39">
        <f t="shared" si="14"/>
        <v>4054.5</v>
      </c>
      <c r="H121" s="227">
        <f t="shared" si="15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3"/>
        <v>25.449999999999875</v>
      </c>
      <c r="G122" s="39">
        <f t="shared" si="14"/>
        <v>1606.55</v>
      </c>
      <c r="H122" s="227">
        <f t="shared" si="15"/>
        <v>1.5841399271731272E-2</v>
      </c>
      <c r="I122" s="10"/>
      <c r="J122" s="10"/>
    </row>
    <row r="123" spans="1:10" x14ac:dyDescent="0.25">
      <c r="A123" t="s">
        <v>360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3"/>
        <v>5.5499999999994998</v>
      </c>
      <c r="G123" s="39">
        <f t="shared" si="14"/>
        <v>4032.9500000000003</v>
      </c>
      <c r="H123" s="227">
        <f t="shared" si="15"/>
        <v>1.3761638502831674E-3</v>
      </c>
      <c r="I123" s="10"/>
      <c r="J123" s="10"/>
    </row>
    <row r="124" spans="1:10" x14ac:dyDescent="0.25">
      <c r="A124" t="s">
        <v>360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3"/>
        <v>116.0499999999999</v>
      </c>
      <c r="G124" s="39">
        <f t="shared" si="14"/>
        <v>4032.9500000000003</v>
      </c>
      <c r="H124" s="227">
        <f t="shared" si="15"/>
        <v>2.8775462130698346E-2</v>
      </c>
      <c r="I124" s="10"/>
      <c r="J124" s="10"/>
    </row>
    <row r="125" spans="1:10" x14ac:dyDescent="0.25">
      <c r="A125" t="s">
        <v>398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3"/>
        <v>-132.6975000000001</v>
      </c>
      <c r="G125" s="39">
        <f t="shared" si="14"/>
        <v>5957.9475000000002</v>
      </c>
      <c r="H125" s="227">
        <f t="shared" si="15"/>
        <v>-2.2272351342471561E-2</v>
      </c>
      <c r="I125" s="10"/>
      <c r="J125" s="10"/>
    </row>
    <row r="126" spans="1:10" x14ac:dyDescent="0.25">
      <c r="A126" t="s">
        <v>355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3"/>
        <v>-433.19999999999936</v>
      </c>
      <c r="G126" s="39">
        <f t="shared" si="14"/>
        <v>7839.2</v>
      </c>
      <c r="H126" s="227">
        <f t="shared" si="15"/>
        <v>-5.5260740891927666E-2</v>
      </c>
      <c r="I126" s="10"/>
      <c r="J126" s="10"/>
    </row>
    <row r="127" spans="1:10" x14ac:dyDescent="0.25">
      <c r="A127" t="s">
        <v>424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3"/>
        <v>-672.44999999999959</v>
      </c>
      <c r="G127" s="39">
        <f t="shared" si="14"/>
        <v>9666.2000000000007</v>
      </c>
      <c r="H127" s="227">
        <f t="shared" si="15"/>
        <v>-6.9567151517659423E-2</v>
      </c>
      <c r="I127" s="10"/>
      <c r="J127" s="10"/>
    </row>
    <row r="128" spans="1:10" x14ac:dyDescent="0.25">
      <c r="A128" t="s">
        <v>466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3"/>
        <v>-464.95</v>
      </c>
      <c r="G128" s="39">
        <f t="shared" si="14"/>
        <v>9666.2000000000007</v>
      </c>
      <c r="H128" s="227">
        <f t="shared" si="15"/>
        <v>-4.8100597959901507E-2</v>
      </c>
      <c r="I128" s="10"/>
      <c r="J128" s="10"/>
    </row>
    <row r="129" spans="1:10" x14ac:dyDescent="0.25">
      <c r="A129" t="s">
        <v>488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3"/>
        <v>-2331.2099999999973</v>
      </c>
      <c r="G129" s="39">
        <f t="shared" si="14"/>
        <v>21408.21</v>
      </c>
      <c r="H129" s="227">
        <f t="shared" si="15"/>
        <v>-0.1088932703855202</v>
      </c>
      <c r="I129" s="10"/>
      <c r="J129" s="39"/>
    </row>
    <row r="130" spans="1:10" x14ac:dyDescent="0.25">
      <c r="A130" t="s">
        <v>488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3"/>
        <v>-1931.1900000000023</v>
      </c>
      <c r="G130" s="39">
        <f t="shared" si="14"/>
        <v>21395.190000000002</v>
      </c>
      <c r="H130" s="227">
        <f t="shared" si="15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3"/>
        <v>-1715.1900000000026</v>
      </c>
      <c r="G131" s="39">
        <f t="shared" si="14"/>
        <v>21395.190000000002</v>
      </c>
      <c r="H131" s="227">
        <f t="shared" si="15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3"/>
        <v>-433.36000000000183</v>
      </c>
      <c r="G132" s="39">
        <f t="shared" si="14"/>
        <v>14437.36</v>
      </c>
      <c r="H132" s="227">
        <f t="shared" si="15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3"/>
        <v>-406.13999999999851</v>
      </c>
      <c r="G133" s="39">
        <f t="shared" si="14"/>
        <v>12622.89</v>
      </c>
      <c r="H133" s="227">
        <f t="shared" si="15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3"/>
        <v>-753.90000000000157</v>
      </c>
      <c r="G134" s="39">
        <f t="shared" si="14"/>
        <v>14319.900000000001</v>
      </c>
      <c r="H134" s="227">
        <f t="shared" si="15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3"/>
        <v>-647.90000000000134</v>
      </c>
      <c r="G135" s="39">
        <f t="shared" si="14"/>
        <v>14319.900000000001</v>
      </c>
      <c r="H135" s="227">
        <f t="shared" si="15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3"/>
        <v>-387.90000000000191</v>
      </c>
      <c r="G136" s="39">
        <f t="shared" si="14"/>
        <v>14319.900000000001</v>
      </c>
      <c r="H136" s="227">
        <f t="shared" si="15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3"/>
        <v>-1317.9999999999977</v>
      </c>
      <c r="G137" s="39">
        <f t="shared" si="14"/>
        <v>14319.999999999998</v>
      </c>
      <c r="H137" s="227">
        <f t="shared" si="15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3"/>
        <v>-1793.9999999999991</v>
      </c>
      <c r="G138" s="39">
        <f t="shared" si="14"/>
        <v>20706</v>
      </c>
      <c r="H138" s="227">
        <f t="shared" si="15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3"/>
        <v>-2171.6799999999994</v>
      </c>
      <c r="G139" s="39">
        <f t="shared" si="14"/>
        <v>23759.68</v>
      </c>
      <c r="H139" s="227">
        <f t="shared" si="15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3"/>
        <v>-5398.6800000000021</v>
      </c>
      <c r="G140" s="39">
        <f t="shared" si="14"/>
        <v>26362.68</v>
      </c>
      <c r="H140" s="227">
        <f t="shared" si="15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3"/>
        <v>-3573.2549999999997</v>
      </c>
      <c r="G141" s="39">
        <f t="shared" si="14"/>
        <v>23512.755000000001</v>
      </c>
      <c r="H141" s="227">
        <f t="shared" si="15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3"/>
        <v>-1277.4999999999982</v>
      </c>
      <c r="G142" s="39">
        <f t="shared" si="14"/>
        <v>17087.5</v>
      </c>
      <c r="H142" s="227">
        <f t="shared" si="15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3"/>
        <v>-2386.8899999999976</v>
      </c>
      <c r="G143" s="39">
        <f t="shared" si="14"/>
        <v>20050.89</v>
      </c>
      <c r="H143" s="227">
        <f t="shared" si="15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3"/>
        <v>-3362.4150000000009</v>
      </c>
      <c r="G144" s="39">
        <f t="shared" si="14"/>
        <v>22839.915000000001</v>
      </c>
      <c r="H144" s="227">
        <f t="shared" si="15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3"/>
        <v>-790.99999999999932</v>
      </c>
      <c r="G145" s="39">
        <f t="shared" si="14"/>
        <v>22729</v>
      </c>
      <c r="H145" s="227">
        <f t="shared" si="15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3"/>
        <v>-712.59999999999798</v>
      </c>
      <c r="G146" s="39">
        <f t="shared" si="14"/>
        <v>22650.6</v>
      </c>
      <c r="H146" s="227">
        <f t="shared" si="15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3"/>
        <v>-124.59999999999809</v>
      </c>
      <c r="G147" s="39">
        <f t="shared" si="14"/>
        <v>22650.6</v>
      </c>
      <c r="H147" s="227">
        <f t="shared" si="15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3"/>
        <v>196.21999999999957</v>
      </c>
      <c r="G148" s="39">
        <f t="shared" si="14"/>
        <v>12843.78</v>
      </c>
      <c r="H148" s="227">
        <f t="shared" si="15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3"/>
        <v>457.99999999999983</v>
      </c>
      <c r="G149" s="39">
        <f t="shared" si="14"/>
        <v>6166</v>
      </c>
      <c r="H149" s="227">
        <f t="shared" si="15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3"/>
        <v>283.05999999999898</v>
      </c>
      <c r="G150" s="39">
        <f t="shared" si="14"/>
        <v>12698.94</v>
      </c>
      <c r="H150" s="227">
        <f t="shared" si="15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6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17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6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17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6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17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6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17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6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17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6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17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4">
        <v>42746</v>
      </c>
      <c r="C188" s="653">
        <v>30</v>
      </c>
      <c r="D188" s="655">
        <v>81.81</v>
      </c>
      <c r="E188" s="655">
        <v>0</v>
      </c>
      <c r="F188" s="655">
        <f t="shared" ref="F188:F203" si="18">C188*D188+E188</f>
        <v>2454.3000000000002</v>
      </c>
      <c r="G188" s="654">
        <v>42746</v>
      </c>
      <c r="H188" s="653">
        <v>30</v>
      </c>
      <c r="I188" s="655">
        <v>81.599999999999994</v>
      </c>
      <c r="J188" s="655">
        <v>0.05</v>
      </c>
      <c r="K188" s="655">
        <f t="shared" ref="K188:K196" si="19">H188*I188-J188</f>
        <v>2447.9499999999998</v>
      </c>
      <c r="L188" s="654">
        <v>42794</v>
      </c>
      <c r="M188" s="655">
        <v>13</v>
      </c>
    </row>
    <row r="189" spans="1:13" x14ac:dyDescent="0.25">
      <c r="A189" s="257"/>
      <c r="B189" s="747">
        <v>42748</v>
      </c>
      <c r="C189" s="653">
        <v>20</v>
      </c>
      <c r="D189" s="655">
        <v>80.010000000000005</v>
      </c>
      <c r="E189" s="655">
        <v>0</v>
      </c>
      <c r="F189" s="655">
        <f t="shared" si="18"/>
        <v>1600.2</v>
      </c>
      <c r="G189" s="654">
        <v>42803</v>
      </c>
      <c r="H189" s="748">
        <v>100</v>
      </c>
      <c r="I189" s="655">
        <v>69.58</v>
      </c>
      <c r="J189" s="655">
        <v>0.15</v>
      </c>
      <c r="K189" s="655">
        <f t="shared" si="19"/>
        <v>6957.85</v>
      </c>
      <c r="L189" s="654">
        <v>42887</v>
      </c>
      <c r="M189" s="655">
        <v>62</v>
      </c>
    </row>
    <row r="190" spans="1:13" x14ac:dyDescent="0.25">
      <c r="A190" s="257"/>
      <c r="B190" s="747">
        <v>42754</v>
      </c>
      <c r="C190" s="653">
        <v>30</v>
      </c>
      <c r="D190" s="655">
        <v>80.88</v>
      </c>
      <c r="E190" s="655">
        <v>0</v>
      </c>
      <c r="F190" s="655">
        <f t="shared" si="18"/>
        <v>2426.3999999999996</v>
      </c>
      <c r="G190" s="654">
        <v>42804</v>
      </c>
      <c r="H190" s="748">
        <v>25</v>
      </c>
      <c r="I190" s="655">
        <v>72.58</v>
      </c>
      <c r="J190" s="655">
        <v>0.04</v>
      </c>
      <c r="K190" s="655">
        <f t="shared" si="19"/>
        <v>1814.46</v>
      </c>
      <c r="L190" s="654">
        <v>42978</v>
      </c>
      <c r="M190" s="655">
        <v>77.5</v>
      </c>
    </row>
    <row r="191" spans="1:13" x14ac:dyDescent="0.25">
      <c r="A191" s="257"/>
      <c r="B191" s="654">
        <v>42766</v>
      </c>
      <c r="C191" s="653">
        <v>25</v>
      </c>
      <c r="D191" s="655">
        <v>77</v>
      </c>
      <c r="E191" s="655">
        <v>0</v>
      </c>
      <c r="F191" s="655">
        <f t="shared" si="18"/>
        <v>1925</v>
      </c>
      <c r="G191" s="654">
        <v>42894</v>
      </c>
      <c r="H191" s="748">
        <v>50</v>
      </c>
      <c r="I191" s="655">
        <v>57</v>
      </c>
      <c r="J191" s="655">
        <v>0.06</v>
      </c>
      <c r="K191" s="655">
        <f t="shared" si="19"/>
        <v>2849.94</v>
      </c>
      <c r="L191" s="653"/>
      <c r="M191" s="653"/>
    </row>
    <row r="192" spans="1:13" x14ac:dyDescent="0.25">
      <c r="A192" s="257"/>
      <c r="B192" s="654">
        <v>42772</v>
      </c>
      <c r="C192" s="653">
        <v>25</v>
      </c>
      <c r="D192" s="655">
        <v>75.25</v>
      </c>
      <c r="E192" s="655">
        <v>0</v>
      </c>
      <c r="F192" s="655">
        <f t="shared" si="18"/>
        <v>1881.25</v>
      </c>
      <c r="G192" s="654">
        <v>42915</v>
      </c>
      <c r="H192" s="748">
        <v>100</v>
      </c>
      <c r="I192" s="655">
        <v>64.28</v>
      </c>
      <c r="J192" s="655">
        <v>0.15</v>
      </c>
      <c r="K192" s="655">
        <f t="shared" si="19"/>
        <v>6427.85</v>
      </c>
      <c r="L192" s="653"/>
      <c r="M192" s="653"/>
    </row>
    <row r="193" spans="1:13" x14ac:dyDescent="0.25">
      <c r="A193" s="257"/>
      <c r="B193" s="654">
        <v>42773</v>
      </c>
      <c r="C193" s="653">
        <v>25</v>
      </c>
      <c r="D193" s="655">
        <v>73.08</v>
      </c>
      <c r="E193" s="655">
        <v>0</v>
      </c>
      <c r="F193" s="655">
        <f t="shared" si="18"/>
        <v>1827</v>
      </c>
      <c r="G193" s="654">
        <v>42972</v>
      </c>
      <c r="H193" s="748">
        <v>100</v>
      </c>
      <c r="I193" s="655">
        <v>64</v>
      </c>
      <c r="J193" s="655">
        <v>0.15</v>
      </c>
      <c r="K193" s="655">
        <f t="shared" si="19"/>
        <v>6399.85</v>
      </c>
      <c r="L193" s="653"/>
      <c r="M193" s="653"/>
    </row>
    <row r="194" spans="1:13" x14ac:dyDescent="0.25">
      <c r="A194" s="257"/>
      <c r="B194" s="654">
        <v>42794</v>
      </c>
      <c r="C194" s="653">
        <v>50</v>
      </c>
      <c r="D194" s="655">
        <v>69.05</v>
      </c>
      <c r="E194" s="655">
        <v>0</v>
      </c>
      <c r="F194" s="655">
        <f t="shared" si="18"/>
        <v>3452.5</v>
      </c>
      <c r="G194" s="654">
        <v>42984</v>
      </c>
      <c r="H194" s="748">
        <v>150</v>
      </c>
      <c r="I194" s="655">
        <v>65.38</v>
      </c>
      <c r="J194" s="655">
        <v>0.23</v>
      </c>
      <c r="K194" s="655">
        <f t="shared" si="19"/>
        <v>9806.77</v>
      </c>
      <c r="L194" s="653"/>
      <c r="M194" s="653"/>
    </row>
    <row r="195" spans="1:13" x14ac:dyDescent="0.25">
      <c r="A195" s="257"/>
      <c r="B195" s="654">
        <v>42794</v>
      </c>
      <c r="C195" s="653">
        <v>50</v>
      </c>
      <c r="D195" s="655">
        <v>68.77</v>
      </c>
      <c r="E195" s="655">
        <v>0</v>
      </c>
      <c r="F195" s="655">
        <f t="shared" si="18"/>
        <v>3438.5</v>
      </c>
      <c r="G195" s="654">
        <v>42989</v>
      </c>
      <c r="H195" s="748">
        <v>100</v>
      </c>
      <c r="I195" s="655">
        <v>66.78</v>
      </c>
      <c r="J195" s="655">
        <v>0.15</v>
      </c>
      <c r="K195" s="655">
        <f t="shared" si="19"/>
        <v>6677.85</v>
      </c>
      <c r="L195" s="653"/>
      <c r="M195" s="653"/>
    </row>
    <row r="196" spans="1:13" x14ac:dyDescent="0.25">
      <c r="A196" s="257"/>
      <c r="B196" s="654">
        <v>42794</v>
      </c>
      <c r="C196" s="653">
        <v>50</v>
      </c>
      <c r="D196" s="655">
        <v>65.38</v>
      </c>
      <c r="E196" s="655">
        <v>0</v>
      </c>
      <c r="F196" s="655">
        <f t="shared" si="18"/>
        <v>3269</v>
      </c>
      <c r="G196" s="654">
        <v>43005</v>
      </c>
      <c r="H196" s="748">
        <v>100</v>
      </c>
      <c r="I196" s="655">
        <v>66.48</v>
      </c>
      <c r="J196" s="655">
        <v>0.15</v>
      </c>
      <c r="K196" s="655">
        <f t="shared" si="19"/>
        <v>6647.85</v>
      </c>
      <c r="L196" s="653"/>
      <c r="M196" s="653"/>
    </row>
    <row r="197" spans="1:13" x14ac:dyDescent="0.25">
      <c r="A197" s="257"/>
      <c r="B197" s="654">
        <v>42794</v>
      </c>
      <c r="C197" s="653">
        <v>25</v>
      </c>
      <c r="D197" s="655">
        <v>63.28</v>
      </c>
      <c r="E197" s="655">
        <v>0</v>
      </c>
      <c r="F197" s="655">
        <f t="shared" si="18"/>
        <v>1582</v>
      </c>
      <c r="G197" s="654"/>
      <c r="H197" s="748"/>
      <c r="I197" s="653"/>
      <c r="J197" s="653"/>
      <c r="K197" s="655"/>
      <c r="L197" s="653"/>
      <c r="M197" s="653"/>
    </row>
    <row r="198" spans="1:13" x14ac:dyDescent="0.25">
      <c r="A198" s="257"/>
      <c r="B198" s="654">
        <v>42808</v>
      </c>
      <c r="C198" s="653">
        <v>25</v>
      </c>
      <c r="D198" s="655">
        <v>67.88</v>
      </c>
      <c r="E198" s="655">
        <v>0</v>
      </c>
      <c r="F198" s="655">
        <f t="shared" si="18"/>
        <v>1697</v>
      </c>
      <c r="G198" s="654"/>
      <c r="H198" s="748"/>
      <c r="I198" s="653"/>
      <c r="J198" s="653"/>
      <c r="K198" s="655"/>
      <c r="L198" s="653"/>
      <c r="M198" s="653"/>
    </row>
    <row r="199" spans="1:13" x14ac:dyDescent="0.25">
      <c r="A199" s="257"/>
      <c r="B199" s="654">
        <v>42865</v>
      </c>
      <c r="C199" s="653">
        <v>100</v>
      </c>
      <c r="D199" s="655">
        <v>63.85</v>
      </c>
      <c r="E199" s="655">
        <v>0</v>
      </c>
      <c r="F199" s="655">
        <f t="shared" si="18"/>
        <v>6385</v>
      </c>
      <c r="G199" s="654"/>
      <c r="H199" s="748"/>
      <c r="I199" s="655"/>
      <c r="J199" s="653"/>
      <c r="K199" s="655"/>
      <c r="L199" s="653"/>
      <c r="M199" s="653"/>
    </row>
    <row r="200" spans="1:13" x14ac:dyDescent="0.25">
      <c r="A200" s="257"/>
      <c r="B200" s="654">
        <v>42866</v>
      </c>
      <c r="C200" s="653">
        <v>50</v>
      </c>
      <c r="D200" s="655">
        <v>61.1</v>
      </c>
      <c r="E200" s="655">
        <v>-0.2</v>
      </c>
      <c r="F200" s="655">
        <f t="shared" si="18"/>
        <v>3054.8</v>
      </c>
      <c r="G200" s="654"/>
      <c r="H200" s="748"/>
      <c r="I200" s="653"/>
      <c r="J200" s="653"/>
      <c r="K200" s="655"/>
      <c r="L200" s="653"/>
      <c r="M200" s="653"/>
    </row>
    <row r="201" spans="1:13" x14ac:dyDescent="0.25">
      <c r="A201" s="257"/>
      <c r="B201" s="654">
        <v>42879</v>
      </c>
      <c r="C201" s="653">
        <v>50</v>
      </c>
      <c r="D201" s="655">
        <v>53.3</v>
      </c>
      <c r="E201" s="655">
        <v>0</v>
      </c>
      <c r="F201" s="655">
        <f t="shared" si="18"/>
        <v>2665</v>
      </c>
      <c r="G201" s="654"/>
      <c r="H201" s="748"/>
      <c r="I201" s="653"/>
      <c r="J201" s="653"/>
      <c r="K201" s="655"/>
      <c r="L201" s="653"/>
      <c r="M201" s="653"/>
    </row>
    <row r="202" spans="1:13" x14ac:dyDescent="0.25">
      <c r="A202" s="257"/>
      <c r="B202" s="654">
        <v>42949</v>
      </c>
      <c r="C202" s="653">
        <v>50</v>
      </c>
      <c r="D202" s="655">
        <v>59.32</v>
      </c>
      <c r="E202" s="655">
        <v>0</v>
      </c>
      <c r="F202" s="655">
        <f t="shared" si="18"/>
        <v>2966</v>
      </c>
      <c r="G202" s="654"/>
      <c r="H202" s="748"/>
      <c r="I202" s="653"/>
      <c r="J202" s="653"/>
      <c r="K202" s="655"/>
      <c r="L202" s="653"/>
      <c r="M202" s="653"/>
    </row>
    <row r="203" spans="1:13" x14ac:dyDescent="0.25">
      <c r="A203" s="257"/>
      <c r="B203" s="654">
        <v>42957</v>
      </c>
      <c r="C203" s="653">
        <v>50</v>
      </c>
      <c r="D203" s="655">
        <v>55.78</v>
      </c>
      <c r="E203" s="655">
        <v>0</v>
      </c>
      <c r="F203" s="655">
        <f t="shared" si="18"/>
        <v>2789</v>
      </c>
      <c r="G203" s="653"/>
      <c r="H203" s="653"/>
      <c r="I203" s="653"/>
      <c r="J203" s="653"/>
      <c r="K203" s="655"/>
      <c r="L203" s="653"/>
      <c r="M203" s="653"/>
    </row>
    <row r="204" spans="1:13" x14ac:dyDescent="0.25">
      <c r="A204" s="257"/>
      <c r="B204" s="654">
        <v>42972</v>
      </c>
      <c r="C204" s="653">
        <v>100</v>
      </c>
      <c r="D204" s="655">
        <v>62.88</v>
      </c>
      <c r="E204" s="655">
        <v>0</v>
      </c>
      <c r="F204" s="655">
        <f>C204*D204+E204</f>
        <v>6288</v>
      </c>
      <c r="G204" s="654"/>
      <c r="H204" s="748"/>
      <c r="I204" s="653"/>
      <c r="J204" s="653"/>
      <c r="K204" s="655"/>
      <c r="L204" s="653"/>
      <c r="M204" s="653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78" priority="50">
      <formula>N23&gt;0</formula>
    </cfRule>
    <cfRule type="expression" dxfId="1677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6" priority="44">
      <formula>F79&gt;0</formula>
    </cfRule>
    <cfRule type="expression" dxfId="1675" priority="45">
      <formula>F79&lt;0</formula>
    </cfRule>
  </conditionalFormatting>
  <conditionalFormatting sqref="H79:H97 H101:H118">
    <cfRule type="expression" dxfId="1674" priority="42">
      <formula>H79&gt;0</formula>
    </cfRule>
    <cfRule type="expression" dxfId="1673" priority="43">
      <formula>H79&lt;0</formula>
    </cfRule>
  </conditionalFormatting>
  <conditionalFormatting sqref="I75:I97 I100:I118">
    <cfRule type="expression" dxfId="1672" priority="40">
      <formula>I75&gt;0</formula>
    </cfRule>
    <cfRule type="expression" dxfId="1671" priority="41">
      <formula>I75&lt;0</formula>
    </cfRule>
  </conditionalFormatting>
  <conditionalFormatting sqref="Q7">
    <cfRule type="expression" dxfId="1670" priority="38">
      <formula>Q7&gt;0</formula>
    </cfRule>
    <cfRule type="expression" dxfId="1669" priority="39">
      <formula>Q7&lt;0</formula>
    </cfRule>
  </conditionalFormatting>
  <conditionalFormatting sqref="Q8">
    <cfRule type="expression" dxfId="1668" priority="36">
      <formula>Q8&gt;0</formula>
    </cfRule>
    <cfRule type="expression" dxfId="1667" priority="37">
      <formula>Q8&lt;0</formula>
    </cfRule>
  </conditionalFormatting>
  <conditionalFormatting sqref="F75:F78">
    <cfRule type="expression" dxfId="1666" priority="34">
      <formula>F75&gt;0</formula>
    </cfRule>
    <cfRule type="expression" dxfId="1665" priority="35">
      <formula>F75&lt;0</formula>
    </cfRule>
  </conditionalFormatting>
  <conditionalFormatting sqref="H75:H78">
    <cfRule type="expression" dxfId="1664" priority="32">
      <formula>H75&gt;0</formula>
    </cfRule>
    <cfRule type="expression" dxfId="1663" priority="33">
      <formula>H75&lt;0</formula>
    </cfRule>
  </conditionalFormatting>
  <conditionalFormatting sqref="F100:F114">
    <cfRule type="expression" dxfId="1662" priority="26">
      <formula>F100&gt;0</formula>
    </cfRule>
    <cfRule type="expression" dxfId="1661" priority="27">
      <formula>F100&lt;0</formula>
    </cfRule>
  </conditionalFormatting>
  <conditionalFormatting sqref="H100:H114">
    <cfRule type="expression" dxfId="1660" priority="24">
      <formula>H100&gt;0</formula>
    </cfRule>
    <cfRule type="expression" dxfId="1659" priority="25">
      <formula>H100&lt;0</formula>
    </cfRule>
  </conditionalFormatting>
  <conditionalFormatting sqref="F29:F61">
    <cfRule type="expression" dxfId="1658" priority="22">
      <formula>F29&gt;0</formula>
    </cfRule>
    <cfRule type="expression" dxfId="1657" priority="23">
      <formula>F29&lt;0</formula>
    </cfRule>
  </conditionalFormatting>
  <conditionalFormatting sqref="H29:H61">
    <cfRule type="expression" dxfId="1656" priority="20">
      <formula>H29&gt;0</formula>
    </cfRule>
    <cfRule type="expression" dxfId="1655" priority="21">
      <formula>H29&lt;0</formula>
    </cfRule>
  </conditionalFormatting>
  <conditionalFormatting sqref="J38:J68">
    <cfRule type="expression" dxfId="1654" priority="18">
      <formula>J38&gt;0</formula>
    </cfRule>
    <cfRule type="expression" dxfId="1653" priority="19">
      <formula>J38&lt;0</formula>
    </cfRule>
  </conditionalFormatting>
  <conditionalFormatting sqref="J43">
    <cfRule type="expression" dxfId="1652" priority="16">
      <formula>J43&gt;0</formula>
    </cfRule>
    <cfRule type="expression" dxfId="1651" priority="17">
      <formula>J43&lt;0</formula>
    </cfRule>
  </conditionalFormatting>
  <conditionalFormatting sqref="Q9">
    <cfRule type="expression" dxfId="1650" priority="10">
      <formula>Q9&gt;0</formula>
    </cfRule>
    <cfRule type="expression" dxfId="1649" priority="11">
      <formula>Q9&lt;0</formula>
    </cfRule>
  </conditionalFormatting>
  <conditionalFormatting sqref="R4">
    <cfRule type="expression" dxfId="1648" priority="12">
      <formula>R4&gt;0</formula>
    </cfRule>
    <cfRule type="expression" dxfId="1647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51">
    <cfRule type="expression" dxfId="1646" priority="7">
      <formula>F120&gt;0</formula>
    </cfRule>
    <cfRule type="expression" dxfId="1645" priority="8">
      <formula>F120&lt;0</formula>
    </cfRule>
  </conditionalFormatting>
  <conditionalFormatting sqref="H120:H151">
    <cfRule type="expression" dxfId="1644" priority="5">
      <formula>H120&gt;0</formula>
    </cfRule>
    <cfRule type="expression" dxfId="1643" priority="6">
      <formula>H120&lt;0</formula>
    </cfRule>
  </conditionalFormatting>
  <conditionalFormatting sqref="J129:J151">
    <cfRule type="expression" dxfId="1642" priority="3">
      <formula>J129&gt;0</formula>
    </cfRule>
    <cfRule type="expression" dxfId="1641" priority="4">
      <formula>J129&lt;0</formula>
    </cfRule>
  </conditionalFormatting>
  <conditionalFormatting sqref="J134">
    <cfRule type="expression" dxfId="1640" priority="1">
      <formula>J134&gt;0</formula>
    </cfRule>
    <cfRule type="expression" dxfId="1639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153.47999999999999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153.47999999999999</v>
      </c>
      <c r="R4" s="507">
        <v>-6.4999999999999997E-3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3" t="s">
        <v>78</v>
      </c>
      <c r="P42" s="753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168.828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167.29320000000001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165.75839999999999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164.2236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162.68879999999999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161.154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159.61920000000001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158.08439999999999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156.5496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155.01479999999998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153.47999999999999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151.9452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150.41039999999998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148.87559999999999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147.34079999999997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145.80599999999998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144.27119999999999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142.7364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141.20159999999998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139.66679999999999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138.13200000000001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27" priority="35">
      <formula>N19&gt;0</formula>
    </cfRule>
    <cfRule type="expression" dxfId="162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5" priority="21">
      <formula>F25&gt;0</formula>
    </cfRule>
    <cfRule type="expression" dxfId="1624" priority="22">
      <formula>F25&lt;0</formula>
    </cfRule>
  </conditionalFormatting>
  <conditionalFormatting sqref="H25:H47">
    <cfRule type="expression" dxfId="1623" priority="19">
      <formula>H25&gt;0</formula>
    </cfRule>
    <cfRule type="expression" dxfId="1622" priority="20">
      <formula>H25&lt;0</formula>
    </cfRule>
  </conditionalFormatting>
  <conditionalFormatting sqref="I25:I27">
    <cfRule type="expression" dxfId="1621" priority="15">
      <formula>I25&gt;0</formula>
    </cfRule>
    <cfRule type="expression" dxfId="1620" priority="16">
      <formula>I25&lt;0</formula>
    </cfRule>
  </conditionalFormatting>
  <conditionalFormatting sqref="Q7">
    <cfRule type="expression" dxfId="1619" priority="5">
      <formula>Q7&gt;0</formula>
    </cfRule>
    <cfRule type="expression" dxfId="1618" priority="6">
      <formula>Q7&lt;0</formula>
    </cfRule>
  </conditionalFormatting>
  <conditionalFormatting sqref="Q8">
    <cfRule type="expression" dxfId="1617" priority="3">
      <formula>Q8&gt;0</formula>
    </cfRule>
    <cfRule type="expression" dxfId="161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91.01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91.01</v>
      </c>
      <c r="R4" s="490">
        <v>-4.5999999999999999E-3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100.11100000000002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99.200900000000019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98.290800000000019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97.380700000000004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96.470600000000005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95.560500000000005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94.650400000000005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93.740300000000005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92.830200000000005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91.920100000000005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91.01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90.099900000000005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89.189800000000005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88.279700000000005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87.369600000000005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86.459500000000006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85.549400000000006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84.639300000000006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83.729200000000006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82.819100000000006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81.909000000000006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5" priority="9">
      <formula>F36&gt;0</formula>
    </cfRule>
    <cfRule type="expression" dxfId="1614" priority="10">
      <formula>F36&lt;0</formula>
    </cfRule>
  </conditionalFormatting>
  <conditionalFormatting sqref="F25:F35">
    <cfRule type="expression" dxfId="1613" priority="7">
      <formula>F25&gt;0</formula>
    </cfRule>
    <cfRule type="expression" dxfId="1612" priority="8">
      <formula>F25&lt;0</formula>
    </cfRule>
  </conditionalFormatting>
  <conditionalFormatting sqref="H25:H35">
    <cfRule type="expression" dxfId="1611" priority="5">
      <formula>H25&gt;0</formula>
    </cfRule>
    <cfRule type="expression" dxfId="1610" priority="6">
      <formula>H25&lt;0</formula>
    </cfRule>
  </conditionalFormatting>
  <conditionalFormatting sqref="Q7">
    <cfRule type="expression" dxfId="1609" priority="3">
      <formula>Q7&gt;0</formula>
    </cfRule>
    <cfRule type="expression" dxfId="1608" priority="4">
      <formula>Q7&lt;0</formula>
    </cfRule>
  </conditionalFormatting>
  <conditionalFormatting sqref="Q8">
    <cfRule type="expression" dxfId="1607" priority="1">
      <formula>Q8&gt;0</formula>
    </cfRule>
    <cfRule type="expression" dxfId="160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48">
        <v>42978</v>
      </c>
      <c r="C2" s="7">
        <v>50</v>
      </c>
      <c r="D2" s="43">
        <v>72.08</v>
      </c>
      <c r="E2" s="43">
        <v>0</v>
      </c>
      <c r="F2" s="43">
        <f>C2*D2+E2</f>
        <v>3604</v>
      </c>
      <c r="G2" s="448">
        <v>43010</v>
      </c>
      <c r="H2" s="7">
        <v>50</v>
      </c>
      <c r="I2" s="43">
        <v>81.58</v>
      </c>
      <c r="J2" s="43">
        <v>0.09</v>
      </c>
      <c r="K2" s="43">
        <f>H2*I2-J2</f>
        <v>4078.91</v>
      </c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42997</v>
      </c>
      <c r="C3" s="4">
        <v>50</v>
      </c>
      <c r="D3" s="3">
        <v>76.38</v>
      </c>
      <c r="E3" s="3">
        <v>0</v>
      </c>
      <c r="F3" s="3">
        <f>C3*D3+E3</f>
        <v>3819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66.881799999999998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81.290000000000006</v>
      </c>
      <c r="R4" s="512">
        <v>-1.4E-3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4064.5000000000005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3344.09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1530.3800000000015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720.41000000000031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0.21542781444279319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809.97000000000116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SUM(C2:C3)</f>
        <v>100</v>
      </c>
      <c r="D18" s="18"/>
      <c r="E18" s="18"/>
      <c r="F18" s="18">
        <f>SUM(F2:F3)</f>
        <v>7423</v>
      </c>
      <c r="G18" s="14"/>
      <c r="H18" s="71">
        <f>SUM(H2:H17)</f>
        <v>50</v>
      </c>
      <c r="I18" s="18"/>
      <c r="J18" s="18"/>
      <c r="K18" s="18">
        <f>SUM(K2:K5)</f>
        <v>4078.91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771</v>
      </c>
      <c r="P28" s="7">
        <v>0.92200000000000004</v>
      </c>
      <c r="Q28" s="70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770</v>
      </c>
      <c r="P32" s="7">
        <v>1.026</v>
      </c>
      <c r="Q32" s="70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89.419000000000011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88.606100000000012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87.793200000000013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86.980300000000014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86.167400000000015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85.354500000000016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84.541600000000003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83.728700000000003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82.915800000000004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82.102900000000005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81.290000000000006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80.477100000000007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79.664200000000008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78.851300000000009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78.03840000000001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77.225499999999997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76.412599999999998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75.599700000000013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74.786800000000014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73.973900000000015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73.161000000000001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809.97000000000116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265</v>
      </c>
      <c r="D84" s="536"/>
      <c r="E84" s="536"/>
      <c r="F84" s="536">
        <f>SUM(F68:F83)</f>
        <v>18763.599999999999</v>
      </c>
      <c r="G84" s="535"/>
      <c r="H84" s="557">
        <f>SUM(H68:H83)</f>
        <v>265</v>
      </c>
      <c r="I84" s="536"/>
      <c r="J84" s="536"/>
      <c r="K84" s="536">
        <f>SUM(K68:K83)</f>
        <v>19511.57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200</v>
      </c>
      <c r="D85" s="539"/>
      <c r="E85" s="539"/>
      <c r="F85" s="540">
        <f>SumByColor($A$19,F68:F83)</f>
        <v>14216</v>
      </c>
      <c r="G85" s="539"/>
      <c r="H85" s="539">
        <f>SumByColor($A$19,H68:H83)</f>
        <v>200</v>
      </c>
      <c r="I85" s="539"/>
      <c r="J85" s="539"/>
      <c r="K85" s="540">
        <f>SumByColor($A$19,K68:K83)</f>
        <v>14815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605" priority="33">
      <formula>F25&gt;0</formula>
    </cfRule>
    <cfRule type="expression" dxfId="1604" priority="34">
      <formula>F25&lt;0</formula>
    </cfRule>
  </conditionalFormatting>
  <conditionalFormatting sqref="Q7">
    <cfRule type="expression" dxfId="1603" priority="31">
      <formula>Q7&gt;0</formula>
    </cfRule>
    <cfRule type="expression" dxfId="1602" priority="32">
      <formula>Q7&lt;0</formula>
    </cfRule>
  </conditionalFormatting>
  <conditionalFormatting sqref="Q8">
    <cfRule type="expression" dxfId="1601" priority="29">
      <formula>Q8&gt;0</formula>
    </cfRule>
    <cfRule type="expression" dxfId="1600" priority="30">
      <formula>Q8&lt;0</formula>
    </cfRule>
  </conditionalFormatting>
  <conditionalFormatting sqref="F41:F46">
    <cfRule type="expression" dxfId="1599" priority="27">
      <formula>F41&gt;0</formula>
    </cfRule>
    <cfRule type="expression" dxfId="1598" priority="28">
      <formula>F41&lt;0</formula>
    </cfRule>
  </conditionalFormatting>
  <conditionalFormatting sqref="H41:H46">
    <cfRule type="expression" dxfId="1597" priority="25">
      <formula>H41&gt;0</formula>
    </cfRule>
    <cfRule type="expression" dxfId="1596" priority="26">
      <formula>H41&lt;0</formula>
    </cfRule>
  </conditionalFormatting>
  <conditionalFormatting sqref="F89:F110">
    <cfRule type="expression" dxfId="1595" priority="23">
      <formula>F89&gt;0</formula>
    </cfRule>
    <cfRule type="expression" dxfId="1594" priority="24">
      <formula>F89&lt;0</formula>
    </cfRule>
  </conditionalFormatting>
  <conditionalFormatting sqref="H89:H110">
    <cfRule type="expression" dxfId="1593" priority="21">
      <formula>H89&gt;0</formula>
    </cfRule>
    <cfRule type="expression" dxfId="1592" priority="22">
      <formula>H89&lt;0</formula>
    </cfRule>
  </conditionalFormatting>
  <conditionalFormatting sqref="Q10">
    <cfRule type="expression" dxfId="1591" priority="19">
      <formula>Q10&gt;0</formula>
    </cfRule>
    <cfRule type="expression" dxfId="1590" priority="20">
      <formula>Q10&lt;0</formula>
    </cfRule>
  </conditionalFormatting>
  <conditionalFormatting sqref="J25:J38">
    <cfRule type="expression" dxfId="1589" priority="17">
      <formula>J25&gt;0</formula>
    </cfRule>
    <cfRule type="expression" dxfId="1588" priority="18">
      <formula>J25&lt;0</formula>
    </cfRule>
  </conditionalFormatting>
  <conditionalFormatting sqref="K25:K38">
    <cfRule type="expression" dxfId="1587" priority="15">
      <formula>K25&gt;0</formula>
    </cfRule>
    <cfRule type="expression" dxfId="1586" priority="16">
      <formula>K25&lt;0</formula>
    </cfRule>
  </conditionalFormatting>
  <conditionalFormatting sqref="L25:L38">
    <cfRule type="expression" dxfId="1585" priority="13">
      <formula>L25&gt;0</formula>
    </cfRule>
    <cfRule type="expression" dxfId="1584" priority="14">
      <formula>L25&lt;0</formula>
    </cfRule>
  </conditionalFormatting>
  <conditionalFormatting sqref="J40">
    <cfRule type="expression" dxfId="1583" priority="11">
      <formula>J40&gt;0</formula>
    </cfRule>
    <cfRule type="expression" dxfId="1582" priority="12">
      <formula>J40&lt;0</formula>
    </cfRule>
  </conditionalFormatting>
  <conditionalFormatting sqref="L39">
    <cfRule type="expression" dxfId="1581" priority="7">
      <formula>L39&gt;0</formula>
    </cfRule>
    <cfRule type="expression" dxfId="1580" priority="8">
      <formula>L39&lt;0</formula>
    </cfRule>
  </conditionalFormatting>
  <conditionalFormatting sqref="F39">
    <cfRule type="expression" dxfId="1579" priority="5">
      <formula>F39&gt;0</formula>
    </cfRule>
    <cfRule type="expression" dxfId="1578" priority="6">
      <formula>F39&lt;0</formula>
    </cfRule>
  </conditionalFormatting>
  <conditionalFormatting sqref="H39">
    <cfRule type="expression" dxfId="1577" priority="3">
      <formula>H39&gt;0</formula>
    </cfRule>
    <cfRule type="expression" dxfId="1576" priority="4">
      <formula>H39&lt;0</formula>
    </cfRule>
  </conditionalFormatting>
  <conditionalFormatting sqref="J41">
    <cfRule type="expression" dxfId="1575" priority="1">
      <formula>J41&gt;0</formula>
    </cfRule>
    <cfRule type="expression" dxfId="1574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34.19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34.19</v>
      </c>
      <c r="R4" s="490">
        <v>-5.9999999999999995E-4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37.609000000000002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37.267099999999999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36.925199999999997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36.583300000000001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36.241399999999999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35.899499999999996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35.557600000000001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35.215699999999998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34.873799999999996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34.5319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34.19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33.848099999999995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33.5062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33.164299999999997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32.822399999999995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32.480499999999999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32.138599999999997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31.796700000000001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31.454799999999999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31.1129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30.770999999999997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73" priority="31">
      <formula>F29&gt;0</formula>
    </cfRule>
    <cfRule type="expression" dxfId="1572" priority="32">
      <formula>F29&lt;0</formula>
    </cfRule>
  </conditionalFormatting>
  <conditionalFormatting sqref="F29 F31:F35">
    <cfRule type="expression" dxfId="1571" priority="33">
      <formula>F29&gt;0</formula>
    </cfRule>
    <cfRule type="expression" dxfId="1570" priority="34">
      <formula>F29&lt;0</formula>
    </cfRule>
  </conditionalFormatting>
  <conditionalFormatting sqref="H29 H31:H35">
    <cfRule type="expression" dxfId="1569" priority="29">
      <formula>H29&gt;0</formula>
    </cfRule>
    <cfRule type="expression" dxfId="1568" priority="30">
      <formula>H29&lt;0</formula>
    </cfRule>
  </conditionalFormatting>
  <conditionalFormatting sqref="F21:F28">
    <cfRule type="expression" dxfId="1567" priority="27">
      <formula>F21&gt;0</formula>
    </cfRule>
    <cfRule type="expression" dxfId="1566" priority="28">
      <formula>F21&lt;0</formula>
    </cfRule>
  </conditionalFormatting>
  <conditionalFormatting sqref="H21:H28">
    <cfRule type="expression" dxfId="1565" priority="25">
      <formula>H21&gt;0</formula>
    </cfRule>
    <cfRule type="expression" dxfId="1564" priority="26">
      <formula>H21&lt;0</formula>
    </cfRule>
  </conditionalFormatting>
  <conditionalFormatting sqref="Q8">
    <cfRule type="expression" dxfId="1563" priority="21">
      <formula>Q8&gt;0</formula>
    </cfRule>
    <cfRule type="expression" dxfId="1562" priority="22">
      <formula>Q8&lt;0</formula>
    </cfRule>
  </conditionalFormatting>
  <conditionalFormatting sqref="Q7">
    <cfRule type="expression" dxfId="1561" priority="23">
      <formula>Q7&gt;0</formula>
    </cfRule>
    <cfRule type="expression" dxfId="1560" priority="24">
      <formula>Q7&lt;0</formula>
    </cfRule>
  </conditionalFormatting>
  <conditionalFormatting sqref="F30">
    <cfRule type="expression" dxfId="1559" priority="19">
      <formula>F30&gt;0</formula>
    </cfRule>
    <cfRule type="expression" dxfId="1558" priority="20">
      <formula>F30&lt;0</formula>
    </cfRule>
  </conditionalFormatting>
  <conditionalFormatting sqref="H30">
    <cfRule type="expression" dxfId="1557" priority="17">
      <formula>H30&gt;0</formula>
    </cfRule>
    <cfRule type="expression" dxfId="1556" priority="18">
      <formula>H30&lt;0</formula>
    </cfRule>
  </conditionalFormatting>
  <conditionalFormatting sqref="F68 F70:F74">
    <cfRule type="expression" dxfId="1555" priority="13">
      <formula>F68&gt;0</formula>
    </cfRule>
    <cfRule type="expression" dxfId="1554" priority="14">
      <formula>F68&lt;0</formula>
    </cfRule>
  </conditionalFormatting>
  <conditionalFormatting sqref="F68 F70:F74">
    <cfRule type="expression" dxfId="1553" priority="15">
      <formula>F68&gt;0</formula>
    </cfRule>
    <cfRule type="expression" dxfId="1552" priority="16">
      <formula>F68&lt;0</formula>
    </cfRule>
  </conditionalFormatting>
  <conditionalFormatting sqref="H68 H70:H74">
    <cfRule type="expression" dxfId="1551" priority="11">
      <formula>H68&gt;0</formula>
    </cfRule>
    <cfRule type="expression" dxfId="1550" priority="12">
      <formula>H68&lt;0</formula>
    </cfRule>
  </conditionalFormatting>
  <conditionalFormatting sqref="F60:F67">
    <cfRule type="expression" dxfId="1549" priority="9">
      <formula>F60&gt;0</formula>
    </cfRule>
    <cfRule type="expression" dxfId="1548" priority="10">
      <formula>F60&lt;0</formula>
    </cfRule>
  </conditionalFormatting>
  <conditionalFormatting sqref="H60:H67">
    <cfRule type="expression" dxfId="1547" priority="7">
      <formula>H60&gt;0</formula>
    </cfRule>
    <cfRule type="expression" dxfId="1546" priority="8">
      <formula>H60&lt;0</formula>
    </cfRule>
  </conditionalFormatting>
  <conditionalFormatting sqref="F69">
    <cfRule type="expression" dxfId="1545" priority="5">
      <formula>F69&gt;0</formula>
    </cfRule>
    <cfRule type="expression" dxfId="1544" priority="6">
      <formula>F69&lt;0</formula>
    </cfRule>
  </conditionalFormatting>
  <conditionalFormatting sqref="H69">
    <cfRule type="expression" dxfId="1543" priority="3">
      <formula>H69&gt;0</formula>
    </cfRule>
    <cfRule type="expression" dxfId="1542" priority="4">
      <formula>H69&lt;0</formula>
    </cfRule>
  </conditionalFormatting>
  <conditionalFormatting sqref="Q10">
    <cfRule type="expression" dxfId="1541" priority="1">
      <formula>Q10&gt;0</formula>
    </cfRule>
    <cfRule type="expression" dxfId="154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27.1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27.1</v>
      </c>
      <c r="R4" s="490">
        <v>1.7600000000000001E-2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3" t="s">
        <v>78</v>
      </c>
      <c r="P40" s="75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29.810000000000002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29.539000000000005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29.268000000000004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28.997000000000003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28.726000000000003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28.455000000000002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28.184000000000001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27.913000000000004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27.642000000000003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27.371000000000002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27.1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26.829000000000001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26.558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26.286999999999999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26.016000000000002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25.745000000000001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25.474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25.203000000000003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24.932000000000002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24.661000000000001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24.39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9" priority="11">
      <formula>F33&gt;0</formula>
    </cfRule>
    <cfRule type="expression" dxfId="1538" priority="12">
      <formula>F33&lt;0</formula>
    </cfRule>
  </conditionalFormatting>
  <conditionalFormatting sqref="Q7">
    <cfRule type="expression" dxfId="1537" priority="9">
      <formula>Q7&gt;0</formula>
    </cfRule>
    <cfRule type="expression" dxfId="1536" priority="10">
      <formula>Q7&lt;0</formula>
    </cfRule>
  </conditionalFormatting>
  <conditionalFormatting sqref="Q8">
    <cfRule type="expression" dxfId="1535" priority="7">
      <formula>Q8&gt;0</formula>
    </cfRule>
    <cfRule type="expression" dxfId="1534" priority="8">
      <formula>Q8&lt;0</formula>
    </cfRule>
  </conditionalFormatting>
  <conditionalFormatting sqref="F25:F32">
    <cfRule type="expression" dxfId="1533" priority="5">
      <formula>F25&gt;0</formula>
    </cfRule>
    <cfRule type="expression" dxfId="1532" priority="6">
      <formula>F25&lt;0</formula>
    </cfRule>
  </conditionalFormatting>
  <conditionalFormatting sqref="H25:H32">
    <cfRule type="expression" dxfId="1531" priority="3">
      <formula>H25&gt;0</formula>
    </cfRule>
    <cfRule type="expression" dxfId="1530" priority="4">
      <formula>H25&lt;0</formula>
    </cfRule>
  </conditionalFormatting>
  <conditionalFormatting sqref="Q10">
    <cfRule type="expression" dxfId="1529" priority="1">
      <formula>Q10&gt;0</formula>
    </cfRule>
    <cfRule type="expression" dxfId="152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16.11</v>
      </c>
      <c r="R4" s="490">
        <v>-5.9999999999999995E-4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3222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1133.8299999999945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-149.59000000000015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-4.4367790864251029E-2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3" t="s">
        <v>78</v>
      </c>
      <c r="P40" s="753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17.721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17.559899999999999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17.398800000000001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17.2377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17.076599999999999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16.915500000000002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16.7544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16.593299999999999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16.432199999999998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16.271100000000001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16.11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15.9489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15.787799999999999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15.6267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15.465599999999998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15.304499999999999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15.143399999999998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14.9823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14.821199999999999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14.6601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14.499000000000001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27" priority="65">
      <formula>F31&gt;0</formula>
    </cfRule>
    <cfRule type="expression" dxfId="1526" priority="66">
      <formula>F31&lt;0</formula>
    </cfRule>
  </conditionalFormatting>
  <conditionalFormatting sqref="Q7">
    <cfRule type="expression" dxfId="1525" priority="63">
      <formula>Q7&gt;0</formula>
    </cfRule>
    <cfRule type="expression" dxfId="1524" priority="64">
      <formula>Q7&lt;0</formula>
    </cfRule>
  </conditionalFormatting>
  <conditionalFormatting sqref="Q8">
    <cfRule type="expression" dxfId="1523" priority="61">
      <formula>Q8&gt;0</formula>
    </cfRule>
    <cfRule type="expression" dxfId="1522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21" priority="53">
      <formula>M58&gt;0</formula>
    </cfRule>
    <cfRule type="expression" dxfId="1520" priority="54">
      <formula>M58&lt;0</formula>
    </cfRule>
  </conditionalFormatting>
  <conditionalFormatting sqref="Q10">
    <cfRule type="expression" dxfId="1519" priority="51">
      <formula>Q10&gt;0</formula>
    </cfRule>
    <cfRule type="expression" dxfId="1518" priority="52">
      <formula>Q10&lt;0</formula>
    </cfRule>
  </conditionalFormatting>
  <conditionalFormatting sqref="F29:F30">
    <cfRule type="expression" dxfId="1517" priority="49">
      <formula>F29&gt;0</formula>
    </cfRule>
    <cfRule type="expression" dxfId="1516" priority="50">
      <formula>F29&lt;0</formula>
    </cfRule>
  </conditionalFormatting>
  <conditionalFormatting sqref="H29:H30">
    <cfRule type="expression" dxfId="1515" priority="47">
      <formula>H29&gt;0</formula>
    </cfRule>
    <cfRule type="expression" dxfId="1514" priority="48">
      <formula>H29&lt;0</formula>
    </cfRule>
  </conditionalFormatting>
  <conditionalFormatting sqref="F83:F94">
    <cfRule type="expression" dxfId="1513" priority="45">
      <formula>F83&gt;0</formula>
    </cfRule>
    <cfRule type="expression" dxfId="1512" priority="46">
      <formula>F83&lt;0</formula>
    </cfRule>
  </conditionalFormatting>
  <conditionalFormatting sqref="H83:H94">
    <cfRule type="expression" dxfId="1511" priority="43">
      <formula>H83&gt;0</formula>
    </cfRule>
    <cfRule type="expression" dxfId="1510" priority="44">
      <formula>H83&lt;0</formula>
    </cfRule>
  </conditionalFormatting>
  <conditionalFormatting sqref="J41">
    <cfRule type="expression" dxfId="1509" priority="41">
      <formula>J41&gt;0</formula>
    </cfRule>
    <cfRule type="expression" dxfId="1508" priority="42">
      <formula>J41&lt;0</formula>
    </cfRule>
  </conditionalFormatting>
  <conditionalFormatting sqref="J39:J47 J49">
    <cfRule type="expression" dxfId="1507" priority="39">
      <formula>J39&gt;0</formula>
    </cfRule>
    <cfRule type="expression" dxfId="1506" priority="40">
      <formula>J39&lt;0</formula>
    </cfRule>
  </conditionalFormatting>
  <conditionalFormatting sqref="F48 H48">
    <cfRule type="expression" dxfId="1505" priority="37">
      <formula>F48&gt;0</formula>
    </cfRule>
    <cfRule type="expression" dxfId="1504" priority="38">
      <formula>F48&lt;0</formula>
    </cfRule>
  </conditionalFormatting>
  <conditionalFormatting sqref="J48">
    <cfRule type="expression" dxfId="1503" priority="35">
      <formula>J48&gt;0</formula>
    </cfRule>
    <cfRule type="expression" dxfId="1502" priority="36">
      <formula>J48&lt;0</formula>
    </cfRule>
  </conditionalFormatting>
  <conditionalFormatting sqref="K41:K52">
    <cfRule type="expression" dxfId="1501" priority="33">
      <formula>K41&gt;0</formula>
    </cfRule>
    <cfRule type="expression" dxfId="1500" priority="34">
      <formula>K41&lt;0</formula>
    </cfRule>
  </conditionalFormatting>
  <conditionalFormatting sqref="K39:K52">
    <cfRule type="expression" dxfId="1499" priority="31">
      <formula>K39&gt;0</formula>
    </cfRule>
    <cfRule type="expression" dxfId="1498" priority="32">
      <formula>K39&lt;0</formula>
    </cfRule>
  </conditionalFormatting>
  <conditionalFormatting sqref="F102:F118 H102:H118 H120:H128 F120:F128">
    <cfRule type="expression" dxfId="1497" priority="27">
      <formula>F102&gt;0</formula>
    </cfRule>
    <cfRule type="expression" dxfId="1496" priority="28">
      <formula>F102&lt;0</formula>
    </cfRule>
  </conditionalFormatting>
  <conditionalFormatting sqref="F96:F101">
    <cfRule type="expression" dxfId="1495" priority="25">
      <formula>F96&gt;0</formula>
    </cfRule>
    <cfRule type="expression" dxfId="1494" priority="26">
      <formula>F96&lt;0</formula>
    </cfRule>
  </conditionalFormatting>
  <conditionalFormatting sqref="H96:H101">
    <cfRule type="expression" dxfId="1493" priority="23">
      <formula>H96&gt;0</formula>
    </cfRule>
    <cfRule type="expression" dxfId="1492" priority="24">
      <formula>H96&lt;0</formula>
    </cfRule>
  </conditionalFormatting>
  <conditionalFormatting sqref="J112">
    <cfRule type="expression" dxfId="1491" priority="21">
      <formula>J112&gt;0</formula>
    </cfRule>
    <cfRule type="expression" dxfId="1490" priority="22">
      <formula>J112&lt;0</formula>
    </cfRule>
  </conditionalFormatting>
  <conditionalFormatting sqref="J110:J118 J120">
    <cfRule type="expression" dxfId="1489" priority="19">
      <formula>J110&gt;0</formula>
    </cfRule>
    <cfRule type="expression" dxfId="1488" priority="20">
      <formula>J110&lt;0</formula>
    </cfRule>
  </conditionalFormatting>
  <conditionalFormatting sqref="F119 H119">
    <cfRule type="expression" dxfId="1487" priority="17">
      <formula>F119&gt;0</formula>
    </cfRule>
    <cfRule type="expression" dxfId="1486" priority="18">
      <formula>F119&lt;0</formula>
    </cfRule>
  </conditionalFormatting>
  <conditionalFormatting sqref="J119">
    <cfRule type="expression" dxfId="1485" priority="15">
      <formula>J119&gt;0</formula>
    </cfRule>
    <cfRule type="expression" dxfId="1484" priority="16">
      <formula>J119&lt;0</formula>
    </cfRule>
  </conditionalFormatting>
  <conditionalFormatting sqref="K112:K123">
    <cfRule type="expression" dxfId="1483" priority="13">
      <formula>K112&gt;0</formula>
    </cfRule>
    <cfRule type="expression" dxfId="1482" priority="14">
      <formula>K112&lt;0</formula>
    </cfRule>
  </conditionalFormatting>
  <conditionalFormatting sqref="K110:K123">
    <cfRule type="expression" dxfId="1481" priority="11">
      <formula>K110&gt;0</formula>
    </cfRule>
    <cfRule type="expression" dxfId="1480" priority="12">
      <formula>K110&lt;0</formula>
    </cfRule>
  </conditionalFormatting>
  <conditionalFormatting sqref="J121">
    <cfRule type="expression" dxfId="1479" priority="9">
      <formula>J121&gt;0</formula>
    </cfRule>
    <cfRule type="expression" dxfId="1478" priority="10">
      <formula>J121&lt;0</formula>
    </cfRule>
  </conditionalFormatting>
  <conditionalFormatting sqref="F25:F28">
    <cfRule type="expression" dxfId="1477" priority="7">
      <formula>F25&gt;0</formula>
    </cfRule>
    <cfRule type="expression" dxfId="1476" priority="8">
      <formula>F25&lt;0</formula>
    </cfRule>
  </conditionalFormatting>
  <conditionalFormatting sqref="H25:H28">
    <cfRule type="expression" dxfId="1475" priority="5">
      <formula>H25&gt;0</formula>
    </cfRule>
    <cfRule type="expression" dxfId="1474" priority="6">
      <formula>H25&lt;0</formula>
    </cfRule>
  </conditionalFormatting>
  <conditionalFormatting sqref="J27:J29">
    <cfRule type="expression" dxfId="1473" priority="3">
      <formula>J27&gt;0</formula>
    </cfRule>
    <cfRule type="expression" dxfId="1472" priority="4">
      <formula>J27&lt;0</formula>
    </cfRule>
  </conditionalFormatting>
  <conditionalFormatting sqref="J30">
    <cfRule type="expression" dxfId="1471" priority="1">
      <formula>J30&gt;0</formula>
    </cfRule>
    <cfRule type="expression" dxfId="1470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58.38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58.38</v>
      </c>
      <c r="R4" s="490">
        <v>-2.2000000000000001E-3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3" t="s">
        <v>78</v>
      </c>
      <c r="P40" s="753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64.218000000000004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63.634200000000007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63.05040000000001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62.466600000000007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61.882800000000003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61.299000000000007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60.715200000000003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60.131400000000006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59.547600000000003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58.963800000000006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58.38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57.796199999999999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57.212400000000002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56.628599999999999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56.044800000000002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55.460999999999999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54.877200000000002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54.293400000000005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53.709600000000002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53.125800000000005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52.542000000000002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69" priority="15">
      <formula>F39&gt;0</formula>
    </cfRule>
    <cfRule type="expression" dxfId="1468" priority="16">
      <formula>F39&lt;0</formula>
    </cfRule>
  </conditionalFormatting>
  <conditionalFormatting sqref="Q7">
    <cfRule type="expression" dxfId="1467" priority="13">
      <formula>Q7&gt;0</formula>
    </cfRule>
    <cfRule type="expression" dxfId="1466" priority="14">
      <formula>Q7&lt;0</formula>
    </cfRule>
  </conditionalFormatting>
  <conditionalFormatting sqref="Q8">
    <cfRule type="expression" dxfId="1465" priority="11">
      <formula>Q8&gt;0</formula>
    </cfRule>
    <cfRule type="expression" dxfId="1464" priority="12">
      <formula>Q8&lt;0</formula>
    </cfRule>
  </conditionalFormatting>
  <conditionalFormatting sqref="F25:F38">
    <cfRule type="expression" dxfId="1463" priority="9">
      <formula>F25&gt;0</formula>
    </cfRule>
    <cfRule type="expression" dxfId="1462" priority="10">
      <formula>F25&lt;0</formula>
    </cfRule>
  </conditionalFormatting>
  <conditionalFormatting sqref="H25:H38">
    <cfRule type="expression" dxfId="1461" priority="7">
      <formula>H25&gt;0</formula>
    </cfRule>
    <cfRule type="expression" dxfId="146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59" priority="3">
      <formula>M55&gt;0</formula>
    </cfRule>
    <cfRule type="expression" dxfId="1458" priority="4">
      <formula>M55&lt;0</formula>
    </cfRule>
  </conditionalFormatting>
  <conditionalFormatting sqref="Q10">
    <cfRule type="expression" dxfId="1457" priority="1">
      <formula>Q10&gt;0</formula>
    </cfRule>
    <cfRule type="expression" dxfId="145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41.34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41.34</v>
      </c>
      <c r="R4" s="490">
        <v>-1.4E-3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3" t="s">
        <v>78</v>
      </c>
      <c r="P40" s="753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45.474000000000011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45.060600000000008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44.647200000000005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44.233800000000009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43.820400000000006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43.407000000000004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42.993600000000008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42.580200000000005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42.166800000000002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41.753400000000006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41.34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40.926600000000001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40.513200000000005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40.099800000000002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39.686399999999999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39.273000000000003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38.8596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38.446200000000005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38.032800000000002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37.619400000000006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37.206000000000003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55" priority="27">
      <formula>F27&gt;0</formula>
    </cfRule>
    <cfRule type="expression" dxfId="145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53" priority="15">
      <formula>Q8&gt;0</formula>
    </cfRule>
    <cfRule type="expression" dxfId="1452" priority="16">
      <formula>Q8&lt;0</formula>
    </cfRule>
  </conditionalFormatting>
  <conditionalFormatting sqref="Q7">
    <cfRule type="expression" dxfId="1451" priority="17">
      <formula>Q7&gt;0</formula>
    </cfRule>
    <cfRule type="expression" dxfId="1450" priority="18">
      <formula>Q7&lt;0</formula>
    </cfRule>
  </conditionalFormatting>
  <conditionalFormatting sqref="F37:F38">
    <cfRule type="expression" dxfId="1449" priority="13">
      <formula>F37&gt;0</formula>
    </cfRule>
    <cfRule type="expression" dxfId="1448" priority="14">
      <formula>F37&lt;0</formula>
    </cfRule>
  </conditionalFormatting>
  <conditionalFormatting sqref="H37:H38">
    <cfRule type="expression" dxfId="1447" priority="11">
      <formula>H37&gt;0</formula>
    </cfRule>
    <cfRule type="expression" dxfId="1446" priority="12">
      <formula>H37&lt;0</formula>
    </cfRule>
  </conditionalFormatting>
  <conditionalFormatting sqref="F23:F26 H23:H26">
    <cfRule type="expression" dxfId="1445" priority="9">
      <formula>F23&gt;0</formula>
    </cfRule>
    <cfRule type="expression" dxfId="1444" priority="10">
      <formula>F23&lt;0</formula>
    </cfRule>
  </conditionalFormatting>
  <conditionalFormatting sqref="Q10">
    <cfRule type="expression" dxfId="1443" priority="3">
      <formula>Q10&gt;0</formula>
    </cfRule>
    <cfRule type="expression" dxfId="1442" priority="4">
      <formula>Q10&lt;0</formula>
    </cfRule>
  </conditionalFormatting>
  <conditionalFormatting sqref="F22 H22">
    <cfRule type="expression" dxfId="1441" priority="1">
      <formula>F22&gt;0</formula>
    </cfRule>
    <cfRule type="expression" dxfId="1440" priority="2">
      <formula>F22&lt;0</formula>
    </cfRule>
  </conditionalFormatting>
  <conditionalFormatting sqref="M41">
    <cfRule type="expression" dxfId="1439" priority="5">
      <formula>M41&gt;0</formula>
    </cfRule>
    <cfRule type="expression" dxfId="143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64.739999999999995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64.739999999999995</v>
      </c>
      <c r="R4" s="490">
        <v>7.0000000000000001E-3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71.213999999999999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70.566599999999994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69.919200000000004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69.271799999999999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68.624399999999994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67.977000000000004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67.329599999999999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66.682199999999995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66.03479999999999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65.3874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64.739999999999995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64.09259999999999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63.445199999999993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62.797799999999995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62.150399999999991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61.502999999999993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60.855599999999988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60.208199999999998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59.5608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58.913399999999996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58.265999999999998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37" priority="29">
      <formula>F25&gt;0</formula>
    </cfRule>
    <cfRule type="expression" dxfId="1436" priority="30">
      <formula>F25&lt;0</formula>
    </cfRule>
  </conditionalFormatting>
  <conditionalFormatting sqref="Q7">
    <cfRule type="expression" dxfId="1435" priority="27">
      <formula>Q7&gt;0</formula>
    </cfRule>
    <cfRule type="expression" dxfId="1434" priority="28">
      <formula>Q7&lt;0</formula>
    </cfRule>
  </conditionalFormatting>
  <conditionalFormatting sqref="Q8">
    <cfRule type="expression" dxfId="1433" priority="25">
      <formula>Q8&gt;0</formula>
    </cfRule>
    <cfRule type="expression" dxfId="1432" priority="26">
      <formula>Q8&lt;0</formula>
    </cfRule>
  </conditionalFormatting>
  <conditionalFormatting sqref="Q10">
    <cfRule type="expression" dxfId="1431" priority="13">
      <formula>Q10&gt;0</formula>
    </cfRule>
    <cfRule type="expression" dxfId="1430" priority="14">
      <formula>Q10&lt;0</formula>
    </cfRule>
  </conditionalFormatting>
  <conditionalFormatting sqref="M46">
    <cfRule type="expression" dxfId="1429" priority="11">
      <formula>M46&gt;0</formula>
    </cfRule>
    <cfRule type="expression" dxfId="1428" priority="12">
      <formula>M46&lt;0</formula>
    </cfRule>
  </conditionalFormatting>
  <conditionalFormatting sqref="F80:F88 H80:H88">
    <cfRule type="expression" dxfId="1427" priority="9">
      <formula>F80&gt;0</formula>
    </cfRule>
    <cfRule type="expression" dxfId="1426" priority="10">
      <formula>F80&lt;0</formula>
    </cfRule>
  </conditionalFormatting>
  <conditionalFormatting sqref="F75:F79">
    <cfRule type="expression" dxfId="1425" priority="7">
      <formula>F75&gt;0</formula>
    </cfRule>
    <cfRule type="expression" dxfId="1424" priority="8">
      <formula>F75&lt;0</formula>
    </cfRule>
  </conditionalFormatting>
  <conditionalFormatting sqref="H75:H79">
    <cfRule type="expression" dxfId="1423" priority="5">
      <formula>H75&gt;0</formula>
    </cfRule>
    <cfRule type="expression" dxfId="1422" priority="6">
      <formula>H75&lt;0</formula>
    </cfRule>
  </conditionalFormatting>
  <conditionalFormatting sqref="F71:F74">
    <cfRule type="expression" dxfId="1421" priority="3">
      <formula>F71&gt;0</formula>
    </cfRule>
    <cfRule type="expression" dxfId="1420" priority="4">
      <formula>F71&lt;0</formula>
    </cfRule>
  </conditionalFormatting>
  <conditionalFormatting sqref="H71:H74">
    <cfRule type="expression" dxfId="1419" priority="1">
      <formula>H71&gt;0</formula>
    </cfRule>
    <cfRule type="expression" dxfId="141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28.99</v>
      </c>
      <c r="R4" s="512">
        <v>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31.888999999999999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31.5991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31.309200000000001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31.019300000000001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30.729399999999998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30.439499999999999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30.1496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29.8597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29.569799999999997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29.279899999999998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28.99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28.700099999999999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28.4102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28.120299999999997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27.830399999999997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27.540499999999998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27.250599999999999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26.960699999999999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26.6708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26.3809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26.090999999999998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100</v>
      </c>
      <c r="D84" s="536"/>
      <c r="E84" s="536"/>
      <c r="F84" s="536">
        <f>SUM(F68:F72)</f>
        <v>2248</v>
      </c>
      <c r="G84" s="535"/>
      <c r="H84" s="557">
        <f>SUM(H68:H71)</f>
        <v>100</v>
      </c>
      <c r="I84" s="536"/>
      <c r="J84" s="536"/>
      <c r="K84" s="536">
        <f>SUM(K68:K71)</f>
        <v>2805.94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7" priority="21">
      <formula>F47&gt;0</formula>
    </cfRule>
    <cfRule type="expression" dxfId="1416" priority="22">
      <formula>F47&lt;0</formula>
    </cfRule>
  </conditionalFormatting>
  <conditionalFormatting sqref="Q7">
    <cfRule type="expression" dxfId="1415" priority="19">
      <formula>Q7&gt;0</formula>
    </cfRule>
    <cfRule type="expression" dxfId="1414" priority="20">
      <formula>Q7&lt;0</formula>
    </cfRule>
  </conditionalFormatting>
  <conditionalFormatting sqref="Q8">
    <cfRule type="expression" dxfId="1413" priority="17">
      <formula>Q8&gt;0</formula>
    </cfRule>
    <cfRule type="expression" dxfId="1412" priority="18">
      <formula>Q8&lt;0</formula>
    </cfRule>
  </conditionalFormatting>
  <conditionalFormatting sqref="F25:F46">
    <cfRule type="expression" dxfId="1411" priority="15">
      <formula>F25&gt;0</formula>
    </cfRule>
    <cfRule type="expression" dxfId="1410" priority="16">
      <formula>F25&lt;0</formula>
    </cfRule>
  </conditionalFormatting>
  <conditionalFormatting sqref="H25:H46">
    <cfRule type="expression" dxfId="1409" priority="13">
      <formula>H25&gt;0</formula>
    </cfRule>
    <cfRule type="expression" dxfId="1408" priority="14">
      <formula>H25&lt;0</formula>
    </cfRule>
  </conditionalFormatting>
  <conditionalFormatting sqref="F89:F110">
    <cfRule type="expression" dxfId="1407" priority="11">
      <formula>F89&gt;0</formula>
    </cfRule>
    <cfRule type="expression" dxfId="1406" priority="12">
      <formula>F89&lt;0</formula>
    </cfRule>
  </conditionalFormatting>
  <conditionalFormatting sqref="H89:H110">
    <cfRule type="expression" dxfId="1405" priority="9">
      <formula>H89&gt;0</formula>
    </cfRule>
    <cfRule type="expression" dxfId="1404" priority="10">
      <formula>H89&lt;0</formula>
    </cfRule>
  </conditionalFormatting>
  <conditionalFormatting sqref="Q10">
    <cfRule type="expression" dxfId="1403" priority="7">
      <formula>Q10&gt;0</formula>
    </cfRule>
    <cfRule type="expression" dxfId="1402" priority="8">
      <formula>Q10&lt;0</formula>
    </cfRule>
  </conditionalFormatting>
  <conditionalFormatting sqref="J25:J38">
    <cfRule type="expression" dxfId="1401" priority="5">
      <formula>J25&gt;0</formula>
    </cfRule>
    <cfRule type="expression" dxfId="1400" priority="6">
      <formula>J25&lt;0</formula>
    </cfRule>
  </conditionalFormatting>
  <conditionalFormatting sqref="K25:K38">
    <cfRule type="expression" dxfId="1399" priority="3">
      <formula>K25&gt;0</formula>
    </cfRule>
    <cfRule type="expression" dxfId="1398" priority="4">
      <formula>K25&lt;0</formula>
    </cfRule>
  </conditionalFormatting>
  <conditionalFormatting sqref="L25:L38">
    <cfRule type="expression" dxfId="1397" priority="1">
      <formula>L25&gt;0</formula>
    </cfRule>
    <cfRule type="expression" dxfId="139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50.5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50.5</v>
      </c>
      <c r="R4" s="49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55.550000000000004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55.045000000000002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54.540000000000006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54.035000000000004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53.53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53.025000000000006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52.52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52.015000000000001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51.51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51.005000000000003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50.5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49.994999999999997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49.49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48.984999999999999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48.48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47.974999999999994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47.47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46.965000000000003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46.46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45.954999999999998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45.45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95" priority="23">
      <formula>F34&gt;0</formula>
    </cfRule>
    <cfRule type="expression" dxfId="1394" priority="24">
      <formula>F34&lt;0</formula>
    </cfRule>
  </conditionalFormatting>
  <conditionalFormatting sqref="Q7">
    <cfRule type="expression" dxfId="1393" priority="21">
      <formula>Q7&gt;0</formula>
    </cfRule>
    <cfRule type="expression" dxfId="1392" priority="22">
      <formula>Q7&lt;0</formula>
    </cfRule>
  </conditionalFormatting>
  <conditionalFormatting sqref="Q8">
    <cfRule type="expression" dxfId="1391" priority="19">
      <formula>Q8&gt;0</formula>
    </cfRule>
    <cfRule type="expression" dxfId="1390" priority="20">
      <formula>Q8&lt;0</formula>
    </cfRule>
  </conditionalFormatting>
  <conditionalFormatting sqref="F25:F33">
    <cfRule type="expression" dxfId="1389" priority="17">
      <formula>F25&gt;0</formula>
    </cfRule>
    <cfRule type="expression" dxfId="1388" priority="18">
      <formula>F25&lt;0</formula>
    </cfRule>
  </conditionalFormatting>
  <conditionalFormatting sqref="H25:H33">
    <cfRule type="expression" dxfId="1387" priority="15">
      <formula>H25&gt;0</formula>
    </cfRule>
    <cfRule type="expression" dxfId="1386" priority="16">
      <formula>H25&lt;0</formula>
    </cfRule>
  </conditionalFormatting>
  <conditionalFormatting sqref="M46">
    <cfRule type="expression" dxfId="1385" priority="13">
      <formula>M46&gt;0</formula>
    </cfRule>
    <cfRule type="expression" dxfId="1384" priority="14">
      <formula>M46&lt;0</formula>
    </cfRule>
  </conditionalFormatting>
  <conditionalFormatting sqref="F79:F87 H79:H87">
    <cfRule type="expression" dxfId="1383" priority="11">
      <formula>F79&gt;0</formula>
    </cfRule>
    <cfRule type="expression" dxfId="1382" priority="12">
      <formula>F79&lt;0</formula>
    </cfRule>
  </conditionalFormatting>
  <conditionalFormatting sqref="F70:F78">
    <cfRule type="expression" dxfId="1381" priority="9">
      <formula>F70&gt;0</formula>
    </cfRule>
    <cfRule type="expression" dxfId="1380" priority="10">
      <formula>F70&lt;0</formula>
    </cfRule>
  </conditionalFormatting>
  <conditionalFormatting sqref="H70:H78">
    <cfRule type="expression" dxfId="1379" priority="7">
      <formula>H70&gt;0</formula>
    </cfRule>
    <cfRule type="expression" dxfId="1378" priority="8">
      <formula>H70&lt;0</formula>
    </cfRule>
  </conditionalFormatting>
  <conditionalFormatting sqref="J27:K27 J30:K30 J33:K33 J36:K36 J39:K39 J42:K42">
    <cfRule type="expression" dxfId="1377" priority="5">
      <formula>J27&gt;0</formula>
    </cfRule>
    <cfRule type="expression" dxfId="1376" priority="6">
      <formula>J27&lt;0</formula>
    </cfRule>
  </conditionalFormatting>
  <conditionalFormatting sqref="J28:K29 J31:K32 J34:K35 J37:K38 J40:K41">
    <cfRule type="expression" dxfId="1375" priority="3">
      <formula>J28&gt;0</formula>
    </cfRule>
    <cfRule type="expression" dxfId="1374" priority="4">
      <formula>J28&lt;0</formula>
    </cfRule>
  </conditionalFormatting>
  <conditionalFormatting sqref="L27:L42">
    <cfRule type="expression" dxfId="1373" priority="1">
      <formula>L27&gt;0</formula>
    </cfRule>
    <cfRule type="expression" dxfId="137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26.77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26.77</v>
      </c>
      <c r="R4" s="490">
        <v>2.4500000000000001E-2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29.447000000000003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29.179300000000001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28.9116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28.643900000000002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28.376200000000001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28.108499999999999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27.840800000000002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27.5731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27.305399999999999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27.037700000000001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26.77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26.502299999999998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26.2346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25.966899999999999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25.699199999999998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25.4315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25.163799999999998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24.896100000000001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24.628399999999999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24.360700000000001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24.093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71" priority="9">
      <formula>F57&gt;0</formula>
    </cfRule>
    <cfRule type="expression" dxfId="1370" priority="10">
      <formula>F57&lt;0</formula>
    </cfRule>
  </conditionalFormatting>
  <conditionalFormatting sqref="Q7">
    <cfRule type="expression" dxfId="1369" priority="7">
      <formula>Q7&gt;0</formula>
    </cfRule>
    <cfRule type="expression" dxfId="1368" priority="8">
      <formula>Q7&lt;0</formula>
    </cfRule>
  </conditionalFormatting>
  <conditionalFormatting sqref="Q8">
    <cfRule type="expression" dxfId="1367" priority="5">
      <formula>Q8&gt;0</formula>
    </cfRule>
    <cfRule type="expression" dxfId="1366" priority="6">
      <formula>Q8&lt;0</formula>
    </cfRule>
  </conditionalFormatting>
  <conditionalFormatting sqref="F25:F56">
    <cfRule type="expression" dxfId="1365" priority="3">
      <formula>F25&gt;0</formula>
    </cfRule>
    <cfRule type="expression" dxfId="1364" priority="4">
      <formula>F25&lt;0</formula>
    </cfRule>
  </conditionalFormatting>
  <conditionalFormatting sqref="H25:H56">
    <cfRule type="expression" dxfId="1363" priority="1">
      <formula>H25&gt;0</formula>
    </cfRule>
    <cfRule type="expression" dxfId="136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80.069999999999993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80.069999999999993</v>
      </c>
      <c r="R4" s="490">
        <v>-1.04E-2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88.076999999999998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87.276299999999992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86.4756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85.674899999999994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84.874200000000002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84.073499999999996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83.272799999999989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82.472099999999998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81.671399999999991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80.870699999999999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80.069999999999993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79.269299999999987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78.468599999999995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77.667899999999989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76.867199999999997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76.066499999999991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75.265799999999984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74.465099999999993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73.664400000000001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72.863699999999994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72.063000000000002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61" priority="15">
      <formula>F57&gt;0</formula>
    </cfRule>
    <cfRule type="expression" dxfId="1360" priority="16">
      <formula>F57&lt;0</formula>
    </cfRule>
  </conditionalFormatting>
  <conditionalFormatting sqref="Q7">
    <cfRule type="expression" dxfId="1359" priority="13">
      <formula>Q7&gt;0</formula>
    </cfRule>
    <cfRule type="expression" dxfId="1358" priority="14">
      <formula>Q7&lt;0</formula>
    </cfRule>
  </conditionalFormatting>
  <conditionalFormatting sqref="Q8">
    <cfRule type="expression" dxfId="1357" priority="11">
      <formula>Q8&gt;0</formula>
    </cfRule>
    <cfRule type="expression" dxfId="1356" priority="12">
      <formula>Q8&lt;0</formula>
    </cfRule>
  </conditionalFormatting>
  <conditionalFormatting sqref="F25:F56">
    <cfRule type="expression" dxfId="1355" priority="9">
      <formula>F25&gt;0</formula>
    </cfRule>
    <cfRule type="expression" dxfId="1354" priority="10">
      <formula>F25&lt;0</formula>
    </cfRule>
  </conditionalFormatting>
  <conditionalFormatting sqref="H25:H56">
    <cfRule type="expression" dxfId="1353" priority="7">
      <formula>H25&gt;0</formula>
    </cfRule>
    <cfRule type="expression" dxfId="1352" priority="8">
      <formula>H25&lt;0</formula>
    </cfRule>
  </conditionalFormatting>
  <conditionalFormatting sqref="M58">
    <cfRule type="expression" dxfId="1351" priority="5">
      <formula>M58&gt;0</formula>
    </cfRule>
    <cfRule type="expression" dxfId="1350" priority="6">
      <formula>M58&lt;0</formula>
    </cfRule>
  </conditionalFormatting>
  <conditionalFormatting sqref="F84:F115">
    <cfRule type="expression" dxfId="1349" priority="3">
      <formula>F84&gt;0</formula>
    </cfRule>
    <cfRule type="expression" dxfId="1348" priority="4">
      <formula>F84&lt;0</formula>
    </cfRule>
  </conditionalFormatting>
  <conditionalFormatting sqref="H84:H115">
    <cfRule type="expression" dxfId="1347" priority="1">
      <formula>H84&gt;0</formula>
    </cfRule>
    <cfRule type="expression" dxfId="134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813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147.94999999999999</v>
      </c>
      <c r="R4" s="512">
        <v>-4.4000000000000003E-3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4438.5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-36.599999999999454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-36.599999999999454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-8.1785881879733319E-3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162.745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161.2655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159.786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158.3065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156.827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155.3475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153.86799999999999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152.38849999999999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150.90899999999999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149.42949999999999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147.94999999999999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146.47049999999999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144.99099999999999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143.51149999999998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142.03199999999998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140.55249999999998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139.07299999999998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137.59350000000001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136.114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134.6345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133.155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5" priority="21">
      <formula>F47&gt;0</formula>
    </cfRule>
    <cfRule type="expression" dxfId="1344" priority="22">
      <formula>F47&lt;0</formula>
    </cfRule>
  </conditionalFormatting>
  <conditionalFormatting sqref="Q7">
    <cfRule type="expression" dxfId="1343" priority="19">
      <formula>Q7&gt;0</formula>
    </cfRule>
    <cfRule type="expression" dxfId="1342" priority="20">
      <formula>Q7&lt;0</formula>
    </cfRule>
  </conditionalFormatting>
  <conditionalFormatting sqref="Q8">
    <cfRule type="expression" dxfId="1341" priority="17">
      <formula>Q8&gt;0</formula>
    </cfRule>
    <cfRule type="expression" dxfId="1340" priority="18">
      <formula>Q8&lt;0</formula>
    </cfRule>
  </conditionalFormatting>
  <conditionalFormatting sqref="F25:F46">
    <cfRule type="expression" dxfId="1339" priority="15">
      <formula>F25&gt;0</formula>
    </cfRule>
    <cfRule type="expression" dxfId="1338" priority="16">
      <formula>F25&lt;0</formula>
    </cfRule>
  </conditionalFormatting>
  <conditionalFormatting sqref="H25:H46">
    <cfRule type="expression" dxfId="1337" priority="13">
      <formula>H25&gt;0</formula>
    </cfRule>
    <cfRule type="expression" dxfId="1336" priority="14">
      <formula>H25&lt;0</formula>
    </cfRule>
  </conditionalFormatting>
  <conditionalFormatting sqref="F89:F110">
    <cfRule type="expression" dxfId="1335" priority="11">
      <formula>F89&gt;0</formula>
    </cfRule>
    <cfRule type="expression" dxfId="1334" priority="12">
      <formula>F89&lt;0</formula>
    </cfRule>
  </conditionalFormatting>
  <conditionalFormatting sqref="H89:H110">
    <cfRule type="expression" dxfId="1333" priority="9">
      <formula>H89&gt;0</formula>
    </cfRule>
    <cfRule type="expression" dxfId="1332" priority="10">
      <formula>H89&lt;0</formula>
    </cfRule>
  </conditionalFormatting>
  <conditionalFormatting sqref="Q10">
    <cfRule type="expression" dxfId="1331" priority="7">
      <formula>Q10&gt;0</formula>
    </cfRule>
    <cfRule type="expression" dxfId="1330" priority="8">
      <formula>Q10&lt;0</formula>
    </cfRule>
  </conditionalFormatting>
  <conditionalFormatting sqref="J25:J38">
    <cfRule type="expression" dxfId="1329" priority="5">
      <formula>J25&gt;0</formula>
    </cfRule>
    <cfRule type="expression" dxfId="1328" priority="6">
      <formula>J25&lt;0</formula>
    </cfRule>
  </conditionalFormatting>
  <conditionalFormatting sqref="K25:K38">
    <cfRule type="expression" dxfId="1327" priority="3">
      <formula>K25&gt;0</formula>
    </cfRule>
    <cfRule type="expression" dxfId="1326" priority="4">
      <formula>K25&lt;0</formula>
    </cfRule>
  </conditionalFormatting>
  <conditionalFormatting sqref="L25:L38">
    <cfRule type="expression" dxfId="1325" priority="1">
      <formula>L25&gt;0</formula>
    </cfRule>
    <cfRule type="expression" dxfId="132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14" activePane="bottomLeft" state="frozen"/>
      <selection pane="bottomLeft" activeCell="H22" sqref="H22:K2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4" t="s">
        <v>741</v>
      </c>
      <c r="V2" s="754"/>
      <c r="W2" s="754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2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4" t="s">
        <v>742</v>
      </c>
      <c r="V3" s="754"/>
      <c r="W3" s="754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13.9</v>
      </c>
      <c r="R4" s="490">
        <v>1.0200000000000001E-2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809</v>
      </c>
      <c r="O5" s="11" t="s">
        <v>67</v>
      </c>
      <c r="Q5" s="3">
        <f>Q4*Q2</f>
        <v>88960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1237.08100000165</v>
      </c>
      <c r="R7">
        <v>5700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-13378.489999999976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-0.13072784247647176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1" t="s">
        <v>113</v>
      </c>
      <c r="P14" s="701" t="s">
        <v>756</v>
      </c>
      <c r="Q14" s="701" t="s">
        <v>757</v>
      </c>
      <c r="R14" s="699" t="s">
        <v>750</v>
      </c>
      <c r="S14" s="699" t="s">
        <v>751</v>
      </c>
      <c r="T14" s="701" t="s">
        <v>753</v>
      </c>
      <c r="U14" s="701" t="s">
        <v>754</v>
      </c>
      <c r="V14" s="699" t="s">
        <v>752</v>
      </c>
      <c r="W14" s="700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2">
        <v>42949</v>
      </c>
      <c r="P15" s="698" t="s">
        <v>758</v>
      </c>
      <c r="Q15" s="698"/>
      <c r="R15" s="697">
        <v>-0.15</v>
      </c>
      <c r="S15" s="697">
        <v>-0.24</v>
      </c>
      <c r="T15" s="698">
        <v>1.02</v>
      </c>
      <c r="U15" s="698">
        <v>1.04</v>
      </c>
      <c r="V15" s="695"/>
      <c r="W15" s="696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41">
        <v>43040</v>
      </c>
      <c r="P16" s="698" t="s">
        <v>759</v>
      </c>
      <c r="Q16" s="698" t="s">
        <v>749</v>
      </c>
      <c r="R16" s="697">
        <v>-0.155</v>
      </c>
      <c r="S16" s="695"/>
      <c r="T16" s="698">
        <v>1.04</v>
      </c>
      <c r="U16" s="698"/>
      <c r="V16" s="695"/>
      <c r="W16" s="696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3"/>
      <c r="P17" s="698"/>
      <c r="Q17" s="698"/>
      <c r="R17" s="695"/>
      <c r="S17" s="695"/>
      <c r="T17" s="698"/>
      <c r="U17" s="698"/>
      <c r="V17" s="695"/>
      <c r="W17" s="696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3"/>
      <c r="P20" s="698"/>
      <c r="Q20" s="698"/>
      <c r="R20" s="695"/>
      <c r="S20" s="695"/>
      <c r="T20" s="698"/>
      <c r="U20" s="698"/>
      <c r="V20" s="695"/>
      <c r="W20" s="696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3"/>
      <c r="P21" s="698"/>
      <c r="Q21" s="698"/>
      <c r="R21" s="695"/>
      <c r="S21" s="695"/>
      <c r="T21" s="698"/>
      <c r="U21" s="698"/>
      <c r="V21" s="695"/>
      <c r="W21" s="696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3" t="s">
        <v>78</v>
      </c>
      <c r="P41" s="753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16.957999999999998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16.818999999999999</v>
      </c>
    </row>
    <row r="44" spans="2:16" x14ac:dyDescent="0.25">
      <c r="B44" s="6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16.68</v>
      </c>
    </row>
    <row r="45" spans="2:16" x14ac:dyDescent="0.25">
      <c r="B45" s="6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16.541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16.402000000000001</v>
      </c>
    </row>
    <row r="47" spans="2:16" x14ac:dyDescent="0.25">
      <c r="O47" s="81">
        <v>1.17</v>
      </c>
      <c r="P47" s="81">
        <f t="shared" ref="P47:P53" si="2">O47*$Q$4</f>
        <v>16.262999999999998</v>
      </c>
    </row>
    <row r="48" spans="2:16" x14ac:dyDescent="0.25">
      <c r="G48" s="29"/>
      <c r="O48" s="81">
        <v>1.1599999999999999</v>
      </c>
      <c r="P48" s="81">
        <f t="shared" si="2"/>
        <v>16.123999999999999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15.984999999999999</v>
      </c>
    </row>
    <row r="50" spans="1:16" ht="15.75" thickBot="1" x14ac:dyDescent="0.3">
      <c r="A50" s="350" t="s">
        <v>195</v>
      </c>
      <c r="B50" s="494"/>
      <c r="C50" s="352">
        <f>SumByColor($A$50, C2:C48)</f>
        <v>7000</v>
      </c>
      <c r="D50" s="352"/>
      <c r="E50" s="352"/>
      <c r="F50" s="353">
        <f>SumByColor($A$50, F2:F48)</f>
        <v>95720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15.845999999999998</v>
      </c>
    </row>
    <row r="51" spans="1:16" x14ac:dyDescent="0.25">
      <c r="O51" s="81">
        <v>1.1299999999999999</v>
      </c>
      <c r="P51" s="81">
        <f t="shared" si="2"/>
        <v>15.706999999999999</v>
      </c>
    </row>
    <row r="52" spans="1:16" x14ac:dyDescent="0.25">
      <c r="O52" s="81">
        <v>1.1200000000000001</v>
      </c>
      <c r="P52" s="81">
        <f t="shared" si="2"/>
        <v>15.568000000000001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15.429000000000002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15.290000000000001</v>
      </c>
    </row>
    <row r="55" spans="1:16" x14ac:dyDescent="0.25">
      <c r="A55" t="s">
        <v>464</v>
      </c>
      <c r="B55" s="153">
        <v>42788</v>
      </c>
      <c r="C55" s="438">
        <v>6000</v>
      </c>
      <c r="D55" s="661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15.151000000000002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15.012000000000002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14.873000000000001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14.734000000000002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14.595000000000001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14.456000000000001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14.317</v>
      </c>
    </row>
    <row r="62" spans="1:16" x14ac:dyDescent="0.25">
      <c r="A62">
        <v>4200</v>
      </c>
      <c r="B62" s="153">
        <v>42805</v>
      </c>
      <c r="C62" s="438">
        <v>6000</v>
      </c>
      <c r="D62" s="661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14.178000000000001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14.039</v>
      </c>
    </row>
    <row r="64" spans="1:16" x14ac:dyDescent="0.25">
      <c r="A64">
        <v>3700</v>
      </c>
      <c r="B64" s="153">
        <v>42808</v>
      </c>
      <c r="C64" s="438">
        <v>6000</v>
      </c>
      <c r="D64" s="661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13.9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13.761000000000001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13.622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13.483000000000001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13.343999999999999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13.205</v>
      </c>
    </row>
    <row r="70" spans="1:16" x14ac:dyDescent="0.25">
      <c r="A70">
        <v>3900</v>
      </c>
      <c r="B70" s="153">
        <v>42823</v>
      </c>
      <c r="C70" s="438">
        <v>6000</v>
      </c>
      <c r="D70" s="661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13.065999999999999</v>
      </c>
    </row>
    <row r="71" spans="1:16" x14ac:dyDescent="0.25">
      <c r="A71">
        <v>4100</v>
      </c>
      <c r="B71" s="153">
        <v>42830</v>
      </c>
      <c r="C71" s="438">
        <v>6000</v>
      </c>
      <c r="D71" s="661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12.927000000000001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12.788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12.649000000000001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12.51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12.371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12.232000000000001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12.093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11.954000000000001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11.815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7" t="s">
        <v>113</v>
      </c>
      <c r="C124" s="501" t="s">
        <v>146</v>
      </c>
      <c r="D124" s="638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9">
        <v>42305</v>
      </c>
      <c r="C125" s="374">
        <v>2000</v>
      </c>
      <c r="D125" s="640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9">
        <v>42307</v>
      </c>
      <c r="C126" s="374">
        <v>0</v>
      </c>
      <c r="D126" s="640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9">
        <v>42310</v>
      </c>
      <c r="C127" s="374">
        <v>0</v>
      </c>
      <c r="D127" s="640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9">
        <v>42314</v>
      </c>
      <c r="C128" s="374">
        <v>2500</v>
      </c>
      <c r="D128" s="640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9">
        <v>42318</v>
      </c>
      <c r="C129" s="374">
        <v>0</v>
      </c>
      <c r="D129" s="640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9">
        <v>42328</v>
      </c>
      <c r="C130" s="374">
        <v>3078</v>
      </c>
      <c r="D130" s="640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9">
        <v>42331</v>
      </c>
      <c r="C131" s="374">
        <v>0</v>
      </c>
      <c r="D131" s="640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9">
        <v>42335</v>
      </c>
      <c r="C132" s="374">
        <v>3078</v>
      </c>
      <c r="D132" s="640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9">
        <v>42335</v>
      </c>
      <c r="C133" s="374">
        <v>3578</v>
      </c>
      <c r="D133" s="640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9">
        <v>42340</v>
      </c>
      <c r="C134" s="374">
        <v>4178</v>
      </c>
      <c r="D134" s="640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9">
        <v>42342</v>
      </c>
      <c r="C135" s="374">
        <v>4678</v>
      </c>
      <c r="D135" s="640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9">
        <v>42342</v>
      </c>
      <c r="C136" s="374">
        <v>4178</v>
      </c>
      <c r="D136" s="640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9">
        <v>42345</v>
      </c>
      <c r="C137" s="374">
        <v>4678</v>
      </c>
      <c r="D137" s="640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9">
        <v>42347</v>
      </c>
      <c r="C138" s="374">
        <v>4778</v>
      </c>
      <c r="D138" s="640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9">
        <v>42348</v>
      </c>
      <c r="C139" s="374">
        <v>4178</v>
      </c>
      <c r="D139" s="640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9">
        <v>42349</v>
      </c>
      <c r="C140" s="374">
        <v>3678</v>
      </c>
      <c r="D140" s="640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9">
        <v>42352</v>
      </c>
      <c r="C141" s="374">
        <v>4178</v>
      </c>
      <c r="D141" s="640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9">
        <v>42355</v>
      </c>
      <c r="C142" s="374">
        <v>4678</v>
      </c>
      <c r="D142" s="640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9">
        <v>42356</v>
      </c>
      <c r="C143" s="374">
        <v>5178</v>
      </c>
      <c r="D143" s="640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9">
        <v>42356</v>
      </c>
      <c r="C144" s="374">
        <v>6178</v>
      </c>
      <c r="D144" s="640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9">
        <v>42356</v>
      </c>
      <c r="C145" s="374">
        <v>6400</v>
      </c>
      <c r="D145" s="640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9">
        <v>42359</v>
      </c>
      <c r="C146" s="374">
        <v>5178</v>
      </c>
      <c r="D146" s="640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9">
        <v>42361</v>
      </c>
      <c r="C147" s="374">
        <v>4178</v>
      </c>
      <c r="D147" s="640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9">
        <v>42361</v>
      </c>
      <c r="C148" s="374">
        <v>4178</v>
      </c>
      <c r="D148" s="640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9">
        <v>42366</v>
      </c>
      <c r="C149" s="395">
        <v>6678</v>
      </c>
      <c r="D149" s="641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9">
        <v>42367</v>
      </c>
      <c r="C150" s="395">
        <v>8678</v>
      </c>
      <c r="D150" s="641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9">
        <v>42368</v>
      </c>
      <c r="C151" s="374">
        <v>9678</v>
      </c>
      <c r="D151" s="640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9">
        <v>42369</v>
      </c>
      <c r="C152" s="374">
        <v>8678</v>
      </c>
      <c r="D152" s="640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9">
        <v>42374</v>
      </c>
      <c r="C153" s="374">
        <v>7678</v>
      </c>
      <c r="D153" s="640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9">
        <v>42375</v>
      </c>
      <c r="C154" s="374">
        <v>8678</v>
      </c>
      <c r="D154" s="640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9">
        <v>42375</v>
      </c>
      <c r="C155" s="374">
        <v>9678</v>
      </c>
      <c r="D155" s="640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9">
        <v>42398</v>
      </c>
      <c r="C156" s="374">
        <v>9278</v>
      </c>
      <c r="D156" s="640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9">
        <v>42402</v>
      </c>
      <c r="C157" s="374">
        <v>9678</v>
      </c>
      <c r="D157" s="640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9">
        <v>42411</v>
      </c>
      <c r="C158" s="374">
        <v>9678</v>
      </c>
      <c r="D158" s="640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9">
        <v>42412</v>
      </c>
      <c r="C159" s="374">
        <v>9678</v>
      </c>
      <c r="D159" s="640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9">
        <v>42416</v>
      </c>
      <c r="C160" s="374">
        <v>9178</v>
      </c>
      <c r="D160" s="640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9">
        <v>42416</v>
      </c>
      <c r="C161" s="374">
        <v>9678</v>
      </c>
      <c r="D161" s="640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9">
        <v>42418</v>
      </c>
      <c r="C162" s="374">
        <v>13478</v>
      </c>
      <c r="D162" s="640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9">
        <v>42422</v>
      </c>
      <c r="C163" s="374">
        <v>10978</v>
      </c>
      <c r="D163" s="640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9">
        <v>42422</v>
      </c>
      <c r="C164" s="374">
        <v>9978</v>
      </c>
      <c r="D164" s="640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9">
        <v>42426</v>
      </c>
      <c r="C165" s="374">
        <v>9678</v>
      </c>
      <c r="D165" s="640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9">
        <v>42426</v>
      </c>
      <c r="C166" s="374">
        <v>9178</v>
      </c>
      <c r="D166" s="640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9">
        <v>42426</v>
      </c>
      <c r="C167" s="374">
        <v>8178</v>
      </c>
      <c r="D167" s="640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9">
        <v>42426</v>
      </c>
      <c r="C168" s="374">
        <v>6678</v>
      </c>
      <c r="D168" s="640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9">
        <v>42426</v>
      </c>
      <c r="C169" s="374">
        <v>8678</v>
      </c>
      <c r="D169" s="640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9">
        <v>42429</v>
      </c>
      <c r="C170" s="374">
        <v>7678</v>
      </c>
      <c r="D170" s="640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9">
        <v>42429</v>
      </c>
      <c r="C171" s="374">
        <v>9678</v>
      </c>
      <c r="D171" s="640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9">
        <v>42429</v>
      </c>
      <c r="C172" s="374">
        <v>9178</v>
      </c>
      <c r="D172" s="640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9">
        <v>42429</v>
      </c>
      <c r="C173" s="374">
        <v>9678</v>
      </c>
      <c r="D173" s="640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9">
        <v>42429</v>
      </c>
      <c r="C174" s="374">
        <v>9178</v>
      </c>
      <c r="D174" s="640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9">
        <v>42430</v>
      </c>
      <c r="C175" s="395">
        <v>10178</v>
      </c>
      <c r="D175" s="641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9">
        <v>42430</v>
      </c>
      <c r="C176" s="395">
        <v>9678</v>
      </c>
      <c r="D176" s="641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9">
        <v>42431</v>
      </c>
      <c r="C177" s="374">
        <v>8678</v>
      </c>
      <c r="D177" s="640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9">
        <v>42432</v>
      </c>
      <c r="C178" s="374">
        <v>9278</v>
      </c>
      <c r="D178" s="640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9">
        <v>42433</v>
      </c>
      <c r="C179" s="374">
        <v>9278</v>
      </c>
      <c r="D179" s="640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9">
        <v>42439</v>
      </c>
      <c r="C180" s="374">
        <v>9278</v>
      </c>
      <c r="D180" s="640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9">
        <v>42440</v>
      </c>
      <c r="C181" s="374">
        <v>9278</v>
      </c>
      <c r="D181" s="640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9">
        <v>42446</v>
      </c>
      <c r="C182" s="374">
        <v>9278</v>
      </c>
      <c r="D182" s="640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9">
        <v>42447</v>
      </c>
      <c r="C183" s="374">
        <v>7928</v>
      </c>
      <c r="D183" s="640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9">
        <v>42450</v>
      </c>
      <c r="C184" s="374">
        <v>9278</v>
      </c>
      <c r="D184" s="640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9">
        <v>42451</v>
      </c>
      <c r="C185" s="374">
        <v>9628</v>
      </c>
      <c r="D185" s="640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9">
        <v>42453</v>
      </c>
      <c r="C186" s="374">
        <v>13278</v>
      </c>
      <c r="D186" s="640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9">
        <v>42459</v>
      </c>
      <c r="C187" s="374">
        <v>11278</v>
      </c>
      <c r="D187" s="640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9">
        <v>42460</v>
      </c>
      <c r="C188" s="374">
        <v>9678</v>
      </c>
      <c r="D188" s="640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9">
        <v>42461</v>
      </c>
      <c r="C189" s="374">
        <v>11678</v>
      </c>
      <c r="D189" s="640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9">
        <v>42461</v>
      </c>
      <c r="C190" s="374">
        <v>9678</v>
      </c>
      <c r="D190" s="640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9">
        <v>42464</v>
      </c>
      <c r="C191" s="374">
        <v>9778</v>
      </c>
      <c r="D191" s="640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9">
        <v>42465</v>
      </c>
      <c r="C192" s="374">
        <v>9678</v>
      </c>
      <c r="D192" s="640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9">
        <v>42469</v>
      </c>
      <c r="C193" s="374">
        <v>8678</v>
      </c>
      <c r="D193" s="640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9">
        <v>42471</v>
      </c>
      <c r="C194" s="374">
        <v>9678</v>
      </c>
      <c r="D194" s="640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9">
        <v>42472</v>
      </c>
      <c r="C195" s="374">
        <v>8288</v>
      </c>
      <c r="D195" s="640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9">
        <v>42473</v>
      </c>
      <c r="C196" s="374">
        <v>9258</v>
      </c>
      <c r="D196" s="640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9">
        <v>42474</v>
      </c>
      <c r="C197" s="374">
        <v>9678</v>
      </c>
      <c r="D197" s="640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9">
        <v>42474</v>
      </c>
      <c r="C198" s="374">
        <v>9178</v>
      </c>
      <c r="D198" s="640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9">
        <v>42475</v>
      </c>
      <c r="C199" s="374">
        <v>9678</v>
      </c>
      <c r="D199" s="640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9">
        <v>42478</v>
      </c>
      <c r="C200" s="374">
        <v>9178</v>
      </c>
      <c r="D200" s="640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9">
        <v>42484</v>
      </c>
      <c r="C201" s="395">
        <v>9178</v>
      </c>
      <c r="D201" s="641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9">
        <v>42485</v>
      </c>
      <c r="C202" s="395">
        <v>9678</v>
      </c>
      <c r="D202" s="641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9">
        <v>42486</v>
      </c>
      <c r="C203" s="374">
        <v>9178</v>
      </c>
      <c r="D203" s="640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9">
        <v>42487</v>
      </c>
      <c r="C204" s="374">
        <v>9178</v>
      </c>
      <c r="D204" s="640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9">
        <v>42488</v>
      </c>
      <c r="C205" s="374">
        <v>9678</v>
      </c>
      <c r="D205" s="640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9">
        <v>42489</v>
      </c>
      <c r="C206" s="374">
        <v>9678</v>
      </c>
      <c r="D206" s="640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9">
        <v>42492</v>
      </c>
      <c r="C207" s="374">
        <v>9678</v>
      </c>
      <c r="D207" s="640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9">
        <v>42493</v>
      </c>
      <c r="C208" s="374">
        <v>9678</v>
      </c>
      <c r="D208" s="640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9">
        <v>42494</v>
      </c>
      <c r="C209" s="374">
        <v>11678</v>
      </c>
      <c r="D209" s="640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9">
        <v>42495</v>
      </c>
      <c r="C210" s="374">
        <v>9678</v>
      </c>
      <c r="D210" s="640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9">
        <v>42499</v>
      </c>
      <c r="C211" s="374">
        <v>10678</v>
      </c>
      <c r="D211" s="640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9">
        <v>42500</v>
      </c>
      <c r="C212" s="374">
        <v>9678</v>
      </c>
      <c r="D212" s="640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9">
        <v>42502</v>
      </c>
      <c r="C213" s="374">
        <v>10678</v>
      </c>
      <c r="D213" s="640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9">
        <v>42502</v>
      </c>
      <c r="C214" s="374">
        <v>9678</v>
      </c>
      <c r="D214" s="640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9">
        <v>42503</v>
      </c>
      <c r="C215" s="374">
        <v>9678</v>
      </c>
      <c r="D215" s="640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9">
        <v>42506</v>
      </c>
      <c r="C216" s="374">
        <v>9678</v>
      </c>
      <c r="D216" s="640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9">
        <v>42513</v>
      </c>
      <c r="C217" s="374">
        <v>9178</v>
      </c>
      <c r="D217" s="640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9">
        <v>42514</v>
      </c>
      <c r="C218" s="374">
        <v>9678</v>
      </c>
      <c r="D218" s="640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9">
        <v>42515</v>
      </c>
      <c r="C219" s="374">
        <v>9178</v>
      </c>
      <c r="D219" s="640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9">
        <v>42516</v>
      </c>
      <c r="C220" s="374">
        <v>9678</v>
      </c>
      <c r="D220" s="640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9">
        <v>42517</v>
      </c>
      <c r="C221" s="374">
        <v>9678</v>
      </c>
      <c r="D221" s="640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9">
        <v>42525</v>
      </c>
      <c r="C222" s="374">
        <v>9678</v>
      </c>
      <c r="D222" s="640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9">
        <v>42527</v>
      </c>
      <c r="C223" s="374">
        <v>8178</v>
      </c>
      <c r="D223" s="640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9">
        <v>42528</v>
      </c>
      <c r="C224" s="374">
        <v>7678</v>
      </c>
      <c r="D224" s="640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9">
        <v>42529</v>
      </c>
      <c r="C225" s="374">
        <v>8178</v>
      </c>
      <c r="D225" s="640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9">
        <v>42531</v>
      </c>
      <c r="C226" s="374">
        <v>8978</v>
      </c>
      <c r="D226" s="640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9">
        <v>42531</v>
      </c>
      <c r="C227" s="395">
        <v>9278</v>
      </c>
      <c r="D227" s="641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9">
        <v>42532</v>
      </c>
      <c r="C228" s="374">
        <v>9278</v>
      </c>
      <c r="D228" s="640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9">
        <v>42535</v>
      </c>
      <c r="C229" s="374">
        <v>9678</v>
      </c>
      <c r="D229" s="640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9">
        <v>42536</v>
      </c>
      <c r="C230" s="374">
        <v>9278</v>
      </c>
      <c r="D230" s="640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9">
        <v>42537</v>
      </c>
      <c r="C231" s="395">
        <v>9278</v>
      </c>
      <c r="D231" s="641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9">
        <v>42538</v>
      </c>
      <c r="C232" s="395">
        <v>9278</v>
      </c>
      <c r="D232" s="641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9">
        <v>42541</v>
      </c>
      <c r="C233" s="374">
        <v>7678</v>
      </c>
      <c r="D233" s="640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9">
        <v>42542</v>
      </c>
      <c r="C234" s="374">
        <v>6800</v>
      </c>
      <c r="D234" s="640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9">
        <v>42543</v>
      </c>
      <c r="C235" s="374">
        <v>7300</v>
      </c>
      <c r="D235" s="640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9">
        <v>42544</v>
      </c>
      <c r="C236" s="374">
        <v>6800</v>
      </c>
      <c r="D236" s="640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9">
        <v>42545</v>
      </c>
      <c r="C237" s="374">
        <v>7678</v>
      </c>
      <c r="D237" s="640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9">
        <v>42545</v>
      </c>
      <c r="C238" s="374">
        <v>8013</v>
      </c>
      <c r="D238" s="640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9">
        <v>42548</v>
      </c>
      <c r="C239" s="374">
        <v>8978</v>
      </c>
      <c r="D239" s="640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9">
        <v>42548</v>
      </c>
      <c r="C240" s="374">
        <v>9278</v>
      </c>
      <c r="D240" s="640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9">
        <v>42549</v>
      </c>
      <c r="C241" s="374">
        <v>8178</v>
      </c>
      <c r="D241" s="640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9">
        <v>42552</v>
      </c>
      <c r="C242" s="374">
        <v>7678</v>
      </c>
      <c r="D242" s="640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9">
        <v>42552</v>
      </c>
      <c r="C243" s="374">
        <v>7300</v>
      </c>
      <c r="D243" s="640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9">
        <v>42552</v>
      </c>
      <c r="C244" s="374">
        <v>6800</v>
      </c>
      <c r="D244" s="640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9">
        <v>42552</v>
      </c>
      <c r="C245" s="374">
        <v>6000</v>
      </c>
      <c r="D245" s="640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9">
        <v>42556</v>
      </c>
      <c r="C246" s="374">
        <v>8178</v>
      </c>
      <c r="D246" s="640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9">
        <v>42556</v>
      </c>
      <c r="C247" s="374">
        <v>8678</v>
      </c>
      <c r="D247" s="640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9">
        <v>42557</v>
      </c>
      <c r="C248" s="374">
        <v>8178</v>
      </c>
      <c r="D248" s="640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9">
        <v>42557</v>
      </c>
      <c r="C249" s="374">
        <v>8678</v>
      </c>
      <c r="D249" s="640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9">
        <v>42559</v>
      </c>
      <c r="C250" s="374">
        <v>8678</v>
      </c>
      <c r="D250" s="640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9">
        <v>42562</v>
      </c>
      <c r="C251" s="374">
        <v>8678</v>
      </c>
      <c r="D251" s="640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9">
        <v>42563</v>
      </c>
      <c r="C252" s="374">
        <v>8678</v>
      </c>
      <c r="D252" s="640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9">
        <v>42564</v>
      </c>
      <c r="C253" s="374">
        <v>8738</v>
      </c>
      <c r="D253" s="640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9">
        <v>42566</v>
      </c>
      <c r="C254" s="374">
        <v>8738</v>
      </c>
      <c r="D254" s="640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9">
        <v>42570</v>
      </c>
      <c r="C255" s="374">
        <v>9138</v>
      </c>
      <c r="D255" s="640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9">
        <v>42571</v>
      </c>
      <c r="C256" s="395">
        <v>9138</v>
      </c>
      <c r="D256" s="641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9">
        <v>42572</v>
      </c>
      <c r="C257" s="374">
        <v>9138</v>
      </c>
      <c r="D257" s="640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9">
        <v>42573</v>
      </c>
      <c r="C258" s="374">
        <v>9278</v>
      </c>
      <c r="D258" s="640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9">
        <v>42576</v>
      </c>
      <c r="C259" s="374">
        <v>9478</v>
      </c>
      <c r="D259" s="640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9">
        <v>42577</v>
      </c>
      <c r="C260" s="395">
        <v>9278</v>
      </c>
      <c r="D260" s="641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9">
        <v>42578</v>
      </c>
      <c r="C261" s="395">
        <v>9478</v>
      </c>
      <c r="D261" s="641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9">
        <v>42580</v>
      </c>
      <c r="C262" s="374">
        <v>9478</v>
      </c>
      <c r="D262" s="640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9">
        <v>42580</v>
      </c>
      <c r="C263" s="374">
        <v>9278</v>
      </c>
      <c r="D263" s="640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9">
        <v>42583</v>
      </c>
      <c r="C264" s="374">
        <v>9478</v>
      </c>
      <c r="D264" s="640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9">
        <v>42584</v>
      </c>
      <c r="C265" s="374">
        <v>9678</v>
      </c>
      <c r="D265" s="640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9">
        <v>42585</v>
      </c>
      <c r="C266" s="374">
        <v>10078</v>
      </c>
      <c r="D266" s="640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9">
        <v>42586</v>
      </c>
      <c r="C267" s="374">
        <v>9678</v>
      </c>
      <c r="D267" s="640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9">
        <v>42586</v>
      </c>
      <c r="C268" s="374">
        <v>9278</v>
      </c>
      <c r="D268" s="640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9">
        <v>42586</v>
      </c>
      <c r="C269" s="374">
        <v>9138</v>
      </c>
      <c r="D269" s="640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9">
        <v>42593</v>
      </c>
      <c r="C270" s="374">
        <v>8678</v>
      </c>
      <c r="D270" s="640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9">
        <v>42597</v>
      </c>
      <c r="C271" s="374">
        <v>8678</v>
      </c>
      <c r="D271" s="640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9">
        <v>42598</v>
      </c>
      <c r="C272" s="374">
        <v>8178</v>
      </c>
      <c r="D272" s="640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9">
        <v>42599</v>
      </c>
      <c r="C273" s="374">
        <v>7178</v>
      </c>
      <c r="D273" s="640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9">
        <v>42600</v>
      </c>
      <c r="C274" s="374">
        <v>5500</v>
      </c>
      <c r="D274" s="640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9">
        <v>42601</v>
      </c>
      <c r="C275" s="374">
        <v>5000</v>
      </c>
      <c r="D275" s="640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9">
        <v>42604</v>
      </c>
      <c r="C276" s="374">
        <v>6000</v>
      </c>
      <c r="D276" s="640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9">
        <v>42604</v>
      </c>
      <c r="C277" s="374">
        <v>6500</v>
      </c>
      <c r="D277" s="640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9">
        <v>42605</v>
      </c>
      <c r="C278" s="374">
        <v>6000</v>
      </c>
      <c r="D278" s="640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9">
        <v>42605</v>
      </c>
      <c r="C279" s="374">
        <v>5500</v>
      </c>
      <c r="D279" s="640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9">
        <v>42605</v>
      </c>
      <c r="C280" s="374">
        <v>5000</v>
      </c>
      <c r="D280" s="640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9">
        <v>42606</v>
      </c>
      <c r="C281" s="374">
        <v>5178</v>
      </c>
      <c r="D281" s="640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9">
        <v>42607</v>
      </c>
      <c r="C282" s="374">
        <v>5178</v>
      </c>
      <c r="D282" s="640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9">
        <v>42608</v>
      </c>
      <c r="C283" s="374">
        <v>6178</v>
      </c>
      <c r="D283" s="640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9">
        <v>42611</v>
      </c>
      <c r="C284" s="374">
        <v>6178</v>
      </c>
      <c r="D284" s="640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9">
        <v>42612</v>
      </c>
      <c r="C285" s="374">
        <v>6678</v>
      </c>
      <c r="D285" s="640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9">
        <v>42612</v>
      </c>
      <c r="C286" s="374">
        <v>7178</v>
      </c>
      <c r="D286" s="640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9">
        <v>42613</v>
      </c>
      <c r="C287" s="374">
        <v>7678</v>
      </c>
      <c r="D287" s="640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264</v>
      </c>
    </row>
    <row r="288" spans="2:9" x14ac:dyDescent="0.25">
      <c r="B288" s="639">
        <v>42613</v>
      </c>
      <c r="C288" s="374">
        <v>8178</v>
      </c>
      <c r="D288" s="640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265</v>
      </c>
    </row>
    <row r="289" spans="2:14" x14ac:dyDescent="0.25">
      <c r="B289" s="639">
        <v>42615</v>
      </c>
      <c r="C289" s="374">
        <v>7678</v>
      </c>
      <c r="D289" s="640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9">
        <v>42616</v>
      </c>
      <c r="C290" s="374">
        <v>7678</v>
      </c>
      <c r="D290" s="640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9">
        <v>42621</v>
      </c>
      <c r="C291" s="374">
        <v>7178</v>
      </c>
      <c r="D291" s="640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9">
        <v>42621</v>
      </c>
      <c r="C292" s="395">
        <v>6678</v>
      </c>
      <c r="D292" s="641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9">
        <v>42621</v>
      </c>
      <c r="C293" s="374">
        <v>6458</v>
      </c>
      <c r="D293" s="640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9">
        <v>42622</v>
      </c>
      <c r="C294" s="374">
        <v>7178</v>
      </c>
      <c r="D294" s="640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9">
        <v>42622</v>
      </c>
      <c r="C295" s="374">
        <v>7678</v>
      </c>
      <c r="D295" s="640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9">
        <v>42625</v>
      </c>
      <c r="C296" s="395">
        <v>7678</v>
      </c>
      <c r="D296" s="641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9">
        <v>42625</v>
      </c>
      <c r="C297" s="395">
        <v>7678</v>
      </c>
      <c r="D297" s="641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280</v>
      </c>
    </row>
    <row r="298" spans="2:14" x14ac:dyDescent="0.25">
      <c r="B298" s="639">
        <v>42626</v>
      </c>
      <c r="C298" s="374">
        <v>8278</v>
      </c>
      <c r="D298" s="640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9">
        <v>42626</v>
      </c>
      <c r="C299" s="374">
        <v>8678</v>
      </c>
      <c r="D299" s="640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9">
        <v>42626</v>
      </c>
      <c r="C300" s="374">
        <v>8978</v>
      </c>
      <c r="D300" s="640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9">
        <v>42626</v>
      </c>
      <c r="C301" s="374">
        <v>9278</v>
      </c>
      <c r="D301" s="640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281</v>
      </c>
    </row>
    <row r="302" spans="2:14" x14ac:dyDescent="0.25">
      <c r="B302" s="639">
        <v>42627</v>
      </c>
      <c r="C302" s="374">
        <v>9478</v>
      </c>
      <c r="D302" s="640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9">
        <v>42628</v>
      </c>
      <c r="C303" s="374">
        <v>9478</v>
      </c>
      <c r="D303" s="640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9">
        <v>42629</v>
      </c>
      <c r="C304" s="374">
        <v>9478</v>
      </c>
      <c r="D304" s="640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9">
        <v>42632</v>
      </c>
      <c r="C305" s="374">
        <v>9678</v>
      </c>
      <c r="D305" s="640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9">
        <v>42633</v>
      </c>
      <c r="C306" s="374">
        <v>9878</v>
      </c>
      <c r="D306" s="640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9">
        <v>42633</v>
      </c>
      <c r="C307" s="374">
        <v>10000</v>
      </c>
      <c r="D307" s="640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9">
        <v>42634</v>
      </c>
      <c r="C308" s="374">
        <v>9678</v>
      </c>
      <c r="D308" s="640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9">
        <v>42634</v>
      </c>
      <c r="C309" s="374">
        <v>9278</v>
      </c>
      <c r="D309" s="640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9">
        <v>42635</v>
      </c>
      <c r="C310" s="374">
        <v>9278</v>
      </c>
      <c r="D310" s="640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9">
        <v>42636</v>
      </c>
      <c r="C311" s="374">
        <v>9478</v>
      </c>
      <c r="D311" s="640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9">
        <v>42639</v>
      </c>
      <c r="C312" s="374">
        <v>9278</v>
      </c>
      <c r="D312" s="640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9">
        <v>42639</v>
      </c>
      <c r="C313" s="374">
        <v>9478</v>
      </c>
      <c r="D313" s="640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9">
        <v>42639</v>
      </c>
      <c r="C314" s="374">
        <v>9678</v>
      </c>
      <c r="D314" s="640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9">
        <v>42640</v>
      </c>
      <c r="C315" s="374">
        <v>10000</v>
      </c>
      <c r="D315" s="640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9">
        <v>42641</v>
      </c>
      <c r="C316" s="374">
        <v>9278</v>
      </c>
      <c r="D316" s="640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294</v>
      </c>
    </row>
    <row r="317" spans="2:9" x14ac:dyDescent="0.25">
      <c r="B317" s="639">
        <v>42641</v>
      </c>
      <c r="C317" s="374">
        <v>8978</v>
      </c>
      <c r="D317" s="640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9">
        <v>42642</v>
      </c>
      <c r="C318" s="374">
        <v>8678</v>
      </c>
      <c r="D318" s="640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9">
        <v>42642</v>
      </c>
      <c r="C319" s="374">
        <v>7978</v>
      </c>
      <c r="D319" s="640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9">
        <v>42642</v>
      </c>
      <c r="C320" s="374">
        <v>7764</v>
      </c>
      <c r="D320" s="640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9">
        <v>42642</v>
      </c>
      <c r="C321" s="374">
        <v>8178</v>
      </c>
      <c r="D321" s="640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295</v>
      </c>
    </row>
    <row r="322" spans="2:9" x14ac:dyDescent="0.25">
      <c r="B322" s="639">
        <v>42643</v>
      </c>
      <c r="C322" s="374">
        <v>8178</v>
      </c>
      <c r="D322" s="640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9">
        <v>42646</v>
      </c>
      <c r="C323" s="374">
        <v>8178</v>
      </c>
      <c r="D323" s="640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9">
        <v>42647</v>
      </c>
      <c r="C324" s="374">
        <v>8678</v>
      </c>
      <c r="D324" s="640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9">
        <v>42647</v>
      </c>
      <c r="C325" s="374">
        <v>9178</v>
      </c>
      <c r="D325" s="640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9">
        <v>42648</v>
      </c>
      <c r="C326" s="374">
        <v>8178</v>
      </c>
      <c r="D326" s="640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9">
        <v>42648</v>
      </c>
      <c r="C327" s="395">
        <v>7678</v>
      </c>
      <c r="D327" s="641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299</v>
      </c>
    </row>
    <row r="328" spans="2:9" x14ac:dyDescent="0.25">
      <c r="B328" s="639">
        <v>42649</v>
      </c>
      <c r="C328" s="374">
        <v>8678</v>
      </c>
      <c r="D328" s="640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9">
        <v>42650</v>
      </c>
      <c r="C329" s="374">
        <v>8978</v>
      </c>
      <c r="D329" s="640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9">
        <v>42650</v>
      </c>
      <c r="C330" s="374">
        <v>9278</v>
      </c>
      <c r="D330" s="640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9">
        <v>42653</v>
      </c>
      <c r="C331" s="395">
        <v>9678</v>
      </c>
      <c r="D331" s="641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9">
        <v>42661</v>
      </c>
      <c r="C332" s="395">
        <v>10000</v>
      </c>
      <c r="D332" s="641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9">
        <v>42663</v>
      </c>
      <c r="C333" s="374">
        <v>10000</v>
      </c>
      <c r="D333" s="640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9">
        <v>42668</v>
      </c>
      <c r="C334" s="374">
        <v>11000</v>
      </c>
      <c r="D334" s="640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9">
        <v>42670</v>
      </c>
      <c r="C335" s="374">
        <v>11500</v>
      </c>
      <c r="D335" s="640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9">
        <v>42670</v>
      </c>
      <c r="C336" s="374">
        <v>12000</v>
      </c>
      <c r="D336" s="640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9">
        <v>42670</v>
      </c>
      <c r="C337" s="374">
        <v>12500</v>
      </c>
      <c r="D337" s="640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9">
        <v>42671</v>
      </c>
      <c r="C338" s="374">
        <v>12500</v>
      </c>
      <c r="D338" s="640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9">
        <v>42674</v>
      </c>
      <c r="C339" s="374">
        <v>12500</v>
      </c>
      <c r="D339" s="640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9">
        <v>42676</v>
      </c>
      <c r="C340" s="374">
        <v>12500</v>
      </c>
      <c r="D340" s="640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9">
        <v>42677</v>
      </c>
      <c r="C341" s="374">
        <v>10000</v>
      </c>
      <c r="D341" s="640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9">
        <v>42678</v>
      </c>
      <c r="C342" s="374">
        <v>11000</v>
      </c>
      <c r="D342" s="640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9">
        <v>42701</v>
      </c>
      <c r="C343" s="374">
        <v>7678</v>
      </c>
      <c r="D343" s="640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311</v>
      </c>
    </row>
    <row r="344" spans="2:9" x14ac:dyDescent="0.25">
      <c r="B344" s="639">
        <v>42702</v>
      </c>
      <c r="C344" s="374">
        <v>8178</v>
      </c>
      <c r="D344" s="640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317</v>
      </c>
    </row>
    <row r="345" spans="2:9" x14ac:dyDescent="0.25">
      <c r="B345" s="639">
        <v>42702</v>
      </c>
      <c r="C345" s="374">
        <v>8678</v>
      </c>
      <c r="D345" s="640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9">
        <v>42703</v>
      </c>
      <c r="C346" s="374">
        <v>8978</v>
      </c>
      <c r="D346" s="640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9">
        <v>42704</v>
      </c>
      <c r="C347" s="374">
        <v>5178</v>
      </c>
      <c r="D347" s="640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9">
        <v>42705</v>
      </c>
      <c r="C348" s="374">
        <v>4678</v>
      </c>
      <c r="D348" s="640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9">
        <v>42705</v>
      </c>
      <c r="C349" s="374">
        <v>5000</v>
      </c>
      <c r="D349" s="640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9">
        <v>42708</v>
      </c>
      <c r="C350" s="374">
        <v>5000</v>
      </c>
      <c r="D350" s="640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9">
        <v>42711</v>
      </c>
      <c r="C351" s="374">
        <v>5000</v>
      </c>
      <c r="D351" s="640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9">
        <v>42713</v>
      </c>
      <c r="C352" s="374">
        <v>5000</v>
      </c>
      <c r="D352" s="640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9">
        <v>42716</v>
      </c>
      <c r="C353" s="374">
        <v>5000</v>
      </c>
      <c r="D353" s="640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9">
        <v>42718</v>
      </c>
      <c r="C354" s="374">
        <v>5000</v>
      </c>
      <c r="D354" s="640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9">
        <v>42726</v>
      </c>
      <c r="C355" s="374">
        <v>5000</v>
      </c>
      <c r="D355" s="640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9">
        <v>42733</v>
      </c>
      <c r="C356" s="374">
        <v>6000</v>
      </c>
      <c r="D356" s="640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9">
        <v>42734</v>
      </c>
      <c r="C357" s="374">
        <v>6000</v>
      </c>
      <c r="D357" s="640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9">
        <v>42739</v>
      </c>
      <c r="C358" s="374">
        <v>5500</v>
      </c>
      <c r="D358" s="640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9">
        <v>42741</v>
      </c>
      <c r="C359" s="374">
        <v>6000</v>
      </c>
      <c r="D359" s="640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9">
        <v>42748</v>
      </c>
      <c r="C360" s="374">
        <v>6000</v>
      </c>
      <c r="D360" s="640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346</v>
      </c>
      <c r="B361" s="639">
        <v>42754</v>
      </c>
      <c r="C361" s="374">
        <v>6000</v>
      </c>
      <c r="D361" s="640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346</v>
      </c>
      <c r="B362" s="639">
        <v>42760</v>
      </c>
      <c r="C362" s="374">
        <v>6000</v>
      </c>
      <c r="D362" s="640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380</v>
      </c>
      <c r="B363" s="639">
        <v>42761</v>
      </c>
      <c r="C363" s="374">
        <v>6000</v>
      </c>
      <c r="D363" s="640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383</v>
      </c>
      <c r="B364" s="639">
        <v>42762</v>
      </c>
      <c r="C364" s="374">
        <v>6100</v>
      </c>
      <c r="D364" s="640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394</v>
      </c>
      <c r="B365" s="639">
        <v>42765</v>
      </c>
      <c r="C365" s="374">
        <v>6900</v>
      </c>
      <c r="D365" s="640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395</v>
      </c>
      <c r="B366" s="639">
        <v>42766</v>
      </c>
      <c r="C366" s="374">
        <v>6900</v>
      </c>
      <c r="D366" s="640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9">
        <v>42767</v>
      </c>
      <c r="C367" s="374">
        <v>6000</v>
      </c>
      <c r="D367" s="640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9">
        <v>42767</v>
      </c>
      <c r="C368" s="374">
        <v>7000</v>
      </c>
      <c r="D368" s="640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9">
        <v>42767</v>
      </c>
      <c r="C369" s="374">
        <v>7200</v>
      </c>
      <c r="D369" s="640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399</v>
      </c>
      <c r="B370" s="639">
        <v>42767</v>
      </c>
      <c r="C370" s="374">
        <v>6500</v>
      </c>
      <c r="D370" s="640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402</v>
      </c>
      <c r="B371" s="639">
        <v>42768</v>
      </c>
      <c r="C371" s="374">
        <v>6000</v>
      </c>
      <c r="D371" s="640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410</v>
      </c>
      <c r="B372" s="639">
        <v>42769</v>
      </c>
      <c r="C372" s="374">
        <v>5300</v>
      </c>
      <c r="D372" s="640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421</v>
      </c>
      <c r="B373" s="639">
        <v>42772</v>
      </c>
      <c r="C373" s="374">
        <v>6000</v>
      </c>
      <c r="D373" s="640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426</v>
      </c>
      <c r="B374" s="639">
        <v>42773</v>
      </c>
      <c r="C374" s="374">
        <v>6600</v>
      </c>
      <c r="D374" s="640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450</v>
      </c>
      <c r="B375" s="639">
        <v>42781</v>
      </c>
      <c r="C375" s="374">
        <v>5700</v>
      </c>
      <c r="D375" s="640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452</v>
      </c>
      <c r="B376" s="639">
        <v>42782</v>
      </c>
      <c r="C376" s="374">
        <v>5700</v>
      </c>
      <c r="D376" s="640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9"/>
      <c r="C377" s="374"/>
      <c r="D377" s="640"/>
      <c r="E377" s="375"/>
      <c r="F377" s="457"/>
      <c r="G377" s="375"/>
      <c r="H377" s="377"/>
      <c r="I377" s="375"/>
    </row>
    <row r="378" spans="1:13" x14ac:dyDescent="0.25">
      <c r="B378" s="639"/>
      <c r="C378" s="374"/>
      <c r="D378" s="640"/>
      <c r="E378" s="375"/>
      <c r="F378" s="457"/>
      <c r="G378" s="375"/>
      <c r="H378" s="377"/>
      <c r="I378" s="375"/>
    </row>
    <row r="379" spans="1:13" x14ac:dyDescent="0.25">
      <c r="B379" s="639"/>
      <c r="C379" s="374"/>
      <c r="D379" s="640"/>
      <c r="E379" s="375"/>
      <c r="F379" s="457"/>
      <c r="G379" s="375"/>
      <c r="H379" s="377"/>
      <c r="I379" s="375"/>
    </row>
    <row r="380" spans="1:13" x14ac:dyDescent="0.25">
      <c r="B380" s="639"/>
      <c r="C380" s="374"/>
      <c r="D380" s="640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9" t="s">
        <v>1</v>
      </c>
      <c r="B385" s="606" t="s">
        <v>2</v>
      </c>
      <c r="C385" s="529" t="s">
        <v>4</v>
      </c>
      <c r="D385" s="607" t="s">
        <v>5</v>
      </c>
      <c r="E385" s="530" t="s">
        <v>90</v>
      </c>
      <c r="F385" s="530" t="s">
        <v>60</v>
      </c>
      <c r="G385" s="529" t="s">
        <v>3</v>
      </c>
      <c r="H385" s="608" t="s">
        <v>6</v>
      </c>
      <c r="I385" s="607" t="s">
        <v>7</v>
      </c>
      <c r="J385" s="530" t="s">
        <v>89</v>
      </c>
      <c r="K385" s="530" t="s">
        <v>61</v>
      </c>
      <c r="L385" s="529" t="s">
        <v>37</v>
      </c>
      <c r="M385" s="530" t="s">
        <v>38</v>
      </c>
    </row>
    <row r="386" spans="1:13" x14ac:dyDescent="0.25">
      <c r="A386" s="531" t="s">
        <v>50</v>
      </c>
      <c r="B386" s="564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2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3" t="s">
        <v>71</v>
      </c>
      <c r="B387" s="564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2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4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2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7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2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7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2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7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8">
        <v>42265</v>
      </c>
      <c r="H391" s="532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7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8"/>
      <c r="H392" s="532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7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9">
        <v>918</v>
      </c>
      <c r="I393" s="610">
        <v>16.45</v>
      </c>
      <c r="J393" s="611">
        <v>0.28000000000000003</v>
      </c>
      <c r="K393" s="611">
        <f t="shared" si="117"/>
        <v>15100.819999999998</v>
      </c>
      <c r="L393" s="514"/>
      <c r="M393" s="516"/>
    </row>
    <row r="394" spans="1:13" ht="60" x14ac:dyDescent="0.25">
      <c r="A394" s="514"/>
      <c r="B394" s="564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9" t="s">
        <v>139</v>
      </c>
      <c r="H394" s="532">
        <v>500</v>
      </c>
      <c r="I394" s="515">
        <v>15.95</v>
      </c>
      <c r="J394" s="516">
        <v>0.15</v>
      </c>
      <c r="K394" s="611">
        <f t="shared" si="117"/>
        <v>7974.85</v>
      </c>
      <c r="L394" s="514"/>
      <c r="M394" s="516"/>
    </row>
    <row r="395" spans="1:13" x14ac:dyDescent="0.25">
      <c r="A395" s="514"/>
      <c r="B395" s="564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9"/>
      <c r="H395" s="532">
        <v>500</v>
      </c>
      <c r="I395" s="515">
        <v>16.100000000000001</v>
      </c>
      <c r="J395" s="516">
        <v>0.15</v>
      </c>
      <c r="K395" s="611">
        <f t="shared" si="117"/>
        <v>8049.8500000000013</v>
      </c>
      <c r="L395" s="514"/>
      <c r="M395" s="516"/>
    </row>
    <row r="396" spans="1:13" x14ac:dyDescent="0.25">
      <c r="A396" s="514"/>
      <c r="B396" s="564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9"/>
      <c r="H396" s="532">
        <v>500</v>
      </c>
      <c r="I396" s="515">
        <v>16.170000000000002</v>
      </c>
      <c r="J396" s="516">
        <v>0.15</v>
      </c>
      <c r="K396" s="611">
        <f t="shared" si="117"/>
        <v>8084.8500000000013</v>
      </c>
      <c r="L396" s="514"/>
      <c r="M396" s="516"/>
    </row>
    <row r="397" spans="1:13" x14ac:dyDescent="0.25">
      <c r="A397" s="514"/>
      <c r="B397" s="564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9"/>
      <c r="H397" s="532">
        <v>500</v>
      </c>
      <c r="I397" s="515">
        <v>16.28</v>
      </c>
      <c r="J397" s="516">
        <v>0.15</v>
      </c>
      <c r="K397" s="611">
        <f t="shared" si="117"/>
        <v>8139.8500000000013</v>
      </c>
      <c r="L397" s="516"/>
      <c r="M397" s="516"/>
    </row>
    <row r="398" spans="1:13" x14ac:dyDescent="0.25">
      <c r="A398" s="514"/>
      <c r="B398" s="564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9"/>
      <c r="H398" s="532">
        <v>500</v>
      </c>
      <c r="I398" s="515">
        <v>16.39</v>
      </c>
      <c r="J398" s="516">
        <v>0.15</v>
      </c>
      <c r="K398" s="611">
        <f t="shared" si="117"/>
        <v>8194.85</v>
      </c>
      <c r="L398" s="514"/>
      <c r="M398" s="516"/>
    </row>
    <row r="399" spans="1:13" x14ac:dyDescent="0.25">
      <c r="A399" s="514"/>
      <c r="B399" s="564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9"/>
      <c r="H399" s="532">
        <v>500</v>
      </c>
      <c r="I399" s="515">
        <v>16.55</v>
      </c>
      <c r="J399" s="516">
        <v>0.17</v>
      </c>
      <c r="K399" s="611">
        <f t="shared" si="117"/>
        <v>8274.83</v>
      </c>
      <c r="L399" s="514"/>
      <c r="M399" s="516"/>
    </row>
    <row r="400" spans="1:13" ht="15" customHeight="1" x14ac:dyDescent="0.25">
      <c r="A400" s="514"/>
      <c r="B400" s="564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9"/>
      <c r="H400" s="532">
        <v>50</v>
      </c>
      <c r="I400" s="515">
        <v>16.55</v>
      </c>
      <c r="J400" s="516">
        <v>0</v>
      </c>
      <c r="K400" s="611">
        <f t="shared" si="117"/>
        <v>827.5</v>
      </c>
      <c r="L400" s="514"/>
      <c r="M400" s="516"/>
    </row>
    <row r="401" spans="1:13" x14ac:dyDescent="0.25">
      <c r="A401" s="516"/>
      <c r="B401" s="564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9"/>
      <c r="H401" s="532">
        <v>28</v>
      </c>
      <c r="I401" s="515">
        <v>16.68</v>
      </c>
      <c r="J401" s="516">
        <v>0.01</v>
      </c>
      <c r="K401" s="611">
        <f t="shared" si="117"/>
        <v>467.03</v>
      </c>
      <c r="L401" s="532"/>
      <c r="M401" s="516"/>
    </row>
    <row r="402" spans="1:13" x14ac:dyDescent="0.25">
      <c r="A402" s="514"/>
      <c r="B402" s="564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2">
        <v>632</v>
      </c>
      <c r="I402" s="515">
        <v>17.850000000000001</v>
      </c>
      <c r="J402" s="516">
        <v>0.21</v>
      </c>
      <c r="K402" s="611">
        <f t="shared" si="117"/>
        <v>11280.990000000002</v>
      </c>
      <c r="L402" s="516"/>
      <c r="M402" s="516"/>
    </row>
    <row r="403" spans="1:13" x14ac:dyDescent="0.25">
      <c r="A403" s="516"/>
      <c r="B403" s="564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2">
        <v>500</v>
      </c>
      <c r="I403" s="515">
        <v>19.149999999999999</v>
      </c>
      <c r="J403" s="516">
        <v>0.18</v>
      </c>
      <c r="K403" s="611">
        <f t="shared" si="117"/>
        <v>9574.82</v>
      </c>
      <c r="L403" s="514"/>
      <c r="M403" s="516"/>
    </row>
    <row r="404" spans="1:13" x14ac:dyDescent="0.25">
      <c r="A404" s="514"/>
      <c r="B404" s="564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2">
        <v>1000</v>
      </c>
      <c r="I404" s="515">
        <v>18.62</v>
      </c>
      <c r="J404" s="516">
        <v>0.34</v>
      </c>
      <c r="K404" s="611">
        <f t="shared" si="117"/>
        <v>18619.66</v>
      </c>
      <c r="L404" s="514"/>
      <c r="M404" s="516"/>
    </row>
    <row r="405" spans="1:13" x14ac:dyDescent="0.25">
      <c r="A405" s="514"/>
      <c r="B405" s="564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2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4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2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4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2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4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2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4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2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4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2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4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2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4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2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4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2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4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2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4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2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4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2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4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2">
        <v>42374</v>
      </c>
      <c r="H417" s="532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4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2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4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2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4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2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4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2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4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2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4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2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4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2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7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2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7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30" t="s">
        <v>182</v>
      </c>
      <c r="H426" s="532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4">
        <v>42312</v>
      </c>
      <c r="C427" s="613">
        <v>500</v>
      </c>
      <c r="D427" s="610">
        <v>17.559999999999999</v>
      </c>
      <c r="E427" s="611">
        <v>6.95</v>
      </c>
      <c r="F427" s="611">
        <f t="shared" si="116"/>
        <v>8786.9500000000007</v>
      </c>
      <c r="G427" s="630"/>
      <c r="H427" s="532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4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30"/>
      <c r="H428" s="532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4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30"/>
      <c r="H429" s="532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4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2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4"/>
    </row>
    <row r="431" spans="1:13" x14ac:dyDescent="0.25">
      <c r="A431" s="514"/>
      <c r="B431" s="564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2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4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2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4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2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4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2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4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2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4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2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4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9" t="s">
        <v>184</v>
      </c>
      <c r="H437" s="532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4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9"/>
      <c r="H438" s="532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4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9"/>
      <c r="H439" s="532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4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2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4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2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4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2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4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2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4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2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4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2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4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8">
        <v>42447</v>
      </c>
      <c r="H446" s="532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4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8"/>
      <c r="H447" s="532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4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2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4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2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4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2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5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2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4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2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4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2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4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2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4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2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4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2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4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8">
        <v>42472</v>
      </c>
      <c r="H457" s="532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1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8"/>
      <c r="H458" s="532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1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2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1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2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4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2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4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2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4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2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4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2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4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2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4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2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4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2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4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2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4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2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4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2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4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2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4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2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7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2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2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2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4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2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4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2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4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2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7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2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7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2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1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2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1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2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1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2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1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2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1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2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4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2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4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2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4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3" t="s">
        <v>221</v>
      </c>
      <c r="H487" s="532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4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3"/>
      <c r="H488" s="532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4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3"/>
      <c r="H489" s="532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4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2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4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2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4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2"/>
      <c r="I496" s="515"/>
      <c r="J496" s="516"/>
      <c r="K496" s="516"/>
      <c r="L496" s="514"/>
      <c r="M496" s="516"/>
    </row>
    <row r="497" spans="1:13" ht="30" x14ac:dyDescent="0.25">
      <c r="A497" s="634" t="s">
        <v>199</v>
      </c>
      <c r="B497" s="564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634"/>
      <c r="B498" s="564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634"/>
      <c r="B499" s="564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634"/>
      <c r="B500" s="564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2"/>
      <c r="I503" s="515"/>
      <c r="J503" s="516"/>
      <c r="K503" s="516"/>
      <c r="L503" s="514"/>
      <c r="M503" s="516"/>
    </row>
    <row r="504" spans="1:13" ht="30" x14ac:dyDescent="0.25">
      <c r="A504" s="618" t="s">
        <v>203</v>
      </c>
      <c r="B504" s="564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618"/>
      <c r="B505" s="564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2"/>
      <c r="I505" s="515"/>
      <c r="J505" s="516"/>
      <c r="K505" s="516"/>
      <c r="L505" s="514"/>
      <c r="M505" s="516"/>
    </row>
    <row r="506" spans="1:13" x14ac:dyDescent="0.25">
      <c r="A506" s="618"/>
      <c r="B506" s="564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2"/>
      <c r="I509" s="515"/>
      <c r="J509" s="516"/>
      <c r="K509" s="516"/>
      <c r="L509" s="514"/>
      <c r="M509" s="516"/>
    </row>
    <row r="510" spans="1:13" ht="30" x14ac:dyDescent="0.25">
      <c r="A510" s="634" t="s">
        <v>206</v>
      </c>
      <c r="B510" s="564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2"/>
      <c r="I510" s="515"/>
      <c r="J510" s="516"/>
      <c r="K510" s="516"/>
      <c r="L510" s="514"/>
      <c r="M510" s="516"/>
    </row>
    <row r="511" spans="1:13" x14ac:dyDescent="0.25">
      <c r="A511" s="634"/>
      <c r="B511" s="564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2"/>
      <c r="I511" s="515"/>
      <c r="J511" s="516"/>
      <c r="K511" s="516"/>
      <c r="L511" s="514"/>
      <c r="M511" s="516"/>
    </row>
    <row r="512" spans="1:13" x14ac:dyDescent="0.25">
      <c r="A512" s="634"/>
      <c r="B512" s="564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2"/>
      <c r="I512" s="515"/>
      <c r="J512" s="516"/>
      <c r="K512" s="516"/>
      <c r="L512" s="514"/>
      <c r="M512" s="516"/>
    </row>
    <row r="513" spans="1:13" x14ac:dyDescent="0.25">
      <c r="A513" s="514"/>
      <c r="B513" s="564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2"/>
      <c r="I513" s="515"/>
      <c r="J513" s="516"/>
      <c r="K513" s="516"/>
      <c r="L513" s="514"/>
      <c r="M513" s="516"/>
    </row>
    <row r="514" spans="1:13" x14ac:dyDescent="0.25">
      <c r="A514" s="514"/>
      <c r="B514" s="564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2"/>
      <c r="I514" s="515"/>
      <c r="J514" s="516"/>
      <c r="K514" s="516"/>
      <c r="L514" s="514"/>
      <c r="M514" s="516"/>
    </row>
    <row r="515" spans="1:13" x14ac:dyDescent="0.25">
      <c r="A515" s="514"/>
      <c r="B515" s="564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2"/>
      <c r="I515" s="515"/>
      <c r="J515" s="516"/>
      <c r="K515" s="516"/>
      <c r="L515" s="514"/>
      <c r="M515" s="516"/>
    </row>
    <row r="516" spans="1:13" x14ac:dyDescent="0.25">
      <c r="A516" s="514"/>
      <c r="B516" s="564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2"/>
      <c r="I516" s="515"/>
      <c r="J516" s="516"/>
      <c r="K516" s="516"/>
      <c r="L516" s="514"/>
      <c r="M516" s="516"/>
    </row>
    <row r="517" spans="1:13" x14ac:dyDescent="0.25">
      <c r="A517" s="514"/>
      <c r="B517" s="564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2"/>
      <c r="I517" s="515"/>
      <c r="J517" s="516"/>
      <c r="K517" s="516"/>
      <c r="L517" s="514"/>
      <c r="M517" s="516"/>
    </row>
    <row r="518" spans="1:13" x14ac:dyDescent="0.25">
      <c r="A518" s="514"/>
      <c r="B518" s="564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2"/>
      <c r="I518" s="515"/>
      <c r="J518" s="516"/>
      <c r="K518" s="516"/>
      <c r="L518" s="514"/>
      <c r="M518" s="516"/>
    </row>
    <row r="519" spans="1:13" x14ac:dyDescent="0.25">
      <c r="A519" s="514"/>
      <c r="B519" s="564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2"/>
      <c r="I519" s="515"/>
      <c r="J519" s="516"/>
      <c r="K519" s="516"/>
      <c r="L519" s="514"/>
      <c r="M519" s="516"/>
    </row>
    <row r="520" spans="1:13" x14ac:dyDescent="0.25">
      <c r="A520" s="514"/>
      <c r="B520" s="564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2"/>
      <c r="I520" s="515"/>
      <c r="J520" s="516"/>
      <c r="K520" s="516"/>
      <c r="L520" s="514"/>
      <c r="M520" s="516"/>
    </row>
    <row r="521" spans="1:13" x14ac:dyDescent="0.25">
      <c r="A521" s="514"/>
      <c r="B521" s="564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2"/>
      <c r="I521" s="515"/>
      <c r="J521" s="516"/>
      <c r="K521" s="516"/>
      <c r="L521" s="514"/>
      <c r="M521" s="516"/>
    </row>
    <row r="522" spans="1:13" x14ac:dyDescent="0.25">
      <c r="A522" s="514"/>
      <c r="B522" s="564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2"/>
      <c r="I522" s="515"/>
      <c r="J522" s="516"/>
      <c r="K522" s="516"/>
      <c r="L522" s="514"/>
      <c r="M522" s="516"/>
    </row>
    <row r="523" spans="1:13" x14ac:dyDescent="0.25">
      <c r="A523" s="514"/>
      <c r="B523" s="564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2"/>
      <c r="I523" s="515"/>
      <c r="J523" s="516"/>
      <c r="K523" s="516"/>
      <c r="L523" s="514"/>
      <c r="M523" s="516"/>
    </row>
    <row r="524" spans="1:13" x14ac:dyDescent="0.25">
      <c r="A524" s="514"/>
      <c r="B524" s="564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2"/>
      <c r="I524" s="515"/>
      <c r="J524" s="516"/>
      <c r="K524" s="516"/>
      <c r="L524" s="514"/>
      <c r="M524" s="516"/>
    </row>
    <row r="525" spans="1:13" x14ac:dyDescent="0.25">
      <c r="A525" s="514"/>
      <c r="B525" s="564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2"/>
      <c r="I525" s="515"/>
      <c r="J525" s="516"/>
      <c r="K525" s="516"/>
      <c r="L525" s="514"/>
      <c r="M525" s="516"/>
    </row>
    <row r="526" spans="1:13" x14ac:dyDescent="0.25">
      <c r="A526" s="514"/>
      <c r="B526" s="564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2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4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2"/>
      <c r="I527" s="515"/>
      <c r="J527" s="516"/>
      <c r="K527" s="516"/>
      <c r="L527" s="514"/>
      <c r="M527" s="516"/>
    </row>
    <row r="528" spans="1:13" x14ac:dyDescent="0.25">
      <c r="A528" s="514"/>
      <c r="B528" s="564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2"/>
      <c r="I528" s="515"/>
      <c r="J528" s="516"/>
      <c r="K528" s="516"/>
      <c r="L528" s="514"/>
      <c r="M528" s="516"/>
    </row>
    <row r="529" spans="1:13" x14ac:dyDescent="0.25">
      <c r="A529" s="514"/>
      <c r="B529" s="564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2"/>
      <c r="I529" s="515"/>
      <c r="J529" s="516"/>
      <c r="K529" s="516"/>
      <c r="L529" s="514"/>
      <c r="M529" s="516"/>
    </row>
    <row r="530" spans="1:13" x14ac:dyDescent="0.25">
      <c r="A530" s="514"/>
      <c r="B530" s="564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2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4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30" t="s">
        <v>230</v>
      </c>
      <c r="H531" s="532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4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30"/>
      <c r="H532" s="532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4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30"/>
      <c r="H533" s="532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6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30"/>
      <c r="H534" s="532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7"/>
      <c r="B535" s="616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2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7"/>
      <c r="B536" s="564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2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7"/>
      <c r="B537" s="564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2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4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2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4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2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4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2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4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2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4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2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4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2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4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2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4">
        <v>42583</v>
      </c>
      <c r="C545" s="613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2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4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2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4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2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4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2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4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2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4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2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4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5" t="s">
        <v>262</v>
      </c>
      <c r="H551" s="532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4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5"/>
      <c r="H552" s="532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4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5"/>
      <c r="H553" s="532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4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5"/>
      <c r="H554" s="532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4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2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4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2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4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2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4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2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4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2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4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2">
        <v>500</v>
      </c>
      <c r="I560" s="515">
        <v>16.72</v>
      </c>
      <c r="J560" s="516">
        <v>0.18</v>
      </c>
      <c r="K560" s="516">
        <f t="shared" si="122"/>
        <v>8359.82</v>
      </c>
      <c r="L560" s="636" t="s">
        <v>275</v>
      </c>
      <c r="M560" s="516"/>
    </row>
    <row r="561" spans="1:13" x14ac:dyDescent="0.25">
      <c r="A561" s="514"/>
      <c r="B561" s="564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2">
        <v>500</v>
      </c>
      <c r="I561" s="515">
        <v>16.28</v>
      </c>
      <c r="J561" s="516">
        <v>0.18</v>
      </c>
      <c r="K561" s="516">
        <f t="shared" si="122"/>
        <v>8139.8200000000006</v>
      </c>
      <c r="L561" s="636"/>
      <c r="M561" s="516"/>
    </row>
    <row r="562" spans="1:13" x14ac:dyDescent="0.25">
      <c r="A562" s="514"/>
      <c r="B562" s="564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2">
        <v>220</v>
      </c>
      <c r="I562" s="515">
        <v>16.77</v>
      </c>
      <c r="J562" s="516">
        <v>0.08</v>
      </c>
      <c r="K562" s="516">
        <f t="shared" si="122"/>
        <v>3689.32</v>
      </c>
      <c r="L562" s="636"/>
      <c r="M562" s="516"/>
    </row>
    <row r="563" spans="1:13" x14ac:dyDescent="0.25">
      <c r="A563" s="514"/>
      <c r="B563" s="564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2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4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2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4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2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4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2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4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2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4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2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8" t="s">
        <v>285</v>
      </c>
      <c r="B569" s="564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2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8"/>
      <c r="B570" s="564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2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8"/>
      <c r="B571" s="564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2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8"/>
      <c r="B572" s="564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2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8"/>
      <c r="B573" s="564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2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4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2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4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2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4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2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4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2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4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2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4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2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4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2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4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2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4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2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4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2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4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2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8" t="s">
        <v>301</v>
      </c>
      <c r="B585" s="564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2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8"/>
      <c r="B586" s="564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2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8"/>
      <c r="B587" s="564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2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8"/>
      <c r="B588" s="564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2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4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2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4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2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4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2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4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2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4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2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4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2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4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2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9"/>
      <c r="B596" s="564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2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9"/>
      <c r="B597" s="564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2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9"/>
      <c r="B598" s="564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2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9"/>
      <c r="B599" s="564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2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9"/>
      <c r="B600" s="564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2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4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2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4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2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4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2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4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2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4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2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4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2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4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2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4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2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4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2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4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2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9"/>
      <c r="B611" s="564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20">
        <v>400</v>
      </c>
      <c r="I611" s="621">
        <v>16.95</v>
      </c>
      <c r="J611" s="622">
        <v>0.15</v>
      </c>
      <c r="K611" s="622">
        <f t="shared" si="122"/>
        <v>6779.85</v>
      </c>
      <c r="L611" s="514"/>
      <c r="M611" s="516"/>
    </row>
    <row r="612" spans="1:13" x14ac:dyDescent="0.25">
      <c r="A612" s="619"/>
      <c r="B612" s="564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20">
        <v>300</v>
      </c>
      <c r="I612" s="621">
        <v>17.32</v>
      </c>
      <c r="J612" s="622">
        <v>0.11</v>
      </c>
      <c r="K612" s="622">
        <f t="shared" si="122"/>
        <v>5195.8900000000003</v>
      </c>
      <c r="L612" s="514"/>
      <c r="M612" s="516"/>
    </row>
    <row r="613" spans="1:13" x14ac:dyDescent="0.25">
      <c r="A613" s="619"/>
      <c r="B613" s="564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2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9"/>
      <c r="B614" s="564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2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4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2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4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618"/>
      <c r="B626" s="564"/>
      <c r="C626" s="514"/>
      <c r="D626" s="515"/>
      <c r="E626" s="516"/>
      <c r="F626" s="516"/>
      <c r="G626" s="514"/>
      <c r="H626" s="532"/>
      <c r="I626" s="515"/>
      <c r="J626" s="516"/>
      <c r="K626" s="516"/>
      <c r="L626" s="514"/>
      <c r="M626" s="516"/>
    </row>
    <row r="627" spans="1:13" x14ac:dyDescent="0.25">
      <c r="A627" s="618"/>
      <c r="B627" s="564"/>
      <c r="C627" s="514"/>
      <c r="D627" s="515"/>
      <c r="E627" s="516"/>
      <c r="F627" s="516"/>
      <c r="G627" s="514"/>
      <c r="H627" s="532"/>
      <c r="I627" s="515"/>
      <c r="J627" s="516"/>
      <c r="K627" s="516"/>
      <c r="L627" s="514"/>
      <c r="M627" s="516"/>
    </row>
    <row r="628" spans="1:13" x14ac:dyDescent="0.25">
      <c r="A628" s="618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  <row r="629" spans="1:13" x14ac:dyDescent="0.25">
      <c r="A629" s="618"/>
      <c r="B629" s="564"/>
      <c r="C629" s="514"/>
      <c r="D629" s="515"/>
      <c r="E629" s="516"/>
      <c r="F629" s="516"/>
      <c r="G629" s="514"/>
      <c r="H629" s="532"/>
      <c r="I629" s="515"/>
      <c r="J629" s="516"/>
      <c r="K629" s="516"/>
      <c r="L629" s="514"/>
      <c r="M629" s="516"/>
    </row>
    <row r="630" spans="1:13" x14ac:dyDescent="0.25">
      <c r="A630" s="514"/>
      <c r="B630" s="564"/>
      <c r="C630" s="514"/>
      <c r="D630" s="515"/>
      <c r="E630" s="516"/>
      <c r="F630" s="516"/>
      <c r="G630" s="514"/>
      <c r="H630" s="532"/>
      <c r="I630" s="515"/>
      <c r="J630" s="516"/>
      <c r="K630" s="516"/>
      <c r="L630" s="514"/>
      <c r="M630" s="516"/>
    </row>
    <row r="631" spans="1:13" x14ac:dyDescent="0.25">
      <c r="A631" s="514"/>
      <c r="B631" s="564"/>
      <c r="C631" s="514"/>
      <c r="D631" s="515"/>
      <c r="E631" s="516"/>
      <c r="F631" s="516"/>
      <c r="G631" s="514"/>
      <c r="H631" s="532"/>
      <c r="I631" s="515"/>
      <c r="J631" s="516"/>
      <c r="K631" s="516"/>
      <c r="L631" s="514"/>
      <c r="M631" s="516"/>
    </row>
    <row r="632" spans="1:13" x14ac:dyDescent="0.25">
      <c r="A632" s="514"/>
      <c r="B632" s="564"/>
      <c r="C632" s="514"/>
      <c r="D632" s="515"/>
      <c r="E632" s="516"/>
      <c r="F632" s="516"/>
      <c r="G632" s="514"/>
      <c r="H632" s="532"/>
      <c r="I632" s="515"/>
      <c r="J632" s="516"/>
      <c r="K632" s="516"/>
      <c r="L632" s="514"/>
      <c r="M632" s="516"/>
    </row>
    <row r="633" spans="1:13" x14ac:dyDescent="0.25">
      <c r="A633" s="514"/>
      <c r="B633" s="564"/>
      <c r="C633" s="514"/>
      <c r="D633" s="515"/>
      <c r="E633" s="516"/>
      <c r="F633" s="516"/>
      <c r="G633" s="514"/>
      <c r="H633" s="532"/>
      <c r="I633" s="515"/>
      <c r="J633" s="516"/>
      <c r="K633" s="516"/>
      <c r="L633" s="514"/>
      <c r="M633" s="516"/>
    </row>
    <row r="634" spans="1:13" x14ac:dyDescent="0.25">
      <c r="A634" s="514"/>
      <c r="B634" s="564"/>
      <c r="C634" s="514"/>
      <c r="D634" s="515"/>
      <c r="E634" s="516"/>
      <c r="F634" s="516"/>
      <c r="G634" s="514"/>
      <c r="H634" s="532"/>
      <c r="I634" s="515"/>
      <c r="J634" s="516"/>
      <c r="K634" s="516"/>
      <c r="L634" s="514"/>
      <c r="M634" s="516"/>
    </row>
    <row r="635" spans="1:13" x14ac:dyDescent="0.25">
      <c r="A635" s="514"/>
      <c r="B635" s="564"/>
      <c r="C635" s="514"/>
      <c r="D635" s="515"/>
      <c r="E635" s="516"/>
      <c r="F635" s="516"/>
      <c r="G635" s="514"/>
      <c r="H635" s="532"/>
      <c r="I635" s="515"/>
      <c r="J635" s="516"/>
      <c r="K635" s="516"/>
      <c r="L635" s="514"/>
      <c r="M635" s="516"/>
    </row>
    <row r="636" spans="1:13" x14ac:dyDescent="0.25">
      <c r="A636" s="514"/>
      <c r="B636" s="564"/>
      <c r="C636" s="514"/>
      <c r="D636" s="515"/>
      <c r="E636" s="516"/>
      <c r="F636" s="516"/>
      <c r="G636" s="514"/>
      <c r="H636" s="532"/>
      <c r="I636" s="515"/>
      <c r="J636" s="516"/>
      <c r="K636" s="516"/>
      <c r="L636" s="514"/>
      <c r="M636" s="516"/>
    </row>
    <row r="637" spans="1:13" x14ac:dyDescent="0.25">
      <c r="A637" s="514"/>
      <c r="B637" s="564"/>
      <c r="C637" s="514"/>
      <c r="D637" s="515"/>
      <c r="E637" s="516"/>
      <c r="F637" s="516"/>
      <c r="G637" s="514"/>
      <c r="H637" s="532"/>
      <c r="I637" s="515"/>
      <c r="J637" s="516"/>
      <c r="K637" s="516"/>
      <c r="L637" s="514"/>
      <c r="M637" s="516"/>
    </row>
    <row r="638" spans="1:13" x14ac:dyDescent="0.25">
      <c r="A638" s="514"/>
      <c r="B638" s="564"/>
      <c r="C638" s="514"/>
      <c r="D638" s="515"/>
      <c r="E638" s="516"/>
      <c r="F638" s="516"/>
      <c r="G638" s="514"/>
      <c r="H638" s="532"/>
      <c r="I638" s="515"/>
      <c r="J638" s="516"/>
      <c r="K638" s="516"/>
      <c r="L638" s="514"/>
      <c r="M638" s="516"/>
    </row>
    <row r="639" spans="1:13" x14ac:dyDescent="0.25">
      <c r="A639" s="514"/>
      <c r="B639" s="564"/>
      <c r="C639" s="514"/>
      <c r="D639" s="515"/>
      <c r="E639" s="516"/>
      <c r="F639" s="516"/>
      <c r="G639" s="514"/>
      <c r="H639" s="532"/>
      <c r="I639" s="515"/>
      <c r="J639" s="516"/>
      <c r="K639" s="516"/>
      <c r="L639" s="514"/>
      <c r="M639" s="516"/>
    </row>
    <row r="640" spans="1:13" x14ac:dyDescent="0.25">
      <c r="A640" s="514"/>
      <c r="B640" s="564"/>
      <c r="C640" s="514"/>
      <c r="D640" s="515"/>
      <c r="E640" s="516"/>
      <c r="F640" s="516"/>
      <c r="G640" s="514"/>
      <c r="H640" s="532"/>
      <c r="I640" s="515"/>
      <c r="J640" s="516"/>
      <c r="K640" s="516"/>
      <c r="L640" s="514"/>
      <c r="M640" s="516"/>
    </row>
    <row r="641" spans="1:13" x14ac:dyDescent="0.25">
      <c r="A641" s="514"/>
      <c r="B641" s="564"/>
      <c r="C641" s="514"/>
      <c r="D641" s="515"/>
      <c r="E641" s="516"/>
      <c r="F641" s="516"/>
      <c r="G641" s="514"/>
      <c r="H641" s="532"/>
      <c r="I641" s="515"/>
      <c r="J641" s="516"/>
      <c r="K641" s="516"/>
      <c r="L641" s="514"/>
      <c r="M641" s="516"/>
    </row>
    <row r="642" spans="1:13" x14ac:dyDescent="0.25">
      <c r="A642" s="514"/>
      <c r="B642" s="564"/>
      <c r="C642" s="514"/>
      <c r="D642" s="515"/>
      <c r="E642" s="516"/>
      <c r="F642" s="516"/>
      <c r="G642" s="514"/>
      <c r="H642" s="532"/>
      <c r="I642" s="515"/>
      <c r="J642" s="516"/>
      <c r="K642" s="516"/>
      <c r="L642" s="514"/>
      <c r="M642" s="516"/>
    </row>
    <row r="643" spans="1:13" x14ac:dyDescent="0.25">
      <c r="A643" s="514"/>
      <c r="B643" s="564"/>
      <c r="C643" s="514"/>
      <c r="D643" s="515"/>
      <c r="E643" s="516"/>
      <c r="F643" s="516"/>
      <c r="G643" s="514"/>
      <c r="H643" s="532"/>
      <c r="I643" s="515"/>
      <c r="J643" s="516"/>
      <c r="K643" s="516"/>
      <c r="L643" s="514"/>
      <c r="M643" s="516"/>
    </row>
    <row r="644" spans="1:13" x14ac:dyDescent="0.25">
      <c r="A644" s="514"/>
      <c r="B644" s="564"/>
      <c r="C644" s="514"/>
      <c r="D644" s="515"/>
      <c r="E644" s="516"/>
      <c r="F644" s="516"/>
      <c r="G644" s="514"/>
      <c r="H644" s="532"/>
      <c r="I644" s="515"/>
      <c r="J644" s="516"/>
      <c r="K644" s="516"/>
      <c r="L644" s="514"/>
      <c r="M644" s="516"/>
    </row>
    <row r="645" spans="1:13" x14ac:dyDescent="0.25">
      <c r="A645" s="514"/>
      <c r="B645" s="564"/>
      <c r="C645" s="514"/>
      <c r="D645" s="515"/>
      <c r="E645" s="516"/>
      <c r="F645" s="516"/>
      <c r="G645" s="514"/>
      <c r="H645" s="532"/>
      <c r="I645" s="515"/>
      <c r="J645" s="516"/>
      <c r="K645" s="516"/>
      <c r="L645" s="514"/>
      <c r="M645" s="516"/>
    </row>
    <row r="646" spans="1:13" x14ac:dyDescent="0.25">
      <c r="A646" s="514"/>
      <c r="B646" s="564"/>
      <c r="C646" s="514"/>
      <c r="D646" s="515"/>
      <c r="E646" s="516"/>
      <c r="F646" s="516"/>
      <c r="G646" s="514"/>
      <c r="H646" s="532"/>
      <c r="I646" s="515"/>
      <c r="J646" s="516"/>
      <c r="K646" s="516"/>
      <c r="L646" s="514"/>
      <c r="M646" s="516"/>
    </row>
    <row r="647" spans="1:13" x14ac:dyDescent="0.25">
      <c r="A647" s="534" t="s">
        <v>81</v>
      </c>
      <c r="B647" s="623"/>
      <c r="C647" s="557">
        <f>SUM(C386:C646)</f>
        <v>133812</v>
      </c>
      <c r="D647" s="536"/>
      <c r="E647" s="536"/>
      <c r="F647" s="536">
        <f>SUM(F386:F646)</f>
        <v>1899450.8389999999</v>
      </c>
      <c r="G647" s="535"/>
      <c r="H647" s="557">
        <f>SUM(H386:H646)</f>
        <v>133812</v>
      </c>
      <c r="I647" s="624"/>
      <c r="J647" s="536"/>
      <c r="K647" s="536">
        <f>SUM(K386:K646)</f>
        <v>1911314.2100000016</v>
      </c>
      <c r="L647" s="535"/>
      <c r="M647" s="536">
        <f>SUM(M386:M396)</f>
        <v>2752.2000000000003</v>
      </c>
    </row>
    <row r="648" spans="1:13" ht="15.75" thickBot="1" x14ac:dyDescent="0.3">
      <c r="A648" s="537" t="s">
        <v>195</v>
      </c>
      <c r="B648" s="625"/>
      <c r="C648" s="539">
        <f>SumByColor($A$50, C386:C646)</f>
        <v>0</v>
      </c>
      <c r="D648" s="539"/>
      <c r="E648" s="539"/>
      <c r="F648" s="540">
        <f>SumByColor($A$50, F386:F646)</f>
        <v>0</v>
      </c>
      <c r="G648" s="539"/>
      <c r="H648" s="539">
        <f>SumByColor($A$50, H386:H646)</f>
        <v>0</v>
      </c>
      <c r="I648" s="539"/>
      <c r="J648" s="540"/>
      <c r="K648" s="540">
        <f>SumByColor($A$50, K386:K646)</f>
        <v>0</v>
      </c>
      <c r="L648" s="539"/>
      <c r="M648" s="540">
        <f>SumByColor($A$50, M386:M646)</f>
        <v>0</v>
      </c>
    </row>
    <row r="649" spans="1:13" x14ac:dyDescent="0.25">
      <c r="A649" s="514"/>
      <c r="B649" s="564"/>
      <c r="C649" s="514"/>
      <c r="D649" s="515"/>
      <c r="E649" s="516"/>
      <c r="F649" s="516"/>
      <c r="G649" s="514"/>
      <c r="H649" s="532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23" priority="109">
      <formula>F132&gt;0</formula>
    </cfRule>
    <cfRule type="expression" dxfId="1322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21" priority="102">
      <formula>F125&gt;0</formula>
    </cfRule>
    <cfRule type="expression" dxfId="1320" priority="103">
      <formula>F125&lt;0</formula>
    </cfRule>
  </conditionalFormatting>
  <conditionalFormatting sqref="H125:H131">
    <cfRule type="expression" dxfId="1319" priority="98">
      <formula>H125&gt;0</formula>
    </cfRule>
    <cfRule type="expression" dxfId="1318" priority="99">
      <formula>H125&lt;0</formula>
    </cfRule>
  </conditionalFormatting>
  <conditionalFormatting sqref="Q8">
    <cfRule type="expression" dxfId="1317" priority="84">
      <formula>Q8&gt;0</formula>
    </cfRule>
    <cfRule type="expression" dxfId="1316" priority="85">
      <formula>Q8&lt;0</formula>
    </cfRule>
  </conditionalFormatting>
  <conditionalFormatting sqref="Q7">
    <cfRule type="expression" dxfId="1315" priority="86">
      <formula>Q7&gt;0</formula>
    </cfRule>
    <cfRule type="expression" dxfId="1314" priority="87">
      <formula>Q7&lt;0</formula>
    </cfRule>
  </conditionalFormatting>
  <conditionalFormatting sqref="F233:F239">
    <cfRule type="expression" dxfId="1313" priority="58">
      <formula>F233&gt;0</formula>
    </cfRule>
    <cfRule type="expression" dxfId="1312" priority="59">
      <formula>F233&lt;0</formula>
    </cfRule>
  </conditionalFormatting>
  <conditionalFormatting sqref="F158:F176 H158:H176">
    <cfRule type="expression" dxfId="1311" priority="80">
      <formula>F158&gt;0</formula>
    </cfRule>
    <cfRule type="expression" dxfId="1310" priority="81">
      <formula>F158&lt;0</formula>
    </cfRule>
  </conditionalFormatting>
  <conditionalFormatting sqref="F151:F157">
    <cfRule type="expression" dxfId="1309" priority="78">
      <formula>F151&gt;0</formula>
    </cfRule>
    <cfRule type="expression" dxfId="1308" priority="79">
      <formula>F151&lt;0</formula>
    </cfRule>
  </conditionalFormatting>
  <conditionalFormatting sqref="H151:H157">
    <cfRule type="expression" dxfId="1307" priority="76">
      <formula>H151&gt;0</formula>
    </cfRule>
    <cfRule type="expression" dxfId="1306" priority="77">
      <formula>H151&lt;0</formula>
    </cfRule>
  </conditionalFormatting>
  <conditionalFormatting sqref="F184:F202 H184:H202">
    <cfRule type="expression" dxfId="1305" priority="74">
      <formula>F184&gt;0</formula>
    </cfRule>
    <cfRule type="expression" dxfId="1304" priority="75">
      <formula>F184&lt;0</formula>
    </cfRule>
  </conditionalFormatting>
  <conditionalFormatting sqref="F177:F183">
    <cfRule type="expression" dxfId="1303" priority="72">
      <formula>F177&gt;0</formula>
    </cfRule>
    <cfRule type="expression" dxfId="1302" priority="73">
      <formula>F177&lt;0</formula>
    </cfRule>
  </conditionalFormatting>
  <conditionalFormatting sqref="H177:H183">
    <cfRule type="expression" dxfId="1301" priority="70">
      <formula>H177&gt;0</formula>
    </cfRule>
    <cfRule type="expression" dxfId="1300" priority="71">
      <formula>H177&lt;0</formula>
    </cfRule>
  </conditionalFormatting>
  <conditionalFormatting sqref="F210:F227 H210:H227">
    <cfRule type="expression" dxfId="1299" priority="68">
      <formula>F210&gt;0</formula>
    </cfRule>
    <cfRule type="expression" dxfId="1298" priority="69">
      <formula>F210&lt;0</formula>
    </cfRule>
  </conditionalFormatting>
  <conditionalFormatting sqref="F203:F209">
    <cfRule type="expression" dxfId="1297" priority="66">
      <formula>F203&gt;0</formula>
    </cfRule>
    <cfRule type="expression" dxfId="1296" priority="67">
      <formula>F203&lt;0</formula>
    </cfRule>
  </conditionalFormatting>
  <conditionalFormatting sqref="H203:H209">
    <cfRule type="expression" dxfId="1295" priority="64">
      <formula>H203&gt;0</formula>
    </cfRule>
    <cfRule type="expression" dxfId="1294" priority="65">
      <formula>H203&lt;0</formula>
    </cfRule>
  </conditionalFormatting>
  <conditionalFormatting sqref="F228:F232 H228:H232">
    <cfRule type="expression" dxfId="1293" priority="62">
      <formula>F228&gt;0</formula>
    </cfRule>
    <cfRule type="expression" dxfId="1292" priority="63">
      <formula>F228&lt;0</formula>
    </cfRule>
  </conditionalFormatting>
  <conditionalFormatting sqref="F240:F255 H240:H255">
    <cfRule type="expression" dxfId="1291" priority="60">
      <formula>F240&gt;0</formula>
    </cfRule>
    <cfRule type="expression" dxfId="1290" priority="61">
      <formula>F240&lt;0</formula>
    </cfRule>
  </conditionalFormatting>
  <conditionalFormatting sqref="H233:H239">
    <cfRule type="expression" dxfId="1289" priority="56">
      <formula>H233&gt;0</formula>
    </cfRule>
    <cfRule type="expression" dxfId="1288" priority="57">
      <formula>H233&lt;0</formula>
    </cfRule>
  </conditionalFormatting>
  <conditionalFormatting sqref="F256 H256">
    <cfRule type="expression" dxfId="1287" priority="54">
      <formula>F256&gt;0</formula>
    </cfRule>
    <cfRule type="expression" dxfId="1286" priority="55">
      <formula>F256&lt;0</formula>
    </cfRule>
  </conditionalFormatting>
  <conditionalFormatting sqref="F257:F261 H257:H261">
    <cfRule type="expression" dxfId="1285" priority="52">
      <formula>F257&gt;0</formula>
    </cfRule>
    <cfRule type="expression" dxfId="1284" priority="53">
      <formula>F257&lt;0</formula>
    </cfRule>
  </conditionalFormatting>
  <conditionalFormatting sqref="F269:F284 H269:H284">
    <cfRule type="expression" dxfId="1283" priority="50">
      <formula>F269&gt;0</formula>
    </cfRule>
    <cfRule type="expression" dxfId="1282" priority="51">
      <formula>F269&lt;0</formula>
    </cfRule>
  </conditionalFormatting>
  <conditionalFormatting sqref="F262:F268">
    <cfRule type="expression" dxfId="1281" priority="48">
      <formula>F262&gt;0</formula>
    </cfRule>
    <cfRule type="expression" dxfId="1280" priority="49">
      <formula>F262&lt;0</formula>
    </cfRule>
  </conditionalFormatting>
  <conditionalFormatting sqref="H262:H268">
    <cfRule type="expression" dxfId="1279" priority="46">
      <formula>H262&gt;0</formula>
    </cfRule>
    <cfRule type="expression" dxfId="1278" priority="47">
      <formula>H262&lt;0</formula>
    </cfRule>
  </conditionalFormatting>
  <conditionalFormatting sqref="F286:F291 H286:H291">
    <cfRule type="expression" dxfId="1277" priority="44">
      <formula>F286&gt;0</formula>
    </cfRule>
    <cfRule type="expression" dxfId="1276" priority="45">
      <formula>F286&lt;0</formula>
    </cfRule>
  </conditionalFormatting>
  <conditionalFormatting sqref="F292 H292">
    <cfRule type="expression" dxfId="1275" priority="42">
      <formula>F292&gt;0</formula>
    </cfRule>
    <cfRule type="expression" dxfId="1274" priority="43">
      <formula>F292&lt;0</formula>
    </cfRule>
  </conditionalFormatting>
  <conditionalFormatting sqref="F293:F297 H293:H297">
    <cfRule type="expression" dxfId="1273" priority="40">
      <formula>F293&gt;0</formula>
    </cfRule>
    <cfRule type="expression" dxfId="1272" priority="41">
      <formula>F293&lt;0</formula>
    </cfRule>
  </conditionalFormatting>
  <conditionalFormatting sqref="F305:F320 H305:H320">
    <cfRule type="expression" dxfId="1271" priority="38">
      <formula>F305&gt;0</formula>
    </cfRule>
    <cfRule type="expression" dxfId="1270" priority="39">
      <formula>F305&lt;0</formula>
    </cfRule>
  </conditionalFormatting>
  <conditionalFormatting sqref="F298:F304">
    <cfRule type="expression" dxfId="1269" priority="36">
      <formula>F298&gt;0</formula>
    </cfRule>
    <cfRule type="expression" dxfId="1268" priority="37">
      <formula>F298&lt;0</formula>
    </cfRule>
  </conditionalFormatting>
  <conditionalFormatting sqref="H298:H304">
    <cfRule type="expression" dxfId="1267" priority="34">
      <formula>H298&gt;0</formula>
    </cfRule>
    <cfRule type="expression" dxfId="1266" priority="35">
      <formula>H298&lt;0</formula>
    </cfRule>
  </conditionalFormatting>
  <conditionalFormatting sqref="F321:F326 H321:H326">
    <cfRule type="expression" dxfId="1265" priority="32">
      <formula>F321&gt;0</formula>
    </cfRule>
    <cfRule type="expression" dxfId="1264" priority="33">
      <formula>F321&lt;0</formula>
    </cfRule>
  </conditionalFormatting>
  <conditionalFormatting sqref="F327 H327">
    <cfRule type="expression" dxfId="1263" priority="30">
      <formula>F327&gt;0</formula>
    </cfRule>
    <cfRule type="expression" dxfId="1262" priority="31">
      <formula>F327&lt;0</formula>
    </cfRule>
  </conditionalFormatting>
  <conditionalFormatting sqref="F328:F332 H328:H332">
    <cfRule type="expression" dxfId="1261" priority="28">
      <formula>F328&gt;0</formula>
    </cfRule>
    <cfRule type="expression" dxfId="1260" priority="29">
      <formula>F328&lt;0</formula>
    </cfRule>
  </conditionalFormatting>
  <conditionalFormatting sqref="F340:F355 H340:H355">
    <cfRule type="expression" dxfId="1259" priority="26">
      <formula>F340&gt;0</formula>
    </cfRule>
    <cfRule type="expression" dxfId="1258" priority="27">
      <formula>F340&lt;0</formula>
    </cfRule>
  </conditionalFormatting>
  <conditionalFormatting sqref="F333:F339">
    <cfRule type="expression" dxfId="1257" priority="24">
      <formula>F333&gt;0</formula>
    </cfRule>
    <cfRule type="expression" dxfId="1256" priority="25">
      <formula>F333&lt;0</formula>
    </cfRule>
  </conditionalFormatting>
  <conditionalFormatting sqref="H333:H339">
    <cfRule type="expression" dxfId="1255" priority="22">
      <formula>H333&gt;0</formula>
    </cfRule>
    <cfRule type="expression" dxfId="1254" priority="23">
      <formula>H333&lt;0</formula>
    </cfRule>
  </conditionalFormatting>
  <conditionalFormatting sqref="M384">
    <cfRule type="expression" dxfId="1253" priority="20">
      <formula>M384&gt;0</formula>
    </cfRule>
    <cfRule type="expression" dxfId="1252" priority="21">
      <formula>M384&lt;0</formula>
    </cfRule>
  </conditionalFormatting>
  <conditionalFormatting sqref="F72:F120 H72:H120">
    <cfRule type="expression" dxfId="1251" priority="18">
      <formula>F72&gt;0</formula>
    </cfRule>
    <cfRule type="expression" dxfId="1250" priority="19">
      <formula>F72&lt;0</formula>
    </cfRule>
  </conditionalFormatting>
  <conditionalFormatting sqref="F60:F71">
    <cfRule type="expression" dxfId="1249" priority="16">
      <formula>F60&gt;0</formula>
    </cfRule>
    <cfRule type="expression" dxfId="1248" priority="17">
      <formula>F60&lt;0</formula>
    </cfRule>
  </conditionalFormatting>
  <conditionalFormatting sqref="H60:H71">
    <cfRule type="expression" dxfId="1247" priority="14">
      <formula>H60&gt;0</formula>
    </cfRule>
    <cfRule type="expression" dxfId="1246" priority="15">
      <formula>H60&lt;0</formula>
    </cfRule>
  </conditionalFormatting>
  <conditionalFormatting sqref="F54:F59 H54:H59">
    <cfRule type="expression" dxfId="1245" priority="12">
      <formula>F54&gt;0</formula>
    </cfRule>
    <cfRule type="expression" dxfId="1244" priority="13">
      <formula>F54&lt;0</formula>
    </cfRule>
  </conditionalFormatting>
  <conditionalFormatting sqref="J56:K56">
    <cfRule type="expression" dxfId="1243" priority="10">
      <formula>J56&gt;0</formula>
    </cfRule>
    <cfRule type="expression" dxfId="1242" priority="11">
      <formula>J56&lt;0</formula>
    </cfRule>
  </conditionalFormatting>
  <conditionalFormatting sqref="J57:K63 K62:K120">
    <cfRule type="expression" dxfId="1241" priority="8">
      <formula>J57&gt;0</formula>
    </cfRule>
    <cfRule type="expression" dxfId="1240" priority="9">
      <formula>J57&lt;0</formula>
    </cfRule>
  </conditionalFormatting>
  <conditionalFormatting sqref="L56:L120">
    <cfRule type="expression" dxfId="1239" priority="4">
      <formula>L56&gt;0</formula>
    </cfRule>
    <cfRule type="expression" dxfId="1238" priority="5">
      <formula>L56&lt;0</formula>
    </cfRule>
  </conditionalFormatting>
  <conditionalFormatting sqref="Q10">
    <cfRule type="expression" dxfId="1237" priority="2">
      <formula>Q10&gt;0</formula>
    </cfRule>
    <cfRule type="expression" dxfId="123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20.53</v>
      </c>
      <c r="R4" s="227">
        <v>-1.5E-3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41060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-16016.80000000001</v>
      </c>
      <c r="R7">
        <v>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-17764.770000000004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-0.30199472093133561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2">
        <v>42901</v>
      </c>
      <c r="P16" s="698"/>
      <c r="Q16" s="698"/>
      <c r="R16" s="695">
        <v>0.57499999999999996</v>
      </c>
      <c r="S16" s="695">
        <v>0.57999999999999996</v>
      </c>
      <c r="T16" s="698">
        <v>35.6</v>
      </c>
      <c r="U16" s="698">
        <v>36.299999999999997</v>
      </c>
      <c r="V16" s="695"/>
      <c r="W16" s="696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2">
        <v>42986</v>
      </c>
      <c r="P17" s="698" t="s">
        <v>748</v>
      </c>
      <c r="Q17" s="698" t="s">
        <v>749</v>
      </c>
      <c r="R17" s="697">
        <v>0.39</v>
      </c>
      <c r="S17" s="695">
        <v>0.39</v>
      </c>
      <c r="T17" s="698">
        <v>27.5</v>
      </c>
      <c r="U17" s="698">
        <v>27.6</v>
      </c>
      <c r="V17" s="695" t="s">
        <v>802</v>
      </c>
      <c r="W17" s="696">
        <v>-7.4999999999999997E-2</v>
      </c>
    </row>
    <row r="18" spans="1:23" x14ac:dyDescent="0.25">
      <c r="B18" s="6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B19" s="6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B20" s="6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B21" s="6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29"/>
      <c r="D26" s="78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6"/>
      <c r="W32" s="134"/>
    </row>
    <row r="33" spans="1:23" x14ac:dyDescent="0.25">
      <c r="O33" s="707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803</v>
      </c>
      <c r="O34" s="707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7"/>
      <c r="W35" s="134"/>
    </row>
    <row r="36" spans="1:23" x14ac:dyDescent="0.25">
      <c r="A36" t="s">
        <v>352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7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7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7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3" t="s">
        <v>78</v>
      </c>
      <c r="P40" s="753"/>
      <c r="W40" s="134"/>
    </row>
    <row r="41" spans="1:23" ht="15.75" thickTop="1" x14ac:dyDescent="0.25">
      <c r="A41" t="s">
        <v>453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461</v>
      </c>
      <c r="J41" s="39"/>
      <c r="K41" s="39"/>
      <c r="L41" s="39"/>
      <c r="O41" s="81">
        <v>1.1000000000000001</v>
      </c>
      <c r="P41" s="81">
        <f>O41*$Q$4</f>
        <v>22.583000000000002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22.377700000000004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22.172400000000003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21.967100000000002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21.761800000000001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21.556500000000003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21.351200000000002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21.145900000000001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20.9406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20.735300000000002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20.53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20.3247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20.119400000000002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19.914100000000001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19.7088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19.503499999999999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19.298200000000001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19.092900000000004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18.887600000000003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18.682300000000001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18.477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24" priority="63">
      <formula>F88&gt;0</formula>
    </cfRule>
    <cfRule type="expression" dxfId="1223" priority="64">
      <formula>F88&lt;0</formula>
    </cfRule>
  </conditionalFormatting>
  <conditionalFormatting sqref="F93:F106 F109:F153 F156:F157">
    <cfRule type="expression" dxfId="1222" priority="59">
      <formula>F93&gt;0</formula>
    </cfRule>
    <cfRule type="expression" dxfId="1221" priority="60">
      <formula>F93&lt;0</formula>
    </cfRule>
  </conditionalFormatting>
  <conditionalFormatting sqref="F93:F106 F109:F153 F156:F157">
    <cfRule type="expression" dxfId="1220" priority="61">
      <formula>F93&gt;0</formula>
    </cfRule>
    <cfRule type="expression" dxfId="1219" priority="62">
      <formula>F93&lt;0</formula>
    </cfRule>
  </conditionalFormatting>
  <conditionalFormatting sqref="H88:H106 H109:H153 H156:H157">
    <cfRule type="expression" dxfId="1218" priority="57">
      <formula>H88&gt;0</formula>
    </cfRule>
    <cfRule type="expression" dxfId="1217" priority="58">
      <formula>H88&lt;0</formula>
    </cfRule>
  </conditionalFormatting>
  <conditionalFormatting sqref="F84:F87">
    <cfRule type="expression" dxfId="1216" priority="51">
      <formula>F84&gt;0</formula>
    </cfRule>
    <cfRule type="expression" dxfId="1215" priority="52">
      <formula>F84&lt;0</formula>
    </cfRule>
  </conditionalFormatting>
  <conditionalFormatting sqref="H84:H87">
    <cfRule type="expression" dxfId="1214" priority="49">
      <formula>H84&gt;0</formula>
    </cfRule>
    <cfRule type="expression" dxfId="1213" priority="50">
      <formula>H84&lt;0</formula>
    </cfRule>
  </conditionalFormatting>
  <conditionalFormatting sqref="Q8">
    <cfRule type="expression" dxfId="1212" priority="45">
      <formula>Q8&gt;0</formula>
    </cfRule>
    <cfRule type="expression" dxfId="1211" priority="46">
      <formula>Q8&lt;0</formula>
    </cfRule>
  </conditionalFormatting>
  <conditionalFormatting sqref="Q7">
    <cfRule type="expression" dxfId="1210" priority="47">
      <formula>Q7&gt;0</formula>
    </cfRule>
    <cfRule type="expression" dxfId="1209" priority="48">
      <formula>Q7&lt;0</formula>
    </cfRule>
  </conditionalFormatting>
  <conditionalFormatting sqref="F107">
    <cfRule type="expression" dxfId="1208" priority="41">
      <formula>F107&gt;0</formula>
    </cfRule>
    <cfRule type="expression" dxfId="1207" priority="42">
      <formula>F107&lt;0</formula>
    </cfRule>
  </conditionalFormatting>
  <conditionalFormatting sqref="F107">
    <cfRule type="expression" dxfId="1206" priority="43">
      <formula>F107&gt;0</formula>
    </cfRule>
    <cfRule type="expression" dxfId="1205" priority="44">
      <formula>F107&lt;0</formula>
    </cfRule>
  </conditionalFormatting>
  <conditionalFormatting sqref="H107">
    <cfRule type="expression" dxfId="1204" priority="39">
      <formula>H107&gt;0</formula>
    </cfRule>
    <cfRule type="expression" dxfId="1203" priority="40">
      <formula>H107&lt;0</formula>
    </cfRule>
  </conditionalFormatting>
  <conditionalFormatting sqref="F108">
    <cfRule type="expression" dxfId="1202" priority="35">
      <formula>F108&gt;0</formula>
    </cfRule>
    <cfRule type="expression" dxfId="1201" priority="36">
      <formula>F108&lt;0</formula>
    </cfRule>
  </conditionalFormatting>
  <conditionalFormatting sqref="F108">
    <cfRule type="expression" dxfId="1200" priority="37">
      <formula>F108&gt;0</formula>
    </cfRule>
    <cfRule type="expression" dxfId="1199" priority="38">
      <formula>F108&lt;0</formula>
    </cfRule>
  </conditionalFormatting>
  <conditionalFormatting sqref="H108">
    <cfRule type="expression" dxfId="1198" priority="33">
      <formula>H108&gt;0</formula>
    </cfRule>
    <cfRule type="expression" dxfId="1197" priority="34">
      <formula>H108&lt;0</formula>
    </cfRule>
  </conditionalFormatting>
  <conditionalFormatting sqref="F154:F155">
    <cfRule type="expression" dxfId="1196" priority="29">
      <formula>F154&gt;0</formula>
    </cfRule>
    <cfRule type="expression" dxfId="1195" priority="30">
      <formula>F154&lt;0</formula>
    </cfRule>
  </conditionalFormatting>
  <conditionalFormatting sqref="F154:F155">
    <cfRule type="expression" dxfId="1194" priority="31">
      <formula>F154&gt;0</formula>
    </cfRule>
    <cfRule type="expression" dxfId="1193" priority="32">
      <formula>F154&lt;0</formula>
    </cfRule>
  </conditionalFormatting>
  <conditionalFormatting sqref="H154:H155">
    <cfRule type="expression" dxfId="1192" priority="27">
      <formula>H154&gt;0</formula>
    </cfRule>
    <cfRule type="expression" dxfId="1191" priority="28">
      <formula>H154&lt;0</formula>
    </cfRule>
  </conditionalFormatting>
  <conditionalFormatting sqref="F35:F50">
    <cfRule type="expression" dxfId="1190" priority="25">
      <formula>F35&gt;0</formula>
    </cfRule>
    <cfRule type="expression" dxfId="1189" priority="26">
      <formula>F35&lt;0</formula>
    </cfRule>
  </conditionalFormatting>
  <conditionalFormatting sqref="H35:H50">
    <cfRule type="expression" dxfId="1188" priority="23">
      <formula>H35&gt;0</formula>
    </cfRule>
    <cfRule type="expression" dxfId="1187" priority="24">
      <formula>H35&lt;0</formula>
    </cfRule>
  </conditionalFormatting>
  <conditionalFormatting sqref="Q10">
    <cfRule type="expression" dxfId="1186" priority="21">
      <formula>Q10&gt;0</formula>
    </cfRule>
    <cfRule type="expression" dxfId="1185" priority="22">
      <formula>Q10&lt;0</formula>
    </cfRule>
  </conditionalFormatting>
  <conditionalFormatting sqref="J45:K45">
    <cfRule type="expression" dxfId="1184" priority="19">
      <formula>J45&gt;0</formula>
    </cfRule>
    <cfRule type="expression" dxfId="1183" priority="20">
      <formula>J45&lt;0</formula>
    </cfRule>
  </conditionalFormatting>
  <conditionalFormatting sqref="K46">
    <cfRule type="expression" dxfId="1182" priority="17">
      <formula>K46&gt;0</formula>
    </cfRule>
    <cfRule type="expression" dxfId="1181" priority="18">
      <formula>K46&lt;0</formula>
    </cfRule>
  </conditionalFormatting>
  <conditionalFormatting sqref="K47:K60 K62:K76">
    <cfRule type="expression" dxfId="1180" priority="15">
      <formula>K47&gt;0</formula>
    </cfRule>
    <cfRule type="expression" dxfId="1179" priority="16">
      <formula>K47&lt;0</formula>
    </cfRule>
  </conditionalFormatting>
  <conditionalFormatting sqref="F52:F60">
    <cfRule type="expression" dxfId="1178" priority="13">
      <formula>F52&gt;0</formula>
    </cfRule>
    <cfRule type="expression" dxfId="1177" priority="14">
      <formula>F52&lt;0</formula>
    </cfRule>
  </conditionalFormatting>
  <conditionalFormatting sqref="H52:H60">
    <cfRule type="expression" dxfId="1176" priority="11">
      <formula>H52&gt;0</formula>
    </cfRule>
    <cfRule type="expression" dxfId="1175" priority="12">
      <formula>H52&lt;0</formula>
    </cfRule>
  </conditionalFormatting>
  <conditionalFormatting sqref="R4">
    <cfRule type="expression" dxfId="1174" priority="9">
      <formula>R4&gt;0</formula>
    </cfRule>
    <cfRule type="expression" dxfId="1173" priority="10">
      <formula>R4&lt;0</formula>
    </cfRule>
  </conditionalFormatting>
  <conditionalFormatting sqref="Q9">
    <cfRule type="expression" dxfId="1172" priority="7">
      <formula>Q9&gt;0</formula>
    </cfRule>
    <cfRule type="expression" dxfId="1171" priority="8">
      <formula>Q9&lt;0</formula>
    </cfRule>
  </conditionalFormatting>
  <conditionalFormatting sqref="K61">
    <cfRule type="expression" dxfId="1170" priority="5">
      <formula>K61&gt;0</formula>
    </cfRule>
    <cfRule type="expression" dxfId="1169" priority="6">
      <formula>K61&lt;0</formula>
    </cfRule>
  </conditionalFormatting>
  <conditionalFormatting sqref="F61">
    <cfRule type="expression" dxfId="1168" priority="3">
      <formula>F61&gt;0</formula>
    </cfRule>
    <cfRule type="expression" dxfId="1167" priority="4">
      <formula>F61&lt;0</formula>
    </cfRule>
  </conditionalFormatting>
  <conditionalFormatting sqref="H61">
    <cfRule type="expression" dxfId="1166" priority="1">
      <formula>H61&gt;0</formula>
    </cfRule>
    <cfRule type="expression" dxfId="1165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12.3</v>
      </c>
      <c r="R4" s="490">
        <v>-3.2000000000000002E-3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13.530000000000001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13.407000000000002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13.284000000000002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13.161000000000001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13.038000000000002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12.915000000000001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12.792000000000002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12.669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12.546000000000001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12.423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12.3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12.177000000000001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12.054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11.931000000000001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11.808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11.685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11.561999999999999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11.439000000000002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11.316000000000001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11.193000000000001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11.07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53" priority="31">
      <formula>Q7&gt;0</formula>
    </cfRule>
    <cfRule type="expression" dxfId="1152" priority="32">
      <formula>Q7&lt;0</formula>
    </cfRule>
  </conditionalFormatting>
  <conditionalFormatting sqref="Q8">
    <cfRule type="expression" dxfId="1151" priority="29">
      <formula>Q8&gt;0</formula>
    </cfRule>
    <cfRule type="expression" dxfId="1150" priority="30">
      <formula>Q8&lt;0</formula>
    </cfRule>
  </conditionalFormatting>
  <conditionalFormatting sqref="F62:F65">
    <cfRule type="expression" dxfId="1149" priority="21">
      <formula>F62&gt;0</formula>
    </cfRule>
    <cfRule type="expression" dxfId="1148" priority="22">
      <formula>F62&lt;0</formula>
    </cfRule>
  </conditionalFormatting>
  <conditionalFormatting sqref="F66:F74 F78:F98 F102:F106">
    <cfRule type="expression" dxfId="1147" priority="17">
      <formula>F66&gt;0</formula>
    </cfRule>
    <cfRule type="expression" dxfId="1146" priority="18">
      <formula>F66&lt;0</formula>
    </cfRule>
  </conditionalFormatting>
  <conditionalFormatting sqref="F66:F74 F78:F98 F102:F106">
    <cfRule type="expression" dxfId="1145" priority="19">
      <formula>F66&gt;0</formula>
    </cfRule>
    <cfRule type="expression" dxfId="1144" priority="20">
      <formula>F66&lt;0</formula>
    </cfRule>
  </conditionalFormatting>
  <conditionalFormatting sqref="H62:H74 H78:H98 H102:H106">
    <cfRule type="expression" dxfId="1143" priority="15">
      <formula>H62&gt;0</formula>
    </cfRule>
    <cfRule type="expression" dxfId="1142" priority="16">
      <formula>H62&lt;0</formula>
    </cfRule>
  </conditionalFormatting>
  <conditionalFormatting sqref="F57:F61">
    <cfRule type="expression" dxfId="1141" priority="13">
      <formula>F57&gt;0</formula>
    </cfRule>
    <cfRule type="expression" dxfId="1140" priority="14">
      <formula>F57&lt;0</formula>
    </cfRule>
  </conditionalFormatting>
  <conditionalFormatting sqref="H57:H61">
    <cfRule type="expression" dxfId="1139" priority="11">
      <formula>H57&gt;0</formula>
    </cfRule>
    <cfRule type="expression" dxfId="1138" priority="12">
      <formula>H57&lt;0</formula>
    </cfRule>
  </conditionalFormatting>
  <conditionalFormatting sqref="F75:F77">
    <cfRule type="expression" dxfId="1137" priority="7">
      <formula>F75&gt;0</formula>
    </cfRule>
    <cfRule type="expression" dxfId="1136" priority="8">
      <formula>F75&lt;0</formula>
    </cfRule>
  </conditionalFormatting>
  <conditionalFormatting sqref="F75:F77">
    <cfRule type="expression" dxfId="1135" priority="9">
      <formula>F75&gt;0</formula>
    </cfRule>
    <cfRule type="expression" dxfId="1134" priority="10">
      <formula>F75&lt;0</formula>
    </cfRule>
  </conditionalFormatting>
  <conditionalFormatting sqref="H75:H77">
    <cfRule type="expression" dxfId="1133" priority="5">
      <formula>H75&gt;0</formula>
    </cfRule>
    <cfRule type="expression" dxfId="1132" priority="6">
      <formula>H75&lt;0</formula>
    </cfRule>
  </conditionalFormatting>
  <conditionalFormatting sqref="F22:F30">
    <cfRule type="expression" dxfId="1131" priority="3">
      <formula>F22&gt;0</formula>
    </cfRule>
    <cfRule type="expression" dxfId="1130" priority="4">
      <formula>F22&lt;0</formula>
    </cfRule>
  </conditionalFormatting>
  <conditionalFormatting sqref="F99:F101">
    <cfRule type="expression" dxfId="1129" priority="1">
      <formula>F99&gt;0</formula>
    </cfRule>
    <cfRule type="expression" dxfId="112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132.88999999999999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132.88999999999999</v>
      </c>
      <c r="R4" s="490">
        <v>6.0000000000000001E-3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146.179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144.8501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143.52119999999999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142.19229999999999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140.86339999999998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139.53449999999998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138.2056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136.8767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135.5478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134.21889999999999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132.88999999999999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131.56109999999998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130.23219999999998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128.90329999999997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127.57439999999998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126.24549999999998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124.91659999999997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123.5877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122.25879999999999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120.92989999999999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119.60099999999998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27" priority="19">
      <formula>F25&gt;0</formula>
    </cfRule>
    <cfRule type="expression" dxfId="1126" priority="20">
      <formula>F25&lt;0</formula>
    </cfRule>
  </conditionalFormatting>
  <conditionalFormatting sqref="Q7">
    <cfRule type="expression" dxfId="1125" priority="17">
      <formula>Q7&gt;0</formula>
    </cfRule>
    <cfRule type="expression" dxfId="1124" priority="18">
      <formula>Q7&lt;0</formula>
    </cfRule>
  </conditionalFormatting>
  <conditionalFormatting sqref="Q8">
    <cfRule type="expression" dxfId="1123" priority="15">
      <formula>Q8&gt;0</formula>
    </cfRule>
    <cfRule type="expression" dxfId="1122" priority="16">
      <formula>Q8&lt;0</formula>
    </cfRule>
  </conditionalFormatting>
  <conditionalFormatting sqref="M74">
    <cfRule type="expression" dxfId="1121" priority="9">
      <formula>M74&gt;0</formula>
    </cfRule>
    <cfRule type="expression" dxfId="1120" priority="10">
      <formula>M74&lt;0</formula>
    </cfRule>
  </conditionalFormatting>
  <conditionalFormatting sqref="F113:F149 H113:H149">
    <cfRule type="expression" dxfId="1119" priority="7">
      <formula>F113&gt;0</formula>
    </cfRule>
    <cfRule type="expression" dxfId="1118" priority="8">
      <formula>F113&lt;0</formula>
    </cfRule>
  </conditionalFormatting>
  <conditionalFormatting sqref="F105:F112">
    <cfRule type="expression" dxfId="1117" priority="5">
      <formula>F105&gt;0</formula>
    </cfRule>
    <cfRule type="expression" dxfId="1116" priority="6">
      <formula>F105&lt;0</formula>
    </cfRule>
  </conditionalFormatting>
  <conditionalFormatting sqref="H105:H112">
    <cfRule type="expression" dxfId="1115" priority="3">
      <formula>H105&gt;0</formula>
    </cfRule>
    <cfRule type="expression" dxfId="1114" priority="4">
      <formula>H105&lt;0</formula>
    </cfRule>
  </conditionalFormatting>
  <conditionalFormatting sqref="Q10">
    <cfRule type="expression" dxfId="1113" priority="1">
      <formula>Q10&gt;0</formula>
    </cfRule>
    <cfRule type="expression" dxfId="111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223.52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223.52</v>
      </c>
      <c r="R4" s="512">
        <v>-1.7999999999999999E-2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224.77000000000044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/>
      <c r="C25" s="10"/>
      <c r="D25" s="39"/>
      <c r="E25" s="39"/>
      <c r="F25" s="39"/>
      <c r="G25" s="39"/>
      <c r="H25" s="227"/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245.87200000000004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243.63680000000002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0"/>
        <v>241.40160000000003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0"/>
        <v>239.16640000000004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0"/>
        <v>236.93120000000002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0"/>
        <v>234.69600000000003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0"/>
        <v>232.46080000000001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0"/>
        <v>230.22560000000001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0"/>
        <v>227.99040000000002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0"/>
        <v>225.7552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0"/>
        <v>223.52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0"/>
        <v>221.28480000000002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0"/>
        <v>219.0496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0"/>
        <v>216.81440000000001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0"/>
        <v>214.57920000000001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0"/>
        <v>212.34399999999999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0"/>
        <v>210.1088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0"/>
        <v>207.87360000000001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0"/>
        <v>205.63840000000002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0"/>
        <v>203.40320000000003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0"/>
        <v>201.16800000000001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2"/>
      <c r="B66" s="582"/>
      <c r="C66" s="582"/>
      <c r="D66" s="583"/>
      <c r="E66" s="583"/>
      <c r="F66" s="583"/>
      <c r="G66" s="582"/>
      <c r="H66" s="582"/>
      <c r="I66" s="583"/>
      <c r="J66" s="583"/>
      <c r="K66" s="583"/>
      <c r="L66" s="582" t="s">
        <v>65</v>
      </c>
      <c r="M66" s="583">
        <f>M84+K84-F84</f>
        <v>224.77000000000044</v>
      </c>
    </row>
    <row r="67" spans="1:13" x14ac:dyDescent="0.25">
      <c r="A67" s="708" t="s">
        <v>1</v>
      </c>
      <c r="B67" s="708" t="s">
        <v>2</v>
      </c>
      <c r="C67" s="708" t="s">
        <v>4</v>
      </c>
      <c r="D67" s="709" t="s">
        <v>5</v>
      </c>
      <c r="E67" s="709" t="s">
        <v>94</v>
      </c>
      <c r="F67" s="709" t="s">
        <v>60</v>
      </c>
      <c r="G67" s="708" t="s">
        <v>3</v>
      </c>
      <c r="H67" s="708" t="s">
        <v>6</v>
      </c>
      <c r="I67" s="709" t="s">
        <v>7</v>
      </c>
      <c r="J67" s="709" t="s">
        <v>95</v>
      </c>
      <c r="K67" s="709" t="s">
        <v>61</v>
      </c>
      <c r="L67" s="708" t="s">
        <v>37</v>
      </c>
      <c r="M67" s="708" t="s">
        <v>38</v>
      </c>
    </row>
    <row r="68" spans="1:13" x14ac:dyDescent="0.25">
      <c r="A68" s="710" t="s">
        <v>765</v>
      </c>
      <c r="B68" s="585">
        <v>42972</v>
      </c>
      <c r="C68" s="582">
        <v>15</v>
      </c>
      <c r="D68" s="583">
        <v>210.01</v>
      </c>
      <c r="E68" s="583">
        <v>0</v>
      </c>
      <c r="F68" s="583">
        <f>C68*D68+E68</f>
        <v>3150.1499999999996</v>
      </c>
      <c r="G68" s="585">
        <v>43005</v>
      </c>
      <c r="H68" s="582">
        <v>15</v>
      </c>
      <c r="I68" s="583">
        <v>225</v>
      </c>
      <c r="J68" s="583">
        <v>0.08</v>
      </c>
      <c r="K68" s="583">
        <f>H68*I68-J68</f>
        <v>3374.92</v>
      </c>
      <c r="L68" s="585"/>
      <c r="M68" s="583"/>
    </row>
    <row r="69" spans="1:13" x14ac:dyDescent="0.25">
      <c r="A69" s="711"/>
      <c r="B69" s="585"/>
      <c r="C69" s="582"/>
      <c r="D69" s="583"/>
      <c r="E69" s="583"/>
      <c r="F69" s="583"/>
      <c r="G69" s="585"/>
      <c r="H69" s="584"/>
      <c r="I69" s="583"/>
      <c r="J69" s="583"/>
      <c r="K69" s="583"/>
      <c r="L69" s="582"/>
      <c r="M69" s="582"/>
    </row>
    <row r="70" spans="1:13" x14ac:dyDescent="0.25">
      <c r="A70" s="582"/>
      <c r="B70" s="585"/>
      <c r="C70" s="582"/>
      <c r="D70" s="583"/>
      <c r="E70" s="583"/>
      <c r="F70" s="583"/>
      <c r="G70" s="585"/>
      <c r="H70" s="584"/>
      <c r="I70" s="583"/>
      <c r="J70" s="583"/>
      <c r="K70" s="583"/>
      <c r="L70" s="582"/>
      <c r="M70" s="582"/>
    </row>
    <row r="71" spans="1:13" x14ac:dyDescent="0.25">
      <c r="A71" s="582"/>
      <c r="B71" s="585"/>
      <c r="C71" s="582"/>
      <c r="D71" s="583"/>
      <c r="E71" s="583"/>
      <c r="F71" s="583"/>
      <c r="G71" s="582"/>
      <c r="H71" s="584"/>
      <c r="I71" s="583"/>
      <c r="J71" s="583"/>
      <c r="K71" s="583"/>
      <c r="L71" s="582"/>
      <c r="M71" s="582"/>
    </row>
    <row r="72" spans="1:13" x14ac:dyDescent="0.25">
      <c r="A72" s="582"/>
      <c r="B72" s="585"/>
      <c r="C72" s="582"/>
      <c r="D72" s="583"/>
      <c r="E72" s="583"/>
      <c r="F72" s="583"/>
      <c r="G72" s="582"/>
      <c r="H72" s="584"/>
      <c r="I72" s="583"/>
      <c r="J72" s="583"/>
      <c r="K72" s="583"/>
      <c r="L72" s="582"/>
      <c r="M72" s="582"/>
    </row>
    <row r="73" spans="1:13" x14ac:dyDescent="0.25">
      <c r="A73" s="582"/>
      <c r="B73" s="582"/>
      <c r="C73" s="582"/>
      <c r="D73" s="583"/>
      <c r="E73" s="583"/>
      <c r="F73" s="583"/>
      <c r="G73" s="582"/>
      <c r="H73" s="584"/>
      <c r="I73" s="583"/>
      <c r="J73" s="583"/>
      <c r="K73" s="583"/>
      <c r="L73" s="582"/>
      <c r="M73" s="582"/>
    </row>
    <row r="74" spans="1:13" x14ac:dyDescent="0.25">
      <c r="A74" s="582"/>
      <c r="B74" s="582"/>
      <c r="C74" s="582"/>
      <c r="D74" s="583"/>
      <c r="E74" s="583"/>
      <c r="F74" s="583"/>
      <c r="G74" s="582"/>
      <c r="H74" s="584"/>
      <c r="I74" s="583"/>
      <c r="J74" s="583"/>
      <c r="K74" s="583"/>
      <c r="L74" s="582"/>
      <c r="M74" s="582"/>
    </row>
    <row r="75" spans="1:13" x14ac:dyDescent="0.25">
      <c r="A75" s="582"/>
      <c r="B75" s="582"/>
      <c r="C75" s="582"/>
      <c r="D75" s="583"/>
      <c r="E75" s="583"/>
      <c r="F75" s="583"/>
      <c r="G75" s="582"/>
      <c r="H75" s="584"/>
      <c r="I75" s="583"/>
      <c r="J75" s="583"/>
      <c r="K75" s="583"/>
      <c r="L75" s="582"/>
      <c r="M75" s="582"/>
    </row>
    <row r="76" spans="1:13" x14ac:dyDescent="0.25">
      <c r="A76" s="582"/>
      <c r="B76" s="582"/>
      <c r="C76" s="582"/>
      <c r="D76" s="583"/>
      <c r="E76" s="583"/>
      <c r="F76" s="583"/>
      <c r="G76" s="582"/>
      <c r="H76" s="584"/>
      <c r="I76" s="583"/>
      <c r="J76" s="583"/>
      <c r="K76" s="583"/>
      <c r="L76" s="582"/>
      <c r="M76" s="582"/>
    </row>
    <row r="77" spans="1:13" x14ac:dyDescent="0.25">
      <c r="A77" s="582"/>
      <c r="B77" s="582"/>
      <c r="C77" s="582"/>
      <c r="D77" s="583"/>
      <c r="E77" s="583"/>
      <c r="F77" s="583"/>
      <c r="G77" s="582"/>
      <c r="H77" s="584"/>
      <c r="I77" s="583"/>
      <c r="J77" s="583"/>
      <c r="K77" s="583"/>
      <c r="L77" s="582"/>
      <c r="M77" s="582"/>
    </row>
    <row r="78" spans="1:13" x14ac:dyDescent="0.25">
      <c r="A78" s="582"/>
      <c r="B78" s="582"/>
      <c r="C78" s="582"/>
      <c r="D78" s="583"/>
      <c r="E78" s="583"/>
      <c r="F78" s="583"/>
      <c r="G78" s="582"/>
      <c r="H78" s="584"/>
      <c r="I78" s="583"/>
      <c r="J78" s="583"/>
      <c r="K78" s="583"/>
      <c r="L78" s="582"/>
      <c r="M78" s="582"/>
    </row>
    <row r="79" spans="1:13" x14ac:dyDescent="0.25">
      <c r="A79" s="582"/>
      <c r="B79" s="582"/>
      <c r="C79" s="582"/>
      <c r="D79" s="583"/>
      <c r="E79" s="583"/>
      <c r="F79" s="583"/>
      <c r="G79" s="582"/>
      <c r="H79" s="584"/>
      <c r="I79" s="583"/>
      <c r="J79" s="583"/>
      <c r="K79" s="583"/>
      <c r="L79" s="582"/>
      <c r="M79" s="582"/>
    </row>
    <row r="80" spans="1:13" x14ac:dyDescent="0.25">
      <c r="A80" s="582"/>
      <c r="B80" s="582"/>
      <c r="C80" s="582"/>
      <c r="D80" s="583"/>
      <c r="E80" s="583"/>
      <c r="F80" s="583"/>
      <c r="G80" s="582"/>
      <c r="H80" s="584"/>
      <c r="I80" s="583"/>
      <c r="J80" s="583"/>
      <c r="K80" s="583"/>
      <c r="L80" s="582"/>
      <c r="M80" s="582"/>
    </row>
    <row r="81" spans="1:13" x14ac:dyDescent="0.25">
      <c r="A81" s="582"/>
      <c r="B81" s="582"/>
      <c r="C81" s="582"/>
      <c r="D81" s="583"/>
      <c r="E81" s="583"/>
      <c r="F81" s="583"/>
      <c r="G81" s="582"/>
      <c r="H81" s="584"/>
      <c r="I81" s="583"/>
      <c r="J81" s="583"/>
      <c r="K81" s="583"/>
      <c r="L81" s="582"/>
      <c r="M81" s="582"/>
    </row>
    <row r="82" spans="1:13" x14ac:dyDescent="0.25">
      <c r="A82" s="582"/>
      <c r="B82" s="582"/>
      <c r="C82" s="582"/>
      <c r="D82" s="583"/>
      <c r="E82" s="583"/>
      <c r="F82" s="583"/>
      <c r="G82" s="582"/>
      <c r="H82" s="584"/>
      <c r="I82" s="583"/>
      <c r="J82" s="583"/>
      <c r="K82" s="583"/>
      <c r="L82" s="582"/>
      <c r="M82" s="582"/>
    </row>
    <row r="83" spans="1:13" x14ac:dyDescent="0.25">
      <c r="A83" s="582"/>
      <c r="B83" s="582"/>
      <c r="C83" s="582"/>
      <c r="D83" s="583"/>
      <c r="E83" s="583"/>
      <c r="F83" s="583"/>
      <c r="G83" s="582"/>
      <c r="H83" s="582"/>
      <c r="I83" s="583"/>
      <c r="J83" s="583"/>
      <c r="K83" s="583"/>
      <c r="L83" s="582"/>
      <c r="M83" s="582"/>
    </row>
    <row r="84" spans="1:13" x14ac:dyDescent="0.25">
      <c r="A84" s="712" t="s">
        <v>81</v>
      </c>
      <c r="B84" s="713"/>
      <c r="C84" s="713">
        <f>SUM(C68:C72)</f>
        <v>15</v>
      </c>
      <c r="D84" s="714"/>
      <c r="E84" s="714"/>
      <c r="F84" s="714">
        <f>SUM(F68:F72)</f>
        <v>3150.1499999999996</v>
      </c>
      <c r="G84" s="713"/>
      <c r="H84" s="715">
        <f>SUM(H68:H71)</f>
        <v>15</v>
      </c>
      <c r="I84" s="714"/>
      <c r="J84" s="714"/>
      <c r="K84" s="714">
        <f>SUM(K68:K71)</f>
        <v>3374.92</v>
      </c>
      <c r="L84" s="713"/>
      <c r="M84" s="714">
        <f>SUM(M68:M76)</f>
        <v>0</v>
      </c>
    </row>
    <row r="85" spans="1:13" ht="15.75" thickBot="1" x14ac:dyDescent="0.3">
      <c r="A85" s="716" t="s">
        <v>195</v>
      </c>
      <c r="B85" s="749"/>
      <c r="C85" s="717">
        <f>SumByColor($A$19,C68:C83)</f>
        <v>0</v>
      </c>
      <c r="D85" s="717"/>
      <c r="E85" s="717"/>
      <c r="F85" s="718">
        <f>SumByColor($A$19,F68:F83)</f>
        <v>0</v>
      </c>
      <c r="G85" s="717"/>
      <c r="H85" s="717">
        <f>SumByColor($A$19,H68:H83)</f>
        <v>0</v>
      </c>
      <c r="I85" s="717"/>
      <c r="J85" s="717"/>
      <c r="K85" s="718">
        <f>SumByColor($A$19,K69:K83)</f>
        <v>0</v>
      </c>
      <c r="L85" s="717"/>
      <c r="M85" s="718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734</v>
      </c>
      <c r="L88" s="225" t="s">
        <v>740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1">C89*(E89-D89)</f>
        <v>35.250000000000341</v>
      </c>
      <c r="G89" s="39">
        <f t="shared" ref="G89:G90" si="2">D89*C89</f>
        <v>3150.1499999999996</v>
      </c>
      <c r="H89" s="227">
        <f t="shared" ref="H89:H90" si="3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1"/>
        <v>208.35000000000022</v>
      </c>
      <c r="G90" s="39">
        <f t="shared" si="2"/>
        <v>3150.1499999999996</v>
      </c>
      <c r="H90" s="227">
        <f t="shared" si="3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1" priority="31">
      <formula>F47&gt;0</formula>
    </cfRule>
    <cfRule type="expression" dxfId="1110" priority="32">
      <formula>F47&lt;0</formula>
    </cfRule>
  </conditionalFormatting>
  <conditionalFormatting sqref="Q7">
    <cfRule type="expression" dxfId="1109" priority="29">
      <formula>Q7&gt;0</formula>
    </cfRule>
    <cfRule type="expression" dxfId="1108" priority="30">
      <formula>Q7&lt;0</formula>
    </cfRule>
  </conditionalFormatting>
  <conditionalFormatting sqref="Q8">
    <cfRule type="expression" dxfId="1107" priority="27">
      <formula>Q8&gt;0</formula>
    </cfRule>
    <cfRule type="expression" dxfId="1106" priority="28">
      <formula>Q8&lt;0</formula>
    </cfRule>
  </conditionalFormatting>
  <conditionalFormatting sqref="F25:F46">
    <cfRule type="expression" dxfId="1105" priority="25">
      <formula>F25&gt;0</formula>
    </cfRule>
    <cfRule type="expression" dxfId="1104" priority="26">
      <formula>F25&lt;0</formula>
    </cfRule>
  </conditionalFormatting>
  <conditionalFormatting sqref="H25:H46">
    <cfRule type="expression" dxfId="1103" priority="23">
      <formula>H25&gt;0</formula>
    </cfRule>
    <cfRule type="expression" dxfId="1102" priority="24">
      <formula>H25&lt;0</formula>
    </cfRule>
  </conditionalFormatting>
  <conditionalFormatting sqref="Q10">
    <cfRule type="expression" dxfId="1101" priority="17">
      <formula>Q10&gt;0</formula>
    </cfRule>
    <cfRule type="expression" dxfId="1100" priority="18">
      <formula>Q10&lt;0</formula>
    </cfRule>
  </conditionalFormatting>
  <conditionalFormatting sqref="J25:J38">
    <cfRule type="expression" dxfId="1099" priority="15">
      <formula>J25&gt;0</formula>
    </cfRule>
    <cfRule type="expression" dxfId="1098" priority="16">
      <formula>J25&lt;0</formula>
    </cfRule>
  </conditionalFormatting>
  <conditionalFormatting sqref="K25:K38">
    <cfRule type="expression" dxfId="1097" priority="13">
      <formula>K25&gt;0</formula>
    </cfRule>
    <cfRule type="expression" dxfId="1096" priority="14">
      <formula>K25&lt;0</formula>
    </cfRule>
  </conditionalFormatting>
  <conditionalFormatting sqref="L25:L38">
    <cfRule type="expression" dxfId="1095" priority="11">
      <formula>L25&gt;0</formula>
    </cfRule>
    <cfRule type="expression" dxfId="1094" priority="12">
      <formula>L25&lt;0</formula>
    </cfRule>
  </conditionalFormatting>
  <conditionalFormatting sqref="F89:F110">
    <cfRule type="expression" dxfId="1093" priority="9">
      <formula>F89&gt;0</formula>
    </cfRule>
    <cfRule type="expression" dxfId="1092" priority="10">
      <formula>F89&lt;0</formula>
    </cfRule>
  </conditionalFormatting>
  <conditionalFormatting sqref="H89:H110">
    <cfRule type="expression" dxfId="1091" priority="7">
      <formula>H89&gt;0</formula>
    </cfRule>
    <cfRule type="expression" dxfId="1090" priority="8">
      <formula>H89&lt;0</formula>
    </cfRule>
  </conditionalFormatting>
  <conditionalFormatting sqref="J89:J102">
    <cfRule type="expression" dxfId="1089" priority="5">
      <formula>J89&gt;0</formula>
    </cfRule>
    <cfRule type="expression" dxfId="1088" priority="6">
      <formula>J89&lt;0</formula>
    </cfRule>
  </conditionalFormatting>
  <conditionalFormatting sqref="K89:K102">
    <cfRule type="expression" dxfId="1087" priority="3">
      <formula>K89&gt;0</formula>
    </cfRule>
    <cfRule type="expression" dxfId="1086" priority="4">
      <formula>K89&lt;0</formula>
    </cfRule>
  </conditionalFormatting>
  <conditionalFormatting sqref="L89:L102">
    <cfRule type="expression" dxfId="1085" priority="1">
      <formula>L89&gt;0</formula>
    </cfRule>
    <cfRule type="expression" dxfId="1084" priority="2">
      <formula>L89&lt;0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94.93</v>
      </c>
      <c r="R4" s="512">
        <v>-4.0899999999999999E-2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7119.7500000000009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-1427.9599999999982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-1427.9599999999982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-0.1670576095819814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3" si="17">C31*(E31-D31)</f>
        <v>-1292.9999999999995</v>
      </c>
      <c r="G31" s="39">
        <f t="shared" ref="G31:G33" si="18">D31*C31</f>
        <v>8547.75</v>
      </c>
      <c r="H31" s="227">
        <f t="shared" ref="H31:H33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7"/>
        <v>-1107.7124999999996</v>
      </c>
      <c r="G33" s="39">
        <f t="shared" si="18"/>
        <v>8547.7124999999996</v>
      </c>
      <c r="H33" s="227">
        <f t="shared" si="19"/>
        <v>-0.12959168900451432</v>
      </c>
      <c r="I33" s="39">
        <v>110</v>
      </c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104.42300000000002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103.47370000000001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102.52440000000001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101.57510000000001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100.62580000000001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99.676500000000004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98.727200000000011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97.777900000000002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96.828600000000009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95.879300000000001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94.93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93.980700000000013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93.031400000000005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92.082100000000011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91.132800000000003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90.183500000000009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89.234200000000001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88.284900000000007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87.335600000000014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86.386300000000006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85.437000000000012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21">
      <formula>F47&gt;0</formula>
    </cfRule>
    <cfRule type="expression" dxfId="1082" priority="22">
      <formula>F47&lt;0</formula>
    </cfRule>
  </conditionalFormatting>
  <conditionalFormatting sqref="Q7">
    <cfRule type="expression" dxfId="1081" priority="19">
      <formula>Q7&gt;0</formula>
    </cfRule>
    <cfRule type="expression" dxfId="1080" priority="20">
      <formula>Q7&lt;0</formula>
    </cfRule>
  </conditionalFormatting>
  <conditionalFormatting sqref="Q8">
    <cfRule type="expression" dxfId="1079" priority="17">
      <formula>Q8&gt;0</formula>
    </cfRule>
    <cfRule type="expression" dxfId="1078" priority="18">
      <formula>Q8&lt;0</formula>
    </cfRule>
  </conditionalFormatting>
  <conditionalFormatting sqref="F25:F46">
    <cfRule type="expression" dxfId="1077" priority="15">
      <formula>F25&gt;0</formula>
    </cfRule>
    <cfRule type="expression" dxfId="1076" priority="16">
      <formula>F25&lt;0</formula>
    </cfRule>
  </conditionalFormatting>
  <conditionalFormatting sqref="H25:H46">
    <cfRule type="expression" dxfId="1075" priority="13">
      <formula>H25&gt;0</formula>
    </cfRule>
    <cfRule type="expression" dxfId="1074" priority="14">
      <formula>H25&lt;0</formula>
    </cfRule>
  </conditionalFormatting>
  <conditionalFormatting sqref="F89:F110">
    <cfRule type="expression" dxfId="1073" priority="11">
      <formula>F89&gt;0</formula>
    </cfRule>
    <cfRule type="expression" dxfId="1072" priority="12">
      <formula>F89&lt;0</formula>
    </cfRule>
  </conditionalFormatting>
  <conditionalFormatting sqref="H89:H110">
    <cfRule type="expression" dxfId="1071" priority="9">
      <formula>H89&gt;0</formula>
    </cfRule>
    <cfRule type="expression" dxfId="1070" priority="10">
      <formula>H89&lt;0</formula>
    </cfRule>
  </conditionalFormatting>
  <conditionalFormatting sqref="Q10">
    <cfRule type="expression" dxfId="1069" priority="7">
      <formula>Q10&gt;0</formula>
    </cfRule>
    <cfRule type="expression" dxfId="1068" priority="8">
      <formula>Q10&lt;0</formula>
    </cfRule>
  </conditionalFormatting>
  <conditionalFormatting sqref="J25:J38">
    <cfRule type="expression" dxfId="1067" priority="5">
      <formula>J25&gt;0</formula>
    </cfRule>
    <cfRule type="expression" dxfId="1066" priority="6">
      <formula>J25&lt;0</formula>
    </cfRule>
  </conditionalFormatting>
  <conditionalFormatting sqref="K25:K38">
    <cfRule type="expression" dxfId="1065" priority="3">
      <formula>K25&gt;0</formula>
    </cfRule>
    <cfRule type="expression" dxfId="1064" priority="4">
      <formula>K25&lt;0</formula>
    </cfRule>
  </conditionalFormatting>
  <conditionalFormatting sqref="L25:L38">
    <cfRule type="expression" dxfId="1063" priority="1">
      <formula>L25&gt;0</formula>
    </cfRule>
    <cfRule type="expression" dxfId="106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165.21</v>
      </c>
      <c r="R4" s="512">
        <v>8.0000000000000004E-4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4956.3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434.33000000000084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434.33000000000084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9.6048845967576277E-2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3.0264511833424127E-3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181.73100000000002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180.07890000000003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178.42680000000001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176.77470000000002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175.12260000000001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173.47050000000002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171.81840000000003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170.16630000000001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168.51420000000002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166.8621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165.21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163.55790000000002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161.9058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160.25370000000001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158.60159999999999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156.9495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155.29740000000001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153.64530000000002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151.9932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150.34110000000001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148.68900000000002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61" priority="21">
      <formula>F47&gt;0</formula>
    </cfRule>
    <cfRule type="expression" dxfId="1060" priority="22">
      <formula>F47&lt;0</formula>
    </cfRule>
  </conditionalFormatting>
  <conditionalFormatting sqref="Q7">
    <cfRule type="expression" dxfId="1059" priority="19">
      <formula>Q7&gt;0</formula>
    </cfRule>
    <cfRule type="expression" dxfId="1058" priority="20">
      <formula>Q7&lt;0</formula>
    </cfRule>
  </conditionalFormatting>
  <conditionalFormatting sqref="Q8">
    <cfRule type="expression" dxfId="1057" priority="17">
      <formula>Q8&gt;0</formula>
    </cfRule>
    <cfRule type="expression" dxfId="1056" priority="18">
      <formula>Q8&lt;0</formula>
    </cfRule>
  </conditionalFormatting>
  <conditionalFormatting sqref="F25:F46">
    <cfRule type="expression" dxfId="1055" priority="15">
      <formula>F25&gt;0</formula>
    </cfRule>
    <cfRule type="expression" dxfId="1054" priority="16">
      <formula>F25&lt;0</formula>
    </cfRule>
  </conditionalFormatting>
  <conditionalFormatting sqref="H25:H46">
    <cfRule type="expression" dxfId="1053" priority="13">
      <formula>H25&gt;0</formula>
    </cfRule>
    <cfRule type="expression" dxfId="1052" priority="14">
      <formula>H25&lt;0</formula>
    </cfRule>
  </conditionalFormatting>
  <conditionalFormatting sqref="F89:F110">
    <cfRule type="expression" dxfId="1051" priority="11">
      <formula>F89&gt;0</formula>
    </cfRule>
    <cfRule type="expression" dxfId="1050" priority="12">
      <formula>F89&lt;0</formula>
    </cfRule>
  </conditionalFormatting>
  <conditionalFormatting sqref="H89:H110">
    <cfRule type="expression" dxfId="1049" priority="9">
      <formula>H89&gt;0</formula>
    </cfRule>
    <cfRule type="expression" dxfId="1048" priority="10">
      <formula>H89&lt;0</formula>
    </cfRule>
  </conditionalFormatting>
  <conditionalFormatting sqref="Q10">
    <cfRule type="expression" dxfId="1047" priority="7">
      <formula>Q10&gt;0</formula>
    </cfRule>
    <cfRule type="expression" dxfId="1046" priority="8">
      <formula>Q10&lt;0</formula>
    </cfRule>
  </conditionalFormatting>
  <conditionalFormatting sqref="J25:J38">
    <cfRule type="expression" dxfId="1045" priority="5">
      <formula>J25&gt;0</formula>
    </cfRule>
    <cfRule type="expression" dxfId="1044" priority="6">
      <formula>J25&lt;0</formula>
    </cfRule>
  </conditionalFormatting>
  <conditionalFormatting sqref="K25:K38">
    <cfRule type="expression" dxfId="1043" priority="3">
      <formula>K25&gt;0</formula>
    </cfRule>
    <cfRule type="expression" dxfId="1042" priority="4">
      <formula>K25&lt;0</formula>
    </cfRule>
  </conditionalFormatting>
  <conditionalFormatting sqref="L25:L38">
    <cfRule type="expression" dxfId="1041" priority="1">
      <formula>L25&gt;0</formula>
    </cfRule>
    <cfRule type="expression" dxfId="104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14.83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14.83</v>
      </c>
      <c r="R4" s="490">
        <v>6.9999999999999999E-4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16.313000000000002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16.1647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16.016400000000001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15.868100000000002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15.719800000000001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15.5715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15.423200000000001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15.274900000000001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15.1266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14.978300000000001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14.83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14.681699999999999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14.5334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14.3851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14.236799999999999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14.0885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13.940199999999999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13.7919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13.643600000000001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13.4953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13.347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6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6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39" priority="74">
      <formula>F12&gt;0</formula>
    </cfRule>
    <cfRule type="expression" dxfId="103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37" priority="67">
      <formula>F124&gt;0</formula>
    </cfRule>
    <cfRule type="expression" dxfId="1036" priority="68">
      <formula>F124&lt;0</formula>
    </cfRule>
  </conditionalFormatting>
  <conditionalFormatting sqref="H124:H130">
    <cfRule type="expression" dxfId="1035" priority="55">
      <formula>H124&gt;0</formula>
    </cfRule>
    <cfRule type="expression" dxfId="1034" priority="56">
      <formula>H124&lt;0</formula>
    </cfRule>
  </conditionalFormatting>
  <conditionalFormatting sqref="H131">
    <cfRule type="expression" dxfId="1033" priority="53">
      <formula>H131&gt;0</formula>
    </cfRule>
    <cfRule type="expression" dxfId="1032" priority="54">
      <formula>H131&lt;0</formula>
    </cfRule>
  </conditionalFormatting>
  <conditionalFormatting sqref="H132">
    <cfRule type="expression" dxfId="1031" priority="51">
      <formula>H132&gt;0</formula>
    </cfRule>
    <cfRule type="expression" dxfId="1030" priority="52">
      <formula>H132&lt;0</formula>
    </cfRule>
  </conditionalFormatting>
  <conditionalFormatting sqref="H133:H135">
    <cfRule type="expression" dxfId="1029" priority="49">
      <formula>H133&gt;0</formula>
    </cfRule>
    <cfRule type="expression" dxfId="1028" priority="50">
      <formula>H133&lt;0</formula>
    </cfRule>
  </conditionalFormatting>
  <conditionalFormatting sqref="H136">
    <cfRule type="expression" dxfId="1027" priority="45">
      <formula>H136&gt;0</formula>
    </cfRule>
    <cfRule type="expression" dxfId="1026" priority="46">
      <formula>H136&lt;0</formula>
    </cfRule>
  </conditionalFormatting>
  <conditionalFormatting sqref="Q7">
    <cfRule type="expression" dxfId="1025" priority="39">
      <formula>Q7&gt;0</formula>
    </cfRule>
    <cfRule type="expression" dxfId="1024" priority="40">
      <formula>Q7&lt;0</formula>
    </cfRule>
  </conditionalFormatting>
  <conditionalFormatting sqref="Q8">
    <cfRule type="expression" dxfId="1023" priority="37">
      <formula>Q8&gt;0</formula>
    </cfRule>
    <cfRule type="expression" dxfId="1022" priority="38">
      <formula>Q8&lt;0</formula>
    </cfRule>
  </conditionalFormatting>
  <conditionalFormatting sqref="F167:F178 H167:H178">
    <cfRule type="expression" dxfId="1021" priority="35">
      <formula>F167&gt;0</formula>
    </cfRule>
    <cfRule type="expression" dxfId="1020" priority="36">
      <formula>F167&lt;0</formula>
    </cfRule>
  </conditionalFormatting>
  <conditionalFormatting sqref="F183:F197 H183:H197">
    <cfRule type="expression" dxfId="1019" priority="33">
      <formula>F183&gt;0</formula>
    </cfRule>
    <cfRule type="expression" dxfId="1018" priority="34">
      <formula>F183&lt;0</formula>
    </cfRule>
  </conditionalFormatting>
  <conditionalFormatting sqref="F198:F206 H198:H206">
    <cfRule type="expression" dxfId="1017" priority="31">
      <formula>F198&gt;0</formula>
    </cfRule>
    <cfRule type="expression" dxfId="1016" priority="32">
      <formula>F198&lt;0</formula>
    </cfRule>
  </conditionalFormatting>
  <conditionalFormatting sqref="F141:F147 H141:H147">
    <cfRule type="expression" dxfId="1015" priority="29">
      <formula>F141&gt;0</formula>
    </cfRule>
    <cfRule type="expression" dxfId="1014" priority="30">
      <formula>F141&lt;0</formula>
    </cfRule>
  </conditionalFormatting>
  <conditionalFormatting sqref="H149:H152 F149:F152">
    <cfRule type="expression" dxfId="1013" priority="27">
      <formula>F149&gt;0</formula>
    </cfRule>
    <cfRule type="expression" dxfId="1012" priority="28">
      <formula>F149&lt;0</formula>
    </cfRule>
  </conditionalFormatting>
  <conditionalFormatting sqref="F226 H215:H218 H257:H260 F257:F260 H226 H231:H233 F231:F233 F235:F244 H235:H244">
    <cfRule type="expression" dxfId="1011" priority="25">
      <formula>F215&gt;0</formula>
    </cfRule>
    <cfRule type="expression" dxfId="1010" priority="26">
      <formula>F215&lt;0</formula>
    </cfRule>
  </conditionalFormatting>
  <conditionalFormatting sqref="F207:F218">
    <cfRule type="expression" dxfId="1009" priority="23">
      <formula>F207&gt;0</formula>
    </cfRule>
    <cfRule type="expression" dxfId="1008" priority="24">
      <formula>F207&lt;0</formula>
    </cfRule>
  </conditionalFormatting>
  <conditionalFormatting sqref="H207:H208">
    <cfRule type="expression" dxfId="1007" priority="21">
      <formula>H207&gt;0</formula>
    </cfRule>
    <cfRule type="expression" dxfId="1006" priority="22">
      <formula>H207&lt;0</formula>
    </cfRule>
  </conditionalFormatting>
  <conditionalFormatting sqref="H209">
    <cfRule type="expression" dxfId="1005" priority="19">
      <formula>H209&gt;0</formula>
    </cfRule>
    <cfRule type="expression" dxfId="1004" priority="20">
      <formula>H209&lt;0</formula>
    </cfRule>
  </conditionalFormatting>
  <conditionalFormatting sqref="H210">
    <cfRule type="expression" dxfId="1003" priority="17">
      <formula>H210&gt;0</formula>
    </cfRule>
    <cfRule type="expression" dxfId="1002" priority="18">
      <formula>H210&lt;0</formula>
    </cfRule>
  </conditionalFormatting>
  <conditionalFormatting sqref="H211:H213">
    <cfRule type="expression" dxfId="1001" priority="15">
      <formula>H211&gt;0</formula>
    </cfRule>
    <cfRule type="expression" dxfId="1000" priority="16">
      <formula>H211&lt;0</formula>
    </cfRule>
  </conditionalFormatting>
  <conditionalFormatting sqref="H214">
    <cfRule type="expression" dxfId="999" priority="13">
      <formula>H214&gt;0</formula>
    </cfRule>
    <cfRule type="expression" dxfId="998" priority="14">
      <formula>H214&lt;0</formula>
    </cfRule>
  </conditionalFormatting>
  <conditionalFormatting sqref="F245:F256 H245:H256">
    <cfRule type="expression" dxfId="997" priority="11">
      <formula>F245&gt;0</formula>
    </cfRule>
    <cfRule type="expression" dxfId="996" priority="12">
      <formula>F245&lt;0</formula>
    </cfRule>
  </conditionalFormatting>
  <conditionalFormatting sqref="F261:F275 H261:H275">
    <cfRule type="expression" dxfId="995" priority="9">
      <formula>F261&gt;0</formula>
    </cfRule>
    <cfRule type="expression" dxfId="994" priority="10">
      <formula>F261&lt;0</formula>
    </cfRule>
  </conditionalFormatting>
  <conditionalFormatting sqref="F276:F283 H276:H283">
    <cfRule type="expression" dxfId="993" priority="7">
      <formula>F276&gt;0</formula>
    </cfRule>
    <cfRule type="expression" dxfId="992" priority="8">
      <formula>F276&lt;0</formula>
    </cfRule>
  </conditionalFormatting>
  <conditionalFormatting sqref="F219:F225 H219:H225">
    <cfRule type="expression" dxfId="991" priority="5">
      <formula>F219&gt;0</formula>
    </cfRule>
    <cfRule type="expression" dxfId="990" priority="6">
      <formula>F219&lt;0</formula>
    </cfRule>
  </conditionalFormatting>
  <conditionalFormatting sqref="H227:H230 F227:F230">
    <cfRule type="expression" dxfId="989" priority="3">
      <formula>F227&gt;0</formula>
    </cfRule>
    <cfRule type="expression" dxfId="988" priority="4">
      <formula>F227&lt;0</formula>
    </cfRule>
  </conditionalFormatting>
  <conditionalFormatting sqref="H234 F234">
    <cfRule type="expression" dxfId="987" priority="1">
      <formula>F234&gt;0</formula>
    </cfRule>
    <cfRule type="expression" dxfId="98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110.22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110.22</v>
      </c>
      <c r="R4" s="490">
        <v>1.84E-2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3" t="s">
        <v>78</v>
      </c>
      <c r="P40" s="75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121.242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120.13980000000001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119.03760000000001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117.9354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116.83320000000001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115.73100000000001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114.6288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113.5266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112.42440000000001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111.3222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110.22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109.1178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108.01559999999999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106.9134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105.8112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104.70899999999999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103.60679999999999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102.50460000000001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101.4024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100.3002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99.198000000000008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0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0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0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0">
        <v>42803</v>
      </c>
      <c r="H75" s="658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0"/>
      <c r="C76" s="649"/>
      <c r="D76" s="647"/>
      <c r="E76" s="647"/>
      <c r="F76" s="647"/>
      <c r="G76" s="660">
        <v>42803</v>
      </c>
      <c r="H76" s="658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85" priority="43">
      <formula>F33&gt;0</formula>
    </cfRule>
    <cfRule type="expression" dxfId="984" priority="44">
      <formula>F33&lt;0</formula>
    </cfRule>
  </conditionalFormatting>
  <conditionalFormatting sqref="Q7">
    <cfRule type="expression" dxfId="983" priority="41">
      <formula>Q7&gt;0</formula>
    </cfRule>
    <cfRule type="expression" dxfId="982" priority="42">
      <formula>Q7&lt;0</formula>
    </cfRule>
  </conditionalFormatting>
  <conditionalFormatting sqref="Q8">
    <cfRule type="expression" dxfId="981" priority="39">
      <formula>Q8&gt;0</formula>
    </cfRule>
    <cfRule type="expression" dxfId="980" priority="40">
      <formula>Q8&lt;0</formula>
    </cfRule>
  </conditionalFormatting>
  <conditionalFormatting sqref="F29 F32">
    <cfRule type="expression" dxfId="979" priority="37">
      <formula>F29&gt;0</formula>
    </cfRule>
    <cfRule type="expression" dxfId="978" priority="38">
      <formula>F29&lt;0</formula>
    </cfRule>
  </conditionalFormatting>
  <conditionalFormatting sqref="H29 H32">
    <cfRule type="expression" dxfId="977" priority="35">
      <formula>H29&gt;0</formula>
    </cfRule>
    <cfRule type="expression" dxfId="976" priority="36">
      <formula>H29&lt;0</formula>
    </cfRule>
  </conditionalFormatting>
  <conditionalFormatting sqref="F30:F31">
    <cfRule type="expression" dxfId="975" priority="33">
      <formula>F30&gt;0</formula>
    </cfRule>
    <cfRule type="expression" dxfId="974" priority="34">
      <formula>F30&lt;0</formula>
    </cfRule>
  </conditionalFormatting>
  <conditionalFormatting sqref="H30:H31">
    <cfRule type="expression" dxfId="973" priority="31">
      <formula>H30&gt;0</formula>
    </cfRule>
    <cfRule type="expression" dxfId="972" priority="32">
      <formula>H30&lt;0</formula>
    </cfRule>
  </conditionalFormatting>
  <conditionalFormatting sqref="F105:F140 H105:H140">
    <cfRule type="expression" dxfId="971" priority="29">
      <formula>F105&gt;0</formula>
    </cfRule>
    <cfRule type="expression" dxfId="970" priority="30">
      <formula>F105&lt;0</formula>
    </cfRule>
  </conditionalFormatting>
  <conditionalFormatting sqref="F96:F99">
    <cfRule type="expression" dxfId="969" priority="27">
      <formula>F96&gt;0</formula>
    </cfRule>
    <cfRule type="expression" dxfId="968" priority="28">
      <formula>F96&lt;0</formula>
    </cfRule>
  </conditionalFormatting>
  <conditionalFormatting sqref="H96:H99">
    <cfRule type="expression" dxfId="967" priority="25">
      <formula>H96&gt;0</formula>
    </cfRule>
    <cfRule type="expression" dxfId="966" priority="26">
      <formula>H96&lt;0</formula>
    </cfRule>
  </conditionalFormatting>
  <conditionalFormatting sqref="F25:F28">
    <cfRule type="expression" dxfId="965" priority="19">
      <formula>F25&gt;0</formula>
    </cfRule>
    <cfRule type="expression" dxfId="964" priority="20">
      <formula>F25&lt;0</formula>
    </cfRule>
  </conditionalFormatting>
  <conditionalFormatting sqref="H25:H28">
    <cfRule type="expression" dxfId="963" priority="17">
      <formula>H25&gt;0</formula>
    </cfRule>
    <cfRule type="expression" dxfId="962" priority="18">
      <formula>H25&lt;0</formula>
    </cfRule>
  </conditionalFormatting>
  <conditionalFormatting sqref="J27">
    <cfRule type="expression" dxfId="961" priority="15">
      <formula>J27&gt;0</formula>
    </cfRule>
    <cfRule type="expression" dxfId="960" priority="16">
      <formula>J27&lt;0</formula>
    </cfRule>
  </conditionalFormatting>
  <conditionalFormatting sqref="F104">
    <cfRule type="expression" dxfId="959" priority="13">
      <formula>F104&gt;0</formula>
    </cfRule>
    <cfRule type="expression" dxfId="958" priority="14">
      <formula>F104&lt;0</formula>
    </cfRule>
  </conditionalFormatting>
  <conditionalFormatting sqref="H104">
    <cfRule type="expression" dxfId="957" priority="11">
      <formula>H104&gt;0</formula>
    </cfRule>
    <cfRule type="expression" dxfId="956" priority="12">
      <formula>H104&lt;0</formula>
    </cfRule>
  </conditionalFormatting>
  <conditionalFormatting sqref="F100:F103">
    <cfRule type="expression" dxfId="955" priority="9">
      <formula>F100&gt;0</formula>
    </cfRule>
    <cfRule type="expression" dxfId="954" priority="10">
      <formula>F100&lt;0</formula>
    </cfRule>
  </conditionalFormatting>
  <conditionalFormatting sqref="H100:H103">
    <cfRule type="expression" dxfId="953" priority="7">
      <formula>H100&gt;0</formula>
    </cfRule>
    <cfRule type="expression" dxfId="952" priority="8">
      <formula>H100&lt;0</formula>
    </cfRule>
  </conditionalFormatting>
  <conditionalFormatting sqref="J102">
    <cfRule type="expression" dxfId="951" priority="5">
      <formula>J102&gt;0</formula>
    </cfRule>
    <cfRule type="expression" dxfId="950" priority="6">
      <formula>J102&lt;0</formula>
    </cfRule>
  </conditionalFormatting>
  <conditionalFormatting sqref="Q10">
    <cfRule type="expression" dxfId="949" priority="3">
      <formula>Q10&gt;0</formula>
    </cfRule>
    <cfRule type="expression" dxfId="948" priority="4">
      <formula>Q10&lt;0</formula>
    </cfRule>
  </conditionalFormatting>
  <conditionalFormatting sqref="M71">
    <cfRule type="expression" dxfId="947" priority="1">
      <formula>M71&gt;0</formula>
    </cfRule>
    <cfRule type="expression" dxfId="94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73.650000000000006</v>
      </c>
      <c r="R4" s="490">
        <v>-2.3E-3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2946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185.92999999999938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60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2.0790020790020791E-2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81.015000000000015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80.278500000000008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79.542000000000016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78.805500000000009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78.069000000000017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77.33250000000001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76.596000000000004</v>
      </c>
      <c r="Q47" s="2"/>
      <c r="T47" s="91"/>
      <c r="U47" s="127"/>
    </row>
    <row r="48" spans="1:21" x14ac:dyDescent="0.25">
      <c r="A48" s="261" t="s">
        <v>761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75.859500000000011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75.123000000000005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74.386500000000012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73.650000000000006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72.913499999999999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72.177000000000007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71.4405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70.704000000000008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69.967500000000001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69.230999999999995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68.494500000000002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67.75800000000001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67.021500000000003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66.285000000000011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45" priority="25">
      <formula>F34&gt;0</formula>
    </cfRule>
    <cfRule type="expression" dxfId="944" priority="26">
      <formula>F34&lt;0</formula>
    </cfRule>
  </conditionalFormatting>
  <conditionalFormatting sqref="Q7">
    <cfRule type="expression" dxfId="943" priority="23">
      <formula>Q7&gt;0</formula>
    </cfRule>
    <cfRule type="expression" dxfId="942" priority="24">
      <formula>Q7&lt;0</formula>
    </cfRule>
  </conditionalFormatting>
  <conditionalFormatting sqref="Q8">
    <cfRule type="expression" dxfId="941" priority="21">
      <formula>Q8&gt;0</formula>
    </cfRule>
    <cfRule type="expression" dxfId="940" priority="22">
      <formula>Q8&lt;0</formula>
    </cfRule>
  </conditionalFormatting>
  <conditionalFormatting sqref="F26:F33">
    <cfRule type="expression" dxfId="939" priority="19">
      <formula>F26&gt;0</formula>
    </cfRule>
    <cfRule type="expression" dxfId="938" priority="20">
      <formula>F26&lt;0</formula>
    </cfRule>
  </conditionalFormatting>
  <conditionalFormatting sqref="H26:H33">
    <cfRule type="expression" dxfId="937" priority="17">
      <formula>H26&gt;0</formula>
    </cfRule>
    <cfRule type="expression" dxfId="936" priority="18">
      <formula>H26&lt;0</formula>
    </cfRule>
  </conditionalFormatting>
  <conditionalFormatting sqref="M46">
    <cfRule type="expression" dxfId="935" priority="15">
      <formula>M46&gt;0</formula>
    </cfRule>
    <cfRule type="expression" dxfId="934" priority="16">
      <formula>M46&lt;0</formula>
    </cfRule>
  </conditionalFormatting>
  <conditionalFormatting sqref="F79:F87 H79:H87">
    <cfRule type="expression" dxfId="933" priority="13">
      <formula>F79&gt;0</formula>
    </cfRule>
    <cfRule type="expression" dxfId="932" priority="14">
      <formula>F79&lt;0</formula>
    </cfRule>
  </conditionalFormatting>
  <conditionalFormatting sqref="F73:F78">
    <cfRule type="expression" dxfId="931" priority="11">
      <formula>F73&gt;0</formula>
    </cfRule>
    <cfRule type="expression" dxfId="930" priority="12">
      <formula>F73&lt;0</formula>
    </cfRule>
  </conditionalFormatting>
  <conditionalFormatting sqref="H73:H78">
    <cfRule type="expression" dxfId="929" priority="9">
      <formula>H73&gt;0</formula>
    </cfRule>
    <cfRule type="expression" dxfId="928" priority="10">
      <formula>H73&lt;0</formula>
    </cfRule>
  </conditionalFormatting>
  <conditionalFormatting sqref="F70:F72">
    <cfRule type="expression" dxfId="927" priority="7">
      <formula>F70&gt;0</formula>
    </cfRule>
    <cfRule type="expression" dxfId="926" priority="8">
      <formula>F70&lt;0</formula>
    </cfRule>
  </conditionalFormatting>
  <conditionalFormatting sqref="H70:H72">
    <cfRule type="expression" dxfId="925" priority="5">
      <formula>H70&gt;0</formula>
    </cfRule>
    <cfRule type="expression" dxfId="924" priority="6">
      <formula>H70&lt;0</formula>
    </cfRule>
  </conditionalFormatting>
  <conditionalFormatting sqref="F25">
    <cfRule type="expression" dxfId="923" priority="3">
      <formula>F25&gt;0</formula>
    </cfRule>
    <cfRule type="expression" dxfId="922" priority="4">
      <formula>F25&lt;0</formula>
    </cfRule>
  </conditionalFormatting>
  <conditionalFormatting sqref="H25">
    <cfRule type="expression" dxfId="921" priority="1">
      <formula>H25&gt;0</formula>
    </cfRule>
    <cfRule type="expression" dxfId="92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812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75.83</v>
      </c>
      <c r="R4" s="512">
        <v>-1.2500000000000001E-2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3791.5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4054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-262.5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-262.5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-6.4750863344844603E-2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83.413000000000011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82.654700000000005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81.8964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81.138100000000009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80.379800000000003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79.621499999999997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78.863200000000006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78.104900000000001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77.346599999999995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76.588300000000004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75.83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75.071699999999993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74.313400000000001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73.555099999999996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72.79679999999999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72.038499999999999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71.280199999999994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70.521900000000002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69.763599999999997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69.005300000000005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68.247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9" priority="21">
      <formula>F47&gt;0</formula>
    </cfRule>
    <cfRule type="expression" dxfId="918" priority="22">
      <formula>F47&lt;0</formula>
    </cfRule>
  </conditionalFormatting>
  <conditionalFormatting sqref="Q7">
    <cfRule type="expression" dxfId="917" priority="19">
      <formula>Q7&gt;0</formula>
    </cfRule>
    <cfRule type="expression" dxfId="916" priority="20">
      <formula>Q7&lt;0</formula>
    </cfRule>
  </conditionalFormatting>
  <conditionalFormatting sqref="Q8">
    <cfRule type="expression" dxfId="915" priority="17">
      <formula>Q8&gt;0</formula>
    </cfRule>
    <cfRule type="expression" dxfId="914" priority="18">
      <formula>Q8&lt;0</formula>
    </cfRule>
  </conditionalFormatting>
  <conditionalFormatting sqref="F25:F46">
    <cfRule type="expression" dxfId="913" priority="15">
      <formula>F25&gt;0</formula>
    </cfRule>
    <cfRule type="expression" dxfId="912" priority="16">
      <formula>F25&lt;0</formula>
    </cfRule>
  </conditionalFormatting>
  <conditionalFormatting sqref="H25:H46">
    <cfRule type="expression" dxfId="911" priority="13">
      <formula>H25&gt;0</formula>
    </cfRule>
    <cfRule type="expression" dxfId="910" priority="14">
      <formula>H25&lt;0</formula>
    </cfRule>
  </conditionalFormatting>
  <conditionalFormatting sqref="F89:F110">
    <cfRule type="expression" dxfId="909" priority="11">
      <formula>F89&gt;0</formula>
    </cfRule>
    <cfRule type="expression" dxfId="908" priority="12">
      <formula>F89&lt;0</formula>
    </cfRule>
  </conditionalFormatting>
  <conditionalFormatting sqref="H89:H110">
    <cfRule type="expression" dxfId="907" priority="9">
      <formula>H89&gt;0</formula>
    </cfRule>
    <cfRule type="expression" dxfId="906" priority="10">
      <formula>H89&lt;0</formula>
    </cfRule>
  </conditionalFormatting>
  <conditionalFormatting sqref="Q10">
    <cfRule type="expression" dxfId="905" priority="7">
      <formula>Q10&gt;0</formula>
    </cfRule>
    <cfRule type="expression" dxfId="904" priority="8">
      <formula>Q10&lt;0</formula>
    </cfRule>
  </conditionalFormatting>
  <conditionalFormatting sqref="J25:J38">
    <cfRule type="expression" dxfId="903" priority="5">
      <formula>J25&gt;0</formula>
    </cfRule>
    <cfRule type="expression" dxfId="902" priority="6">
      <formula>J25&lt;0</formula>
    </cfRule>
  </conditionalFormatting>
  <conditionalFormatting sqref="K25:K38">
    <cfRule type="expression" dxfId="901" priority="3">
      <formula>K25&gt;0</formula>
    </cfRule>
    <cfRule type="expression" dxfId="900" priority="4">
      <formula>K25&lt;0</formula>
    </cfRule>
  </conditionalFormatting>
  <conditionalFormatting sqref="L25:L38">
    <cfRule type="expression" dxfId="899" priority="1">
      <formula>L25&gt;0</formula>
    </cfRule>
    <cfRule type="expression" dxfId="89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811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595.24</v>
      </c>
      <c r="R4" s="512">
        <v>-7.1999999999999998E-3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4761.92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457.92000000000007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457.92000000000007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0.10639405204460968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654.76400000000001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648.81160000000011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642.8592000000001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636.90680000000009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630.95440000000008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625.00200000000007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619.04960000000005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613.09720000000004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607.14480000000003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601.19240000000002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595.24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589.2876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583.33519999999999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577.38279999999997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571.43039999999996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565.47799999999995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559.52559999999994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553.57320000000004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547.62080000000003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541.66840000000002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535.71600000000001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7" priority="21">
      <formula>F47&gt;0</formula>
    </cfRule>
    <cfRule type="expression" dxfId="896" priority="22">
      <formula>F47&lt;0</formula>
    </cfRule>
  </conditionalFormatting>
  <conditionalFormatting sqref="Q7">
    <cfRule type="expression" dxfId="895" priority="19">
      <formula>Q7&gt;0</formula>
    </cfRule>
    <cfRule type="expression" dxfId="894" priority="20">
      <formula>Q7&lt;0</formula>
    </cfRule>
  </conditionalFormatting>
  <conditionalFormatting sqref="Q8">
    <cfRule type="expression" dxfId="893" priority="17">
      <formula>Q8&gt;0</formula>
    </cfRule>
    <cfRule type="expression" dxfId="892" priority="18">
      <formula>Q8&lt;0</formula>
    </cfRule>
  </conditionalFormatting>
  <conditionalFormatting sqref="F25:F46">
    <cfRule type="expression" dxfId="891" priority="15">
      <formula>F25&gt;0</formula>
    </cfRule>
    <cfRule type="expression" dxfId="890" priority="16">
      <formula>F25&lt;0</formula>
    </cfRule>
  </conditionalFormatting>
  <conditionalFormatting sqref="H25:H46">
    <cfRule type="expression" dxfId="889" priority="13">
      <formula>H25&gt;0</formula>
    </cfRule>
    <cfRule type="expression" dxfId="888" priority="14">
      <formula>H25&lt;0</formula>
    </cfRule>
  </conditionalFormatting>
  <conditionalFormatting sqref="F89:F110">
    <cfRule type="expression" dxfId="887" priority="11">
      <formula>F89&gt;0</formula>
    </cfRule>
    <cfRule type="expression" dxfId="886" priority="12">
      <formula>F89&lt;0</formula>
    </cfRule>
  </conditionalFormatting>
  <conditionalFormatting sqref="H89:H110">
    <cfRule type="expression" dxfId="885" priority="9">
      <formula>H89&gt;0</formula>
    </cfRule>
    <cfRule type="expression" dxfId="884" priority="10">
      <formula>H89&lt;0</formula>
    </cfRule>
  </conditionalFormatting>
  <conditionalFormatting sqref="Q10">
    <cfRule type="expression" dxfId="883" priority="7">
      <formula>Q10&gt;0</formula>
    </cfRule>
    <cfRule type="expression" dxfId="882" priority="8">
      <formula>Q10&lt;0</formula>
    </cfRule>
  </conditionalFormatting>
  <conditionalFormatting sqref="J25:J38">
    <cfRule type="expression" dxfId="881" priority="5">
      <formula>J25&gt;0</formula>
    </cfRule>
    <cfRule type="expression" dxfId="880" priority="6">
      <formula>J25&lt;0</formula>
    </cfRule>
  </conditionalFormatting>
  <conditionalFormatting sqref="K25:K38">
    <cfRule type="expression" dxfId="879" priority="3">
      <formula>K25&gt;0</formula>
    </cfRule>
    <cfRule type="expression" dxfId="878" priority="4">
      <formula>K25&lt;0</formula>
    </cfRule>
  </conditionalFormatting>
  <conditionalFormatting sqref="L25:L38">
    <cfRule type="expression" dxfId="877" priority="1">
      <formula>L25&gt;0</formula>
    </cfRule>
    <cfRule type="expression" dxfId="8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52.08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52.08</v>
      </c>
      <c r="R4" s="490">
        <v>1.1900000000000001E-2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3" t="s">
        <v>78</v>
      </c>
      <c r="P44" s="75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9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59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57.288000000000004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9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59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56.767200000000003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56.246400000000001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55.7256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55.204799999999999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54.683999999999997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54.163200000000003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53.642400000000002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53.121600000000001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52.6008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52.08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51.559199999999997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51.038399999999996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50.517599999999995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49.996799999999993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49.475999999999999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48.955199999999998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48.434400000000004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47.913600000000002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47.392800000000001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46.872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75" priority="57">
      <formula>F27&gt;0</formula>
    </cfRule>
    <cfRule type="expression" dxfId="874" priority="58">
      <formula>F27&lt;0</formula>
    </cfRule>
  </conditionalFormatting>
  <conditionalFormatting sqref="H28:H33">
    <cfRule type="expression" dxfId="873" priority="53">
      <formula>H28&gt;0</formula>
    </cfRule>
    <cfRule type="expression" dxfId="872" priority="54">
      <formula>H28&lt;0</formula>
    </cfRule>
  </conditionalFormatting>
  <conditionalFormatting sqref="F24:F26">
    <cfRule type="expression" dxfId="871" priority="39">
      <formula>F24&gt;0</formula>
    </cfRule>
    <cfRule type="expression" dxfId="870" priority="40">
      <formula>F24&lt;0</formula>
    </cfRule>
  </conditionalFormatting>
  <conditionalFormatting sqref="Q8">
    <cfRule type="expression" dxfId="869" priority="33">
      <formula>Q8&gt;0</formula>
    </cfRule>
    <cfRule type="expression" dxfId="868" priority="34">
      <formula>Q8&lt;0</formula>
    </cfRule>
  </conditionalFormatting>
  <conditionalFormatting sqref="Q7">
    <cfRule type="expression" dxfId="867" priority="35">
      <formula>Q7&gt;0</formula>
    </cfRule>
    <cfRule type="expression" dxfId="866" priority="36">
      <formula>Q7&lt;0</formula>
    </cfRule>
  </conditionalFormatting>
  <conditionalFormatting sqref="F34">
    <cfRule type="expression" dxfId="865" priority="31">
      <formula>F34&gt;0</formula>
    </cfRule>
    <cfRule type="expression" dxfId="864" priority="32">
      <formula>F34&lt;0</formula>
    </cfRule>
  </conditionalFormatting>
  <conditionalFormatting sqref="H34">
    <cfRule type="expression" dxfId="863" priority="29">
      <formula>H34&gt;0</formula>
    </cfRule>
    <cfRule type="expression" dxfId="862" priority="30">
      <formula>H34&lt;0</formula>
    </cfRule>
  </conditionalFormatting>
  <conditionalFormatting sqref="M36">
    <cfRule type="expression" dxfId="861" priority="19">
      <formula>M36&gt;0</formula>
    </cfRule>
    <cfRule type="expression" dxfId="860" priority="20">
      <formula>M36&lt;0</formula>
    </cfRule>
  </conditionalFormatting>
  <conditionalFormatting sqref="Q10">
    <cfRule type="expression" dxfId="859" priority="15">
      <formula>Q10&gt;0</formula>
    </cfRule>
    <cfRule type="expression" dxfId="858" priority="16">
      <formula>Q10&lt;0</formula>
    </cfRule>
  </conditionalFormatting>
  <conditionalFormatting sqref="F23">
    <cfRule type="expression" dxfId="857" priority="13">
      <formula>F23&gt;0</formula>
    </cfRule>
    <cfRule type="expression" dxfId="856" priority="14">
      <formula>F23&lt;0</formula>
    </cfRule>
  </conditionalFormatting>
  <conditionalFormatting sqref="I25:J25">
    <cfRule type="expression" dxfId="855" priority="9">
      <formula>I25&gt;0</formula>
    </cfRule>
    <cfRule type="expression" dxfId="854" priority="10">
      <formula>I25&lt;0</formula>
    </cfRule>
  </conditionalFormatting>
  <conditionalFormatting sqref="I26:J27">
    <cfRule type="expression" dxfId="853" priority="7">
      <formula>I26&gt;0</formula>
    </cfRule>
    <cfRule type="expression" dxfId="852" priority="8">
      <formula>I26&lt;0</formula>
    </cfRule>
  </conditionalFormatting>
  <conditionalFormatting sqref="K25:K27">
    <cfRule type="expression" dxfId="851" priority="5">
      <formula>K25&gt;0</formula>
    </cfRule>
    <cfRule type="expression" dxfId="850" priority="6">
      <formula>K25&lt;0</formula>
    </cfRule>
  </conditionalFormatting>
  <conditionalFormatting sqref="I23:J23">
    <cfRule type="expression" dxfId="849" priority="3">
      <formula>I23&gt;0</formula>
    </cfRule>
    <cfRule type="expression" dxfId="84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0"/>
      <c r="U1" s="730" t="s">
        <v>825</v>
      </c>
      <c r="V1" s="730" t="s">
        <v>786</v>
      </c>
      <c r="W1" s="730"/>
      <c r="X1" s="730"/>
      <c r="Y1" s="730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1"/>
      <c r="U2" s="698"/>
      <c r="V2" s="698"/>
      <c r="W2" s="698"/>
      <c r="X2" s="698"/>
      <c r="Y2" s="698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32" t="s">
        <v>781</v>
      </c>
      <c r="U3" s="698"/>
      <c r="V3" s="698"/>
      <c r="W3" s="698"/>
      <c r="X3" s="698"/>
      <c r="Y3" s="698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21.72</v>
      </c>
      <c r="R4" s="490">
        <v>-1.8E-3</v>
      </c>
      <c r="T4" s="733" t="s">
        <v>799</v>
      </c>
      <c r="U4" s="737">
        <v>320</v>
      </c>
      <c r="V4" s="737">
        <v>310</v>
      </c>
      <c r="W4" s="698"/>
      <c r="X4" s="698"/>
      <c r="Y4" s="698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17376</v>
      </c>
      <c r="T5" s="734" t="s">
        <v>792</v>
      </c>
      <c r="U5" s="737">
        <v>340</v>
      </c>
      <c r="V5" s="737">
        <v>330</v>
      </c>
      <c r="W5" s="698"/>
      <c r="X5" s="698"/>
      <c r="Y5" s="698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5" t="s">
        <v>784</v>
      </c>
      <c r="U6" s="737">
        <v>336</v>
      </c>
      <c r="V6" s="698"/>
      <c r="W6" s="698"/>
      <c r="X6" s="698"/>
      <c r="Y6" s="698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-289.31000000000131</v>
      </c>
      <c r="R7">
        <v>700</v>
      </c>
      <c r="T7" s="735" t="s">
        <v>827</v>
      </c>
      <c r="U7" s="737">
        <v>343</v>
      </c>
      <c r="V7" s="698"/>
      <c r="W7" s="698"/>
      <c r="X7" s="698"/>
      <c r="Y7" s="698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-1741.5699999999997</v>
      </c>
      <c r="T8" s="735" t="s">
        <v>793</v>
      </c>
      <c r="U8" s="737">
        <v>2.2999999999999998</v>
      </c>
      <c r="V8" s="698">
        <v>2.2000000000000002</v>
      </c>
      <c r="W8" s="698"/>
      <c r="X8" s="698"/>
      <c r="Y8" s="698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-9.1097874886818767E-2</v>
      </c>
      <c r="T9" s="735" t="s">
        <v>794</v>
      </c>
      <c r="U9" s="737">
        <v>2.6</v>
      </c>
      <c r="V9" s="698">
        <v>2.5</v>
      </c>
      <c r="W9" s="698"/>
      <c r="X9" s="698"/>
      <c r="Y9" s="698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5" t="s">
        <v>814</v>
      </c>
      <c r="U10" s="737">
        <v>2.6</v>
      </c>
      <c r="V10" s="698"/>
      <c r="W10" s="698"/>
      <c r="X10" s="698"/>
      <c r="Y10" s="698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2.7624309392265192E-2</v>
      </c>
      <c r="R11">
        <v>0.6</v>
      </c>
      <c r="T11" s="698"/>
      <c r="U11" s="737"/>
      <c r="V11" s="698"/>
      <c r="W11" s="698"/>
      <c r="X11" s="698"/>
      <c r="Y11" s="698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5" t="s">
        <v>787</v>
      </c>
      <c r="U12" s="737"/>
      <c r="V12" s="743">
        <v>7.0000000000000007E-2</v>
      </c>
      <c r="W12" s="698"/>
      <c r="X12" s="698"/>
      <c r="Y12" s="698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5" t="s">
        <v>795</v>
      </c>
      <c r="U13" s="737"/>
      <c r="V13" s="743">
        <v>0.09</v>
      </c>
      <c r="W13" s="698"/>
      <c r="X13" s="698"/>
      <c r="Y13" s="698"/>
    </row>
    <row r="14" spans="1:25" x14ac:dyDescent="0.25">
      <c r="H14" s="70"/>
      <c r="T14" s="735" t="s">
        <v>824</v>
      </c>
      <c r="U14" s="744">
        <v>0.08</v>
      </c>
      <c r="V14" s="698"/>
      <c r="W14" s="698"/>
      <c r="X14" s="698"/>
      <c r="Y14" s="698"/>
    </row>
    <row r="15" spans="1:25" x14ac:dyDescent="0.25">
      <c r="H15" s="70"/>
      <c r="T15" s="735" t="s">
        <v>788</v>
      </c>
      <c r="U15" s="737"/>
      <c r="V15" s="698"/>
      <c r="W15" s="698"/>
      <c r="X15" s="698"/>
      <c r="Y15" s="698"/>
    </row>
    <row r="16" spans="1:25" x14ac:dyDescent="0.25">
      <c r="H16" s="70"/>
      <c r="T16" s="735" t="s">
        <v>789</v>
      </c>
      <c r="U16" s="737"/>
      <c r="V16" s="698"/>
      <c r="W16" s="698"/>
      <c r="X16" s="698"/>
      <c r="Y16" s="698"/>
    </row>
    <row r="17" spans="1:27" x14ac:dyDescent="0.25">
      <c r="T17" s="735" t="s">
        <v>805</v>
      </c>
      <c r="U17" s="737">
        <v>76</v>
      </c>
      <c r="V17" s="698"/>
      <c r="W17" s="698"/>
      <c r="X17" s="698"/>
      <c r="Y17" s="698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8"/>
      <c r="U18" s="737"/>
      <c r="V18" s="698"/>
      <c r="W18" s="698"/>
      <c r="X18" s="698"/>
      <c r="Y18" s="698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5" t="s">
        <v>800</v>
      </c>
      <c r="U19" s="740" t="s">
        <v>804</v>
      </c>
      <c r="V19" s="735" t="s">
        <v>804</v>
      </c>
      <c r="W19" s="698"/>
      <c r="X19" s="698"/>
      <c r="Y19" s="698"/>
    </row>
    <row r="20" spans="1:27" x14ac:dyDescent="0.25">
      <c r="T20" s="735" t="s">
        <v>801</v>
      </c>
      <c r="U20" s="743">
        <v>0.84</v>
      </c>
      <c r="V20" s="698"/>
      <c r="W20" s="698"/>
      <c r="X20" s="698"/>
      <c r="Y20" s="698"/>
    </row>
    <row r="21" spans="1:27" x14ac:dyDescent="0.25">
      <c r="T21" s="735" t="s">
        <v>827</v>
      </c>
      <c r="U21" s="743">
        <v>0.82</v>
      </c>
      <c r="V21" s="698"/>
      <c r="W21" s="698"/>
      <c r="X21" s="698"/>
      <c r="Y21" s="698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42" t="s">
        <v>823</v>
      </c>
      <c r="U22" s="737">
        <v>975</v>
      </c>
      <c r="V22" s="698"/>
      <c r="W22" s="698"/>
      <c r="X22" s="698"/>
      <c r="Y22" s="698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698"/>
      <c r="U23" s="737"/>
      <c r="V23" s="698"/>
      <c r="W23" s="698"/>
      <c r="X23" s="698"/>
      <c r="Y23" s="698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2" t="s">
        <v>782</v>
      </c>
      <c r="U24" s="737"/>
      <c r="V24" s="698"/>
      <c r="W24" s="698"/>
      <c r="X24" s="698"/>
      <c r="Y24" s="698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3" t="s">
        <v>796</v>
      </c>
      <c r="U25" s="737">
        <v>170</v>
      </c>
      <c r="V25" s="737">
        <v>165</v>
      </c>
      <c r="W25" s="698"/>
      <c r="X25" s="698"/>
      <c r="Y25" s="698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4" t="s">
        <v>797</v>
      </c>
      <c r="U26" s="737">
        <v>185</v>
      </c>
      <c r="V26" s="737">
        <v>180</v>
      </c>
      <c r="W26" s="698"/>
      <c r="X26" s="698"/>
      <c r="Y26" s="698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5" t="s">
        <v>784</v>
      </c>
      <c r="U27" s="737">
        <v>179</v>
      </c>
      <c r="V27" s="698"/>
      <c r="W27" s="698"/>
      <c r="X27" s="698"/>
      <c r="Y27" s="698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5" t="s">
        <v>827</v>
      </c>
      <c r="U28" s="737">
        <v>178</v>
      </c>
      <c r="V28" s="698"/>
      <c r="W28" s="698"/>
      <c r="X28" s="698"/>
      <c r="Y28" s="698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5" t="s">
        <v>793</v>
      </c>
      <c r="U29" s="737">
        <v>2</v>
      </c>
      <c r="V29" s="737">
        <v>1.9</v>
      </c>
      <c r="W29" s="698"/>
      <c r="X29" s="698"/>
      <c r="Y29" s="698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5" t="s">
        <v>794</v>
      </c>
      <c r="U30" s="737">
        <v>2.2999999999999998</v>
      </c>
      <c r="V30" s="737">
        <v>2</v>
      </c>
      <c r="W30" s="698"/>
      <c r="X30" s="698"/>
      <c r="Y30" s="698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5" t="s">
        <v>785</v>
      </c>
      <c r="U31" s="737">
        <v>2.2000000000000002</v>
      </c>
      <c r="V31" s="698"/>
      <c r="W31" s="698"/>
      <c r="X31" s="698"/>
      <c r="Y31" s="698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8"/>
      <c r="U32" s="737"/>
      <c r="V32" s="698"/>
      <c r="W32" s="698"/>
      <c r="X32" s="698"/>
      <c r="Y32" s="698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5" t="s">
        <v>787</v>
      </c>
      <c r="U33" s="737"/>
      <c r="V33" s="743">
        <v>0.15</v>
      </c>
      <c r="W33" s="698"/>
      <c r="X33" s="698"/>
      <c r="Y33" s="698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5" t="s">
        <v>795</v>
      </c>
      <c r="U34" s="737"/>
      <c r="V34" s="743">
        <v>0.18</v>
      </c>
      <c r="W34" s="698"/>
      <c r="X34" s="698"/>
      <c r="Y34" s="698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5" t="s">
        <v>824</v>
      </c>
      <c r="U35" s="743">
        <v>0.23</v>
      </c>
      <c r="V35" s="698"/>
      <c r="W35" s="698"/>
      <c r="X35" s="698"/>
      <c r="Y35" s="698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5" t="s">
        <v>788</v>
      </c>
      <c r="U36" s="737"/>
      <c r="V36" s="698"/>
      <c r="W36" s="698"/>
      <c r="X36" s="698"/>
      <c r="Y36" s="698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5" t="s">
        <v>789</v>
      </c>
      <c r="U37" s="737"/>
      <c r="V37" s="698"/>
      <c r="W37" s="698"/>
      <c r="X37" s="698"/>
      <c r="Y37" s="698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5" t="s">
        <v>826</v>
      </c>
      <c r="U38" s="737">
        <v>110</v>
      </c>
      <c r="V38" s="698"/>
      <c r="W38" s="698"/>
      <c r="X38" s="698"/>
      <c r="Y38" s="698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5" t="s">
        <v>800</v>
      </c>
      <c r="U39" s="740" t="s">
        <v>815</v>
      </c>
      <c r="V39" s="735" t="s">
        <v>804</v>
      </c>
      <c r="W39" s="698"/>
      <c r="X39" s="698"/>
      <c r="Y39" s="698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3" t="s">
        <v>78</v>
      </c>
      <c r="P40" s="753"/>
      <c r="T40" s="735" t="s">
        <v>801</v>
      </c>
      <c r="U40" s="743">
        <v>0.93</v>
      </c>
      <c r="V40" s="698"/>
      <c r="W40" s="698"/>
      <c r="X40" s="698"/>
      <c r="Y40" s="698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23.891999999999999</v>
      </c>
      <c r="Q41" s="2"/>
      <c r="T41" s="698"/>
      <c r="U41" s="737"/>
      <c r="V41" s="698"/>
      <c r="W41" s="698"/>
      <c r="X41" s="698"/>
      <c r="Y41" s="698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23.674800000000001</v>
      </c>
      <c r="Q42" s="2"/>
      <c r="T42" s="742" t="s">
        <v>823</v>
      </c>
      <c r="U42" s="737">
        <v>468</v>
      </c>
      <c r="V42" s="698"/>
      <c r="W42" s="698"/>
      <c r="X42" s="698"/>
      <c r="Y42" s="698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23.457599999999999</v>
      </c>
      <c r="Q43" s="2"/>
      <c r="T43" s="698"/>
      <c r="U43" s="737"/>
      <c r="V43" s="698"/>
      <c r="W43" s="698"/>
      <c r="X43" s="698"/>
      <c r="Y43" s="698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23.240400000000001</v>
      </c>
      <c r="Q44" s="2"/>
      <c r="T44" s="732" t="s">
        <v>783</v>
      </c>
      <c r="U44" s="737"/>
      <c r="V44" s="698"/>
      <c r="W44" s="698"/>
      <c r="X44" s="698"/>
      <c r="Y44" s="698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23.023199999999999</v>
      </c>
      <c r="Q45" s="2"/>
      <c r="T45" s="735" t="s">
        <v>793</v>
      </c>
      <c r="U45" s="737">
        <v>1.4</v>
      </c>
      <c r="V45" s="698">
        <v>2.2999999999999998</v>
      </c>
      <c r="W45" s="698"/>
      <c r="X45" s="698"/>
      <c r="Y45" s="698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7" si="17">C46*(E46-D46)</f>
        <v>-2204.5600000000009</v>
      </c>
      <c r="G46" s="39">
        <f t="shared" ref="G46:G47" si="18">D46*C46</f>
        <v>19252.560000000001</v>
      </c>
      <c r="H46" s="227">
        <f t="shared" ref="H46:H47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22.806000000000001</v>
      </c>
      <c r="Q46" s="2"/>
      <c r="T46" s="735" t="s">
        <v>794</v>
      </c>
      <c r="U46" s="737">
        <v>1.7</v>
      </c>
      <c r="V46" s="698">
        <v>2.6</v>
      </c>
      <c r="W46" s="698"/>
      <c r="X46" s="698"/>
      <c r="Y46" s="698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22.588799999999999</v>
      </c>
      <c r="Q47" s="2"/>
      <c r="T47" s="735" t="s">
        <v>785</v>
      </c>
      <c r="U47" s="737">
        <v>1.6</v>
      </c>
      <c r="V47" s="698"/>
      <c r="W47" s="698"/>
      <c r="X47" s="698"/>
      <c r="Y47" s="698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22.371600000000001</v>
      </c>
      <c r="Q48" s="2"/>
      <c r="T48" s="698"/>
      <c r="U48" s="737"/>
      <c r="V48" s="698"/>
      <c r="W48" s="698"/>
      <c r="X48" s="698"/>
      <c r="Y48" s="698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22.154399999999999</v>
      </c>
      <c r="Q49" s="2"/>
      <c r="T49" s="735" t="s">
        <v>790</v>
      </c>
      <c r="U49" s="737">
        <v>20</v>
      </c>
      <c r="V49" s="735" t="s">
        <v>832</v>
      </c>
      <c r="W49" s="698"/>
      <c r="X49" s="698"/>
      <c r="Y49" s="698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21.937200000000001</v>
      </c>
      <c r="Q50" s="2"/>
      <c r="T50" s="735" t="s">
        <v>798</v>
      </c>
      <c r="U50" s="737"/>
      <c r="V50" s="698"/>
      <c r="W50" s="698"/>
      <c r="X50" s="698"/>
      <c r="Y50" s="698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21.72</v>
      </c>
      <c r="Q51" s="2"/>
      <c r="T51" s="735" t="s">
        <v>828</v>
      </c>
      <c r="U51" s="737">
        <v>24</v>
      </c>
      <c r="V51" s="698"/>
      <c r="W51" s="698"/>
      <c r="X51" s="698"/>
      <c r="Y51" s="698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21.502799999999997</v>
      </c>
      <c r="Q52" s="2"/>
      <c r="T52" s="732"/>
      <c r="U52" s="738"/>
      <c r="V52" s="698"/>
      <c r="W52" s="698"/>
      <c r="X52" s="698"/>
      <c r="Y52" s="698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21.285599999999999</v>
      </c>
      <c r="Q53" s="2"/>
      <c r="T53" s="735" t="s">
        <v>826</v>
      </c>
      <c r="U53" s="739">
        <v>39</v>
      </c>
      <c r="V53" s="698"/>
      <c r="W53" s="698"/>
      <c r="X53" s="698"/>
      <c r="Y53" s="698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21.068399999999997</v>
      </c>
      <c r="T54" s="735" t="s">
        <v>829</v>
      </c>
      <c r="U54" s="745">
        <f>U53/U57</f>
        <v>6.6895368782161235E-2</v>
      </c>
      <c r="V54" s="698"/>
      <c r="W54" s="698"/>
      <c r="X54" s="698"/>
      <c r="Y54" s="698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20.851199999999999</v>
      </c>
      <c r="T55" s="735" t="s">
        <v>830</v>
      </c>
      <c r="U55" s="737">
        <v>356</v>
      </c>
      <c r="V55" s="698"/>
      <c r="W55" s="698"/>
      <c r="X55" s="698"/>
      <c r="Y55" s="698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20.633999999999997</v>
      </c>
      <c r="T56" s="746" t="s">
        <v>831</v>
      </c>
      <c r="U56" s="737">
        <v>374</v>
      </c>
      <c r="V56" s="698"/>
      <c r="W56" s="698"/>
      <c r="X56" s="698"/>
      <c r="Y56" s="698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20.416799999999999</v>
      </c>
      <c r="T57" s="742" t="s">
        <v>823</v>
      </c>
      <c r="U57" s="739">
        <v>583</v>
      </c>
      <c r="V57" s="698"/>
      <c r="W57" s="698"/>
      <c r="X57" s="698"/>
      <c r="Y57" s="698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20.1996</v>
      </c>
      <c r="T58" s="735"/>
      <c r="U58" s="739"/>
      <c r="V58" s="698"/>
      <c r="W58" s="698"/>
      <c r="X58" s="698"/>
      <c r="Y58" s="698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19.982399999999998</v>
      </c>
      <c r="T59" s="735"/>
      <c r="U59" s="739"/>
      <c r="V59" s="698"/>
      <c r="W59" s="698"/>
      <c r="X59" s="698"/>
      <c r="Y59" s="698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19.7652</v>
      </c>
      <c r="T60" s="736" t="s">
        <v>791</v>
      </c>
      <c r="U60" s="739"/>
      <c r="V60" s="698"/>
      <c r="W60" s="698"/>
      <c r="X60" s="698"/>
      <c r="Y60" s="698"/>
    </row>
    <row r="61" spans="2:25" x14ac:dyDescent="0.25">
      <c r="O61" s="81">
        <v>0.9</v>
      </c>
      <c r="P61" s="81">
        <f t="shared" si="10"/>
        <v>19.547999999999998</v>
      </c>
      <c r="T61" s="735"/>
      <c r="U61" s="739"/>
      <c r="V61" s="698"/>
      <c r="W61" s="698"/>
      <c r="X61" s="698"/>
      <c r="Y61" s="698"/>
    </row>
    <row r="62" spans="2:25" x14ac:dyDescent="0.25">
      <c r="T62" s="736" t="s">
        <v>819</v>
      </c>
      <c r="U62" s="739">
        <v>95</v>
      </c>
      <c r="V62" s="698"/>
      <c r="W62" s="698"/>
      <c r="X62" s="698"/>
      <c r="Y62" s="698"/>
    </row>
    <row r="63" spans="2:25" x14ac:dyDescent="0.25">
      <c r="T63" s="736" t="s">
        <v>817</v>
      </c>
      <c r="U63" s="739">
        <v>97</v>
      </c>
      <c r="V63" s="698"/>
      <c r="W63" s="698"/>
      <c r="X63" s="698"/>
      <c r="Y63" s="698"/>
    </row>
    <row r="64" spans="2:25" x14ac:dyDescent="0.25">
      <c r="T64" s="736" t="s">
        <v>816</v>
      </c>
      <c r="U64" s="739">
        <v>0.28000000000000003</v>
      </c>
      <c r="V64" s="698"/>
      <c r="W64" s="698"/>
      <c r="X64" s="698"/>
      <c r="Y64" s="698"/>
    </row>
    <row r="65" spans="2:28" x14ac:dyDescent="0.25">
      <c r="T65" s="736" t="s">
        <v>818</v>
      </c>
      <c r="U65" s="739">
        <v>1.8</v>
      </c>
      <c r="V65" s="698"/>
      <c r="W65" s="698"/>
      <c r="X65" s="698"/>
      <c r="Y65" s="698"/>
    </row>
    <row r="66" spans="2:28" x14ac:dyDescent="0.25">
      <c r="T66" s="736"/>
      <c r="U66" s="739"/>
      <c r="V66" s="698"/>
      <c r="W66" s="698"/>
      <c r="X66" s="698"/>
      <c r="Y66" s="698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6" t="s">
        <v>822</v>
      </c>
      <c r="U67" s="739">
        <v>243</v>
      </c>
      <c r="V67" s="698"/>
      <c r="W67" s="698"/>
      <c r="X67" s="698"/>
      <c r="Y67" s="698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6" t="s">
        <v>820</v>
      </c>
      <c r="U68" s="739">
        <v>661</v>
      </c>
      <c r="V68" s="698"/>
      <c r="W68" s="698"/>
      <c r="X68" s="698"/>
      <c r="Y68" s="698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6" t="s">
        <v>821</v>
      </c>
      <c r="U69" s="739">
        <v>3.8</v>
      </c>
      <c r="V69" s="698"/>
      <c r="W69" s="698"/>
      <c r="X69" s="698"/>
      <c r="Y69" s="698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5"/>
      <c r="U70" s="739"/>
      <c r="V70" s="698"/>
      <c r="W70" s="698"/>
      <c r="X70" s="698"/>
      <c r="Y70" s="698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5"/>
      <c r="U71" s="739"/>
      <c r="V71" s="698"/>
      <c r="W71" s="698"/>
      <c r="X71" s="698"/>
      <c r="Y71" s="698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5"/>
      <c r="U72" s="739"/>
      <c r="V72" s="698"/>
      <c r="W72" s="698"/>
      <c r="X72" s="698"/>
      <c r="Y72" s="698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807</v>
      </c>
      <c r="T76" t="s">
        <v>806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701" t="s">
        <v>113</v>
      </c>
      <c r="U80" s="701" t="s">
        <v>756</v>
      </c>
      <c r="V80" s="701" t="s">
        <v>757</v>
      </c>
      <c r="W80" s="699" t="s">
        <v>750</v>
      </c>
      <c r="X80" s="699" t="s">
        <v>751</v>
      </c>
      <c r="Y80" s="701" t="s">
        <v>753</v>
      </c>
      <c r="Z80" s="701" t="s">
        <v>754</v>
      </c>
      <c r="AA80" s="699" t="s">
        <v>752</v>
      </c>
      <c r="AB80" s="700" t="s">
        <v>755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702">
        <v>43046</v>
      </c>
      <c r="U81" s="698"/>
      <c r="V81" s="698"/>
      <c r="W81" s="697"/>
      <c r="X81" s="697"/>
      <c r="Y81" s="698"/>
      <c r="Z81" s="698"/>
      <c r="AA81" s="695"/>
      <c r="AB81" s="696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41"/>
      <c r="U82" s="698"/>
      <c r="V82" s="698"/>
      <c r="W82" s="697"/>
      <c r="X82" s="695"/>
      <c r="Y82" s="698"/>
      <c r="Z82" s="698"/>
      <c r="AA82" s="695"/>
      <c r="AB82" s="696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3"/>
      <c r="U83" s="698"/>
      <c r="V83" s="698"/>
      <c r="W83" s="695"/>
      <c r="X83" s="695"/>
      <c r="Y83" s="698"/>
      <c r="Z83" s="698"/>
      <c r="AA83" s="695"/>
      <c r="AB83" s="696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3"/>
      <c r="U84" s="698"/>
      <c r="V84" s="698"/>
      <c r="W84" s="695"/>
      <c r="X84" s="695"/>
      <c r="Y84" s="698"/>
      <c r="Z84" s="698"/>
      <c r="AA84" s="695"/>
      <c r="AB84" s="696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3"/>
      <c r="U85" s="698"/>
      <c r="V85" s="698"/>
      <c r="W85" s="695"/>
      <c r="X85" s="695"/>
      <c r="Y85" s="698"/>
      <c r="Z85" s="698"/>
      <c r="AA85" s="695"/>
      <c r="AB85" s="696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3"/>
      <c r="U86" s="698"/>
      <c r="V86" s="698"/>
      <c r="W86" s="695"/>
      <c r="X86" s="695"/>
      <c r="Y86" s="698"/>
      <c r="Z86" s="698"/>
      <c r="AA86" s="695"/>
      <c r="AB86" s="696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3"/>
      <c r="U87" s="698"/>
      <c r="V87" s="698"/>
      <c r="W87" s="695"/>
      <c r="X87" s="695"/>
      <c r="Y87" s="698"/>
      <c r="Z87" s="698"/>
      <c r="AA87" s="695"/>
      <c r="AB87" s="696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3"/>
      <c r="U88" s="698"/>
      <c r="V88" s="698"/>
      <c r="W88" s="695"/>
      <c r="X88" s="695"/>
      <c r="Y88" s="698"/>
      <c r="Z88" s="698"/>
      <c r="AA88" s="695"/>
      <c r="AB88" s="696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3"/>
      <c r="U89" s="698"/>
      <c r="V89" s="698"/>
      <c r="W89" s="695"/>
      <c r="X89" s="695"/>
      <c r="Y89" s="698"/>
      <c r="Z89" s="698"/>
      <c r="AA89" s="695"/>
      <c r="AB89" s="696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3"/>
      <c r="U90" s="698"/>
      <c r="V90" s="698"/>
      <c r="W90" s="695"/>
      <c r="X90" s="695"/>
      <c r="Y90" s="698"/>
      <c r="Z90" s="698"/>
      <c r="AA90" s="695"/>
      <c r="AB90" s="696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3"/>
      <c r="U91" s="698"/>
      <c r="V91" s="698"/>
      <c r="W91" s="695"/>
      <c r="X91" s="695"/>
      <c r="Y91" s="698"/>
      <c r="Z91" s="698"/>
      <c r="AA91" s="695"/>
      <c r="AB91" s="696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47" priority="40">
      <formula>F81&gt;0</formula>
    </cfRule>
    <cfRule type="expression" dxfId="846" priority="41">
      <formula>F81&lt;0</formula>
    </cfRule>
  </conditionalFormatting>
  <conditionalFormatting sqref="Q7">
    <cfRule type="expression" dxfId="845" priority="28">
      <formula>Q7&gt;0</formula>
    </cfRule>
    <cfRule type="expression" dxfId="844" priority="29">
      <formula>Q7&lt;0</formula>
    </cfRule>
  </conditionalFormatting>
  <conditionalFormatting sqref="Q8">
    <cfRule type="expression" dxfId="843" priority="26">
      <formula>Q8&gt;0</formula>
    </cfRule>
    <cfRule type="expression" dxfId="842" priority="27">
      <formula>Q8&lt;0</formula>
    </cfRule>
  </conditionalFormatting>
  <conditionalFormatting sqref="F68:F80">
    <cfRule type="expression" dxfId="841" priority="24">
      <formula>F68&gt;0</formula>
    </cfRule>
    <cfRule type="expression" dxfId="840" priority="25">
      <formula>F68&lt;0</formula>
    </cfRule>
  </conditionalFormatting>
  <conditionalFormatting sqref="H68:H80">
    <cfRule type="expression" dxfId="839" priority="22">
      <formula>H68&gt;0</formula>
    </cfRule>
    <cfRule type="expression" dxfId="838" priority="23">
      <formula>H68&lt;0</formula>
    </cfRule>
  </conditionalFormatting>
  <conditionalFormatting sqref="H84:H87">
    <cfRule type="expression" dxfId="837" priority="18">
      <formula>H84&gt;0</formula>
    </cfRule>
    <cfRule type="expression" dxfId="836" priority="19">
      <formula>H84&lt;0</formula>
    </cfRule>
  </conditionalFormatting>
  <conditionalFormatting sqref="F84:F87">
    <cfRule type="expression" dxfId="835" priority="20">
      <formula>F84&gt;0</formula>
    </cfRule>
    <cfRule type="expression" dxfId="834" priority="21">
      <formula>F84&lt;0</formula>
    </cfRule>
  </conditionalFormatting>
  <conditionalFormatting sqref="M110">
    <cfRule type="expression" dxfId="833" priority="16">
      <formula>M110&gt;0</formula>
    </cfRule>
    <cfRule type="expression" dxfId="832" priority="17">
      <formula>M110&lt;0</formula>
    </cfRule>
  </conditionalFormatting>
  <conditionalFormatting sqref="F23:F24 F31:F60">
    <cfRule type="expression" dxfId="831" priority="14">
      <formula>F23&gt;0</formula>
    </cfRule>
    <cfRule type="expression" dxfId="830" priority="15">
      <formula>F23&lt;0</formula>
    </cfRule>
  </conditionalFormatting>
  <conditionalFormatting sqref="H23:H24 H31:H60">
    <cfRule type="expression" dxfId="829" priority="12">
      <formula>H23&gt;0</formula>
    </cfRule>
    <cfRule type="expression" dxfId="828" priority="13">
      <formula>H23&lt;0</formula>
    </cfRule>
  </conditionalFormatting>
  <conditionalFormatting sqref="Q10">
    <cfRule type="expression" dxfId="827" priority="10">
      <formula>Q10&gt;0</formula>
    </cfRule>
    <cfRule type="expression" dxfId="826" priority="11">
      <formula>Q10&lt;0</formula>
    </cfRule>
  </conditionalFormatting>
  <conditionalFormatting sqref="F25:F30">
    <cfRule type="expression" dxfId="825" priority="8">
      <formula>F25&gt;0</formula>
    </cfRule>
    <cfRule type="expression" dxfId="824" priority="9">
      <formula>F25&lt;0</formula>
    </cfRule>
  </conditionalFormatting>
  <conditionalFormatting sqref="H25:H30">
    <cfRule type="expression" dxfId="823" priority="6">
      <formula>H25&gt;0</formula>
    </cfRule>
    <cfRule type="expression" dxfId="822" priority="7">
      <formula>H25&lt;0</formula>
    </cfRule>
  </conditionalFormatting>
  <conditionalFormatting sqref="K28:K35">
    <cfRule type="expression" dxfId="821" priority="4">
      <formula>K28&gt;0</formula>
    </cfRule>
    <cfRule type="expression" dxfId="820" priority="5">
      <formula>K28&lt;0</formula>
    </cfRule>
  </conditionalFormatting>
  <conditionalFormatting sqref="K36:K60">
    <cfRule type="expression" dxfId="819" priority="2">
      <formula>K36&gt;0</formula>
    </cfRule>
    <cfRule type="expression" dxfId="81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58.28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58.28</v>
      </c>
      <c r="R4" s="490">
        <v>-1.9E-3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64.108000000000004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63.525200000000005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62.942400000000006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62.359600000000007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61.776800000000001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61.194000000000003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60.611200000000004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60.028400000000005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59.445599999999999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58.8628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58.28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57.697200000000002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57.114400000000003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56.531599999999997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55.948799999999999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55.366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54.783200000000001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54.200400000000002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53.617600000000003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53.034800000000004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52.452000000000005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06" priority="9">
      <formula>F39&gt;0</formula>
    </cfRule>
    <cfRule type="expression" dxfId="805" priority="10">
      <formula>F39&lt;0</formula>
    </cfRule>
  </conditionalFormatting>
  <conditionalFormatting sqref="F25:F38">
    <cfRule type="expression" dxfId="804" priority="7">
      <formula>F25&gt;0</formula>
    </cfRule>
    <cfRule type="expression" dxfId="803" priority="8">
      <formula>F25&lt;0</formula>
    </cfRule>
  </conditionalFormatting>
  <conditionalFormatting sqref="H25:H38">
    <cfRule type="expression" dxfId="802" priority="5">
      <formula>H25&gt;0</formula>
    </cfRule>
    <cfRule type="expression" dxfId="801" priority="6">
      <formula>H25&lt;0</formula>
    </cfRule>
  </conditionalFormatting>
  <conditionalFormatting sqref="Q7">
    <cfRule type="expression" dxfId="800" priority="3">
      <formula>Q7&gt;0</formula>
    </cfRule>
    <cfRule type="expression" dxfId="799" priority="4">
      <formula>Q7&lt;0</formula>
    </cfRule>
  </conditionalFormatting>
  <conditionalFormatting sqref="Q8">
    <cfRule type="expression" dxfId="798" priority="1">
      <formula>Q8&gt;0</formula>
    </cfRule>
    <cfRule type="expression" dxfId="79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810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81.739999999999995</v>
      </c>
      <c r="R4" s="512">
        <v>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4086.9999999999995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53.499999999999545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53.499999999999545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1.3263914714267893E-2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89.914000000000001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89.096599999999995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88.279200000000003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87.461799999999997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86.644400000000005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85.826999999999998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85.009599999999992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84.1922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83.374799999999993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82.557400000000001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81.739999999999995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80.922599999999989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80.105199999999996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79.28779999999999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78.470399999999998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77.652999999999992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76.835599999999985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76.018199999999993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75.200800000000001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74.383399999999995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73.566000000000003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96" priority="21">
      <formula>F47&gt;0</formula>
    </cfRule>
    <cfRule type="expression" dxfId="795" priority="22">
      <formula>F47&lt;0</formula>
    </cfRule>
  </conditionalFormatting>
  <conditionalFormatting sqref="Q7">
    <cfRule type="expression" dxfId="794" priority="19">
      <formula>Q7&gt;0</formula>
    </cfRule>
    <cfRule type="expression" dxfId="793" priority="20">
      <formula>Q7&lt;0</formula>
    </cfRule>
  </conditionalFormatting>
  <conditionalFormatting sqref="Q8">
    <cfRule type="expression" dxfId="792" priority="17">
      <formula>Q8&gt;0</formula>
    </cfRule>
    <cfRule type="expression" dxfId="791" priority="18">
      <formula>Q8&lt;0</formula>
    </cfRule>
  </conditionalFormatting>
  <conditionalFormatting sqref="F25:F46">
    <cfRule type="expression" dxfId="790" priority="15">
      <formula>F25&gt;0</formula>
    </cfRule>
    <cfRule type="expression" dxfId="789" priority="16">
      <formula>F25&lt;0</formula>
    </cfRule>
  </conditionalFormatting>
  <conditionalFormatting sqref="H25:H46">
    <cfRule type="expression" dxfId="788" priority="13">
      <formula>H25&gt;0</formula>
    </cfRule>
    <cfRule type="expression" dxfId="787" priority="14">
      <formula>H25&lt;0</formula>
    </cfRule>
  </conditionalFormatting>
  <conditionalFormatting sqref="F89:F110">
    <cfRule type="expression" dxfId="786" priority="11">
      <formula>F89&gt;0</formula>
    </cfRule>
    <cfRule type="expression" dxfId="785" priority="12">
      <formula>F89&lt;0</formula>
    </cfRule>
  </conditionalFormatting>
  <conditionalFormatting sqref="H89:H110">
    <cfRule type="expression" dxfId="784" priority="9">
      <formula>H89&gt;0</formula>
    </cfRule>
    <cfRule type="expression" dxfId="783" priority="10">
      <formula>H89&lt;0</formula>
    </cfRule>
  </conditionalFormatting>
  <conditionalFormatting sqref="Q10">
    <cfRule type="expression" dxfId="782" priority="7">
      <formula>Q10&gt;0</formula>
    </cfRule>
    <cfRule type="expression" dxfId="781" priority="8">
      <formula>Q10&lt;0</formula>
    </cfRule>
  </conditionalFormatting>
  <conditionalFormatting sqref="J25:J38">
    <cfRule type="expression" dxfId="780" priority="5">
      <formula>J25&gt;0</formula>
    </cfRule>
    <cfRule type="expression" dxfId="779" priority="6">
      <formula>J25&lt;0</formula>
    </cfRule>
  </conditionalFormatting>
  <conditionalFormatting sqref="K25:K38">
    <cfRule type="expression" dxfId="778" priority="3">
      <formula>K25&gt;0</formula>
    </cfRule>
    <cfRule type="expression" dxfId="777" priority="4">
      <formula>K25&lt;0</formula>
    </cfRule>
  </conditionalFormatting>
  <conditionalFormatting sqref="L25:L38">
    <cfRule type="expression" dxfId="776" priority="1">
      <formula>L25&gt;0</formula>
    </cfRule>
    <cfRule type="expression" dxfId="7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39.56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39.56</v>
      </c>
      <c r="R4" s="490">
        <v>-2.01E-2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7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1" t="s">
        <v>78</v>
      </c>
      <c r="P24" s="681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43.516000000000005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43.120400000000004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42.724800000000002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42.329200000000007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41.933600000000006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41.538000000000004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41.142400000000002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40.7468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40.351200000000006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39.955600000000004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39.56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39.164400000000001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38.768799999999999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38.373200000000004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37.977600000000002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37.582000000000001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37.186399999999999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36.790800000000004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36.395200000000003</v>
      </c>
    </row>
    <row r="44" spans="1:32" x14ac:dyDescent="0.25">
      <c r="N44" s="4"/>
      <c r="O44" s="81">
        <v>0.91</v>
      </c>
      <c r="P44" s="81">
        <f t="shared" si="0"/>
        <v>35.999600000000001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35.604000000000006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3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4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3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4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3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4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3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4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3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4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3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4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3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4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3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4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3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4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8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8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8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9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9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9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9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9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1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9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1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9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1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1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1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1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1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1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1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1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1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1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1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1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1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2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2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2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3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3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3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3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0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0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0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0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4" priority="137">
      <formula>F30&gt;0</formula>
    </cfRule>
    <cfRule type="expression" dxfId="773" priority="138">
      <formula>F30&lt;0</formula>
    </cfRule>
  </conditionalFormatting>
  <conditionalFormatting sqref="H47:H58">
    <cfRule type="expression" dxfId="772" priority="129">
      <formula>H47&gt;0</formula>
    </cfRule>
    <cfRule type="expression" dxfId="771" priority="130">
      <formula>H47&lt;0</formula>
    </cfRule>
  </conditionalFormatting>
  <conditionalFormatting sqref="H59">
    <cfRule type="expression" dxfId="770" priority="119">
      <formula>H59&gt;0</formula>
    </cfRule>
    <cfRule type="expression" dxfId="769" priority="120">
      <formula>H59&lt;0</formula>
    </cfRule>
  </conditionalFormatting>
  <conditionalFormatting sqref="H60">
    <cfRule type="expression" dxfId="768" priority="115">
      <formula>H60&gt;0</formula>
    </cfRule>
    <cfRule type="expression" dxfId="767" priority="116">
      <formula>H60&lt;0</formula>
    </cfRule>
  </conditionalFormatting>
  <conditionalFormatting sqref="H61:H66">
    <cfRule type="expression" dxfId="766" priority="111">
      <formula>H61&gt;0</formula>
    </cfRule>
    <cfRule type="expression" dxfId="765" priority="112">
      <formula>H61&lt;0</formula>
    </cfRule>
  </conditionalFormatting>
  <conditionalFormatting sqref="Q8">
    <cfRule type="expression" dxfId="764" priority="95">
      <formula>Q8&gt;0</formula>
    </cfRule>
    <cfRule type="expression" dxfId="763" priority="96">
      <formula>Q8&lt;0</formula>
    </cfRule>
  </conditionalFormatting>
  <conditionalFormatting sqref="Q7">
    <cfRule type="expression" dxfId="762" priority="97">
      <formula>Q7&gt;0</formula>
    </cfRule>
    <cfRule type="expression" dxfId="761" priority="98">
      <formula>Q7&lt;0</formula>
    </cfRule>
  </conditionalFormatting>
  <conditionalFormatting sqref="F178 H178">
    <cfRule type="expression" dxfId="760" priority="93">
      <formula>F178&gt;0</formula>
    </cfRule>
    <cfRule type="expression" dxfId="759" priority="94">
      <formula>F178&lt;0</formula>
    </cfRule>
  </conditionalFormatting>
  <conditionalFormatting sqref="Q10">
    <cfRule type="expression" dxfId="758" priority="87">
      <formula>Q10&gt;0</formula>
    </cfRule>
    <cfRule type="expression" dxfId="757" priority="88">
      <formula>Q10&lt;0</formula>
    </cfRule>
  </conditionalFormatting>
  <conditionalFormatting sqref="Q9">
    <cfRule type="expression" dxfId="756" priority="81">
      <formula>Q9&gt;0</formula>
    </cfRule>
    <cfRule type="expression" dxfId="755" priority="82">
      <formula>Q9&lt;0</formula>
    </cfRule>
  </conditionalFormatting>
  <conditionalFormatting sqref="F201:F248">
    <cfRule type="expression" dxfId="754" priority="41">
      <formula>F201&gt;0</formula>
    </cfRule>
    <cfRule type="expression" dxfId="753" priority="42">
      <formula>F201&lt;0</formula>
    </cfRule>
  </conditionalFormatting>
  <conditionalFormatting sqref="H201:H248">
    <cfRule type="expression" dxfId="752" priority="39">
      <formula>H201&gt;0</formula>
    </cfRule>
    <cfRule type="expression" dxfId="751" priority="40">
      <formula>H201&lt;0</formula>
    </cfRule>
  </conditionalFormatting>
  <conditionalFormatting sqref="J208">
    <cfRule type="expression" dxfId="750" priority="37">
      <formula>J208&gt;0</formula>
    </cfRule>
    <cfRule type="expression" dxfId="749" priority="38">
      <formula>J208&lt;0</formula>
    </cfRule>
  </conditionalFormatting>
  <conditionalFormatting sqref="J214:J215">
    <cfRule type="expression" dxfId="748" priority="35">
      <formula>J214&gt;0</formula>
    </cfRule>
    <cfRule type="expression" dxfId="747" priority="36">
      <formula>J214&lt;0</formula>
    </cfRule>
  </conditionalFormatting>
  <conditionalFormatting sqref="J216">
    <cfRule type="expression" dxfId="746" priority="33">
      <formula>J216&gt;0</formula>
    </cfRule>
    <cfRule type="expression" dxfId="745" priority="34">
      <formula>J216&lt;0</formula>
    </cfRule>
  </conditionalFormatting>
  <conditionalFormatting sqref="J217:J219 J221:J224">
    <cfRule type="expression" dxfId="744" priority="31">
      <formula>J217&gt;0</formula>
    </cfRule>
    <cfRule type="expression" dxfId="743" priority="32">
      <formula>J217&lt;0</formula>
    </cfRule>
  </conditionalFormatting>
  <conditionalFormatting sqref="K208">
    <cfRule type="expression" dxfId="742" priority="29">
      <formula>K208&gt;0</formula>
    </cfRule>
    <cfRule type="expression" dxfId="741" priority="30">
      <formula>K208&lt;0</formula>
    </cfRule>
  </conditionalFormatting>
  <conditionalFormatting sqref="K214:K215">
    <cfRule type="expression" dxfId="740" priority="27">
      <formula>K214&gt;0</formula>
    </cfRule>
    <cfRule type="expression" dxfId="739" priority="28">
      <formula>K214&lt;0</formula>
    </cfRule>
  </conditionalFormatting>
  <conditionalFormatting sqref="K216">
    <cfRule type="expression" dxfId="738" priority="25">
      <formula>K216&gt;0</formula>
    </cfRule>
    <cfRule type="expression" dxfId="737" priority="26">
      <formula>K216&lt;0</formula>
    </cfRule>
  </conditionalFormatting>
  <conditionalFormatting sqref="K217:K224">
    <cfRule type="expression" dxfId="736" priority="23">
      <formula>K217&gt;0</formula>
    </cfRule>
    <cfRule type="expression" dxfId="735" priority="24">
      <formula>K217&lt;0</formula>
    </cfRule>
  </conditionalFormatting>
  <conditionalFormatting sqref="L208">
    <cfRule type="expression" dxfId="734" priority="21">
      <formula>L208&gt;0</formula>
    </cfRule>
    <cfRule type="expression" dxfId="733" priority="22">
      <formula>L208&lt;0</formula>
    </cfRule>
  </conditionalFormatting>
  <conditionalFormatting sqref="L214:L215">
    <cfRule type="expression" dxfId="732" priority="19">
      <formula>L214&gt;0</formula>
    </cfRule>
    <cfRule type="expression" dxfId="731" priority="20">
      <formula>L214&lt;0</formula>
    </cfRule>
  </conditionalFormatting>
  <conditionalFormatting sqref="L216">
    <cfRule type="expression" dxfId="730" priority="17">
      <formula>L216&gt;0</formula>
    </cfRule>
    <cfRule type="expression" dxfId="729" priority="18">
      <formula>L216&lt;0</formula>
    </cfRule>
  </conditionalFormatting>
  <conditionalFormatting sqref="L217:L224">
    <cfRule type="expression" dxfId="728" priority="15">
      <formula>L217&gt;0</formula>
    </cfRule>
    <cfRule type="expression" dxfId="727" priority="16">
      <formula>L217&lt;0</formula>
    </cfRule>
  </conditionalFormatting>
  <conditionalFormatting sqref="K225">
    <cfRule type="expression" dxfId="726" priority="13">
      <formula>K225&gt;0</formula>
    </cfRule>
    <cfRule type="expression" dxfId="725" priority="14">
      <formula>K225&lt;0</formula>
    </cfRule>
  </conditionalFormatting>
  <conditionalFormatting sqref="L225:L232">
    <cfRule type="expression" dxfId="724" priority="11">
      <formula>L225&gt;0</formula>
    </cfRule>
    <cfRule type="expression" dxfId="723" priority="12">
      <formula>L225&lt;0</formula>
    </cfRule>
  </conditionalFormatting>
  <conditionalFormatting sqref="K226">
    <cfRule type="expression" dxfId="722" priority="9">
      <formula>K226&gt;0</formula>
    </cfRule>
    <cfRule type="expression" dxfId="721" priority="10">
      <formula>K226&lt;0</formula>
    </cfRule>
  </conditionalFormatting>
  <conditionalFormatting sqref="K227">
    <cfRule type="expression" dxfId="720" priority="7">
      <formula>K227&gt;0</formula>
    </cfRule>
    <cfRule type="expression" dxfId="719" priority="8">
      <formula>K227&lt;0</formula>
    </cfRule>
  </conditionalFormatting>
  <conditionalFormatting sqref="K228:K248">
    <cfRule type="expression" dxfId="718" priority="5">
      <formula>K228&gt;0</formula>
    </cfRule>
    <cfRule type="expression" dxfId="717" priority="6">
      <formula>K228&lt;0</formula>
    </cfRule>
  </conditionalFormatting>
  <conditionalFormatting sqref="L233:L237">
    <cfRule type="expression" dxfId="716" priority="3">
      <formula>L233&gt;0</formula>
    </cfRule>
    <cfRule type="expression" dxfId="715" priority="4">
      <formula>L233&lt;0</formula>
    </cfRule>
  </conditionalFormatting>
  <conditionalFormatting sqref="L238:L243">
    <cfRule type="expression" dxfId="714" priority="1">
      <formula>L238&gt;0</formula>
    </cfRule>
    <cfRule type="expression" dxfId="71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57.78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57.78</v>
      </c>
      <c r="R4" s="507">
        <v>6.7999999999999996E-3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3" t="s">
        <v>78</v>
      </c>
      <c r="P40" s="75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63.558000000000007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62.980200000000004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62.402400000000007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61.824600000000004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61.246800000000007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60.669000000000004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60.091200000000001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59.513400000000004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58.935600000000001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58.357800000000005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57.78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57.202199999999998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56.624400000000001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56.046599999999998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55.468800000000002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54.890999999999998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54.313199999999995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53.735400000000006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53.157600000000002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52.579800000000006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52.002000000000002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12" priority="11">
      <formula>F27&gt;0</formula>
    </cfRule>
    <cfRule type="expression" dxfId="711" priority="12">
      <formula>F27&lt;0</formula>
    </cfRule>
  </conditionalFormatting>
  <conditionalFormatting sqref="H27:H29">
    <cfRule type="expression" dxfId="710" priority="9">
      <formula>H27&gt;0</formula>
    </cfRule>
    <cfRule type="expression" dxfId="709" priority="10">
      <formula>H27&lt;0</formula>
    </cfRule>
  </conditionalFormatting>
  <conditionalFormatting sqref="F23:F26">
    <cfRule type="expression" dxfId="708" priority="7">
      <formula>F23&gt;0</formula>
    </cfRule>
    <cfRule type="expression" dxfId="707" priority="8">
      <formula>F23&lt;0</formula>
    </cfRule>
  </conditionalFormatting>
  <conditionalFormatting sqref="H23:H26">
    <cfRule type="expression" dxfId="706" priority="5">
      <formula>H23&gt;0</formula>
    </cfRule>
    <cfRule type="expression" dxfId="705" priority="6">
      <formula>H23&lt;0</formula>
    </cfRule>
  </conditionalFormatting>
  <conditionalFormatting sqref="Q8">
    <cfRule type="expression" dxfId="704" priority="1">
      <formula>Q8&gt;0</formula>
    </cfRule>
    <cfRule type="expression" dxfId="703" priority="2">
      <formula>Q8&lt;0</formula>
    </cfRule>
  </conditionalFormatting>
  <conditionalFormatting sqref="Q7">
    <cfRule type="expression" dxfId="702" priority="3">
      <formula>Q7&gt;0</formula>
    </cfRule>
    <cfRule type="expression" dxfId="70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39.340000000000003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39.340000000000003</v>
      </c>
      <c r="R4" s="507">
        <v>-1E-3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3" t="s">
        <v>78</v>
      </c>
      <c r="P40" s="75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43.274000000000008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42.880600000000008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42.487200000000009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42.093800000000009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41.700400000000009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41.307000000000002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40.913600000000002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40.520200000000003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40.126800000000003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39.733400000000003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39.340000000000003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38.946600000000004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38.553200000000004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38.159800000000004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37.766400000000004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37.373000000000005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36.979599999999998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36.586200000000005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36.192800000000005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35.799400000000006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35.406000000000006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00" priority="7">
      <formula>F21&gt;0</formula>
    </cfRule>
    <cfRule type="expression" dxfId="699" priority="8">
      <formula>F21&lt;0</formula>
    </cfRule>
  </conditionalFormatting>
  <conditionalFormatting sqref="F22">
    <cfRule type="expression" dxfId="698" priority="5">
      <formula>F22&gt;0</formula>
    </cfRule>
    <cfRule type="expression" dxfId="697" priority="6">
      <formula>F22&lt;0</formula>
    </cfRule>
  </conditionalFormatting>
  <conditionalFormatting sqref="Q8">
    <cfRule type="expression" dxfId="696" priority="1">
      <formula>Q8&gt;0</formula>
    </cfRule>
    <cfRule type="expression" dxfId="695" priority="2">
      <formula>Q8&lt;0</formula>
    </cfRule>
  </conditionalFormatting>
  <conditionalFormatting sqref="Q7">
    <cfRule type="expression" dxfId="694" priority="3">
      <formula>Q7&gt;0</formula>
    </cfRule>
    <cfRule type="expression" dxfId="69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45.26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45.26</v>
      </c>
      <c r="R4" s="490">
        <v>-9.4000000000000004E-3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3" t="s">
        <v>78</v>
      </c>
      <c r="P44" s="75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49.786000000000001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49.333400000000005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48.880800000000001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48.428200000000004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47.9756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47.523000000000003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47.070399999999999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46.617800000000003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46.165199999999999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45.712600000000002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45.26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44.807399999999994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44.354799999999997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43.902199999999993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43.449599999999997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42.996999999999993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42.544399999999996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42.091799999999999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41.639200000000002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41.186599999999999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40.734000000000002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92" priority="17">
      <formula>F38&gt;0</formula>
    </cfRule>
    <cfRule type="expression" dxfId="691" priority="18">
      <formula>F38&lt;0</formula>
    </cfRule>
  </conditionalFormatting>
  <conditionalFormatting sqref="H38:H72">
    <cfRule type="expression" dxfId="690" priority="9">
      <formula>H38&gt;0</formula>
    </cfRule>
    <cfRule type="expression" dxfId="689" priority="10">
      <formula>H38&lt;0</formula>
    </cfRule>
  </conditionalFormatting>
  <conditionalFormatting sqref="F21:F37">
    <cfRule type="expression" dxfId="688" priority="7">
      <formula>F21&gt;0</formula>
    </cfRule>
    <cfRule type="expression" dxfId="687" priority="8">
      <formula>F21&lt;0</formula>
    </cfRule>
  </conditionalFormatting>
  <conditionalFormatting sqref="H21:H37">
    <cfRule type="expression" dxfId="686" priority="5">
      <formula>H21&gt;0</formula>
    </cfRule>
    <cfRule type="expression" dxfId="685" priority="6">
      <formula>H21&lt;0</formula>
    </cfRule>
  </conditionalFormatting>
  <conditionalFormatting sqref="Q8">
    <cfRule type="expression" dxfId="684" priority="1">
      <formula>Q8&gt;0</formula>
    </cfRule>
    <cfRule type="expression" dxfId="683" priority="2">
      <formula>Q8&lt;0</formula>
    </cfRule>
  </conditionalFormatting>
  <conditionalFormatting sqref="Q7">
    <cfRule type="expression" dxfId="682" priority="3">
      <formula>Q7&gt;0</formula>
    </cfRule>
    <cfRule type="expression" dxfId="68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113.77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113.77</v>
      </c>
      <c r="R4" s="507">
        <v>-9.7000000000000003E-3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3" t="s">
        <v>78</v>
      </c>
      <c r="P46" s="753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125.14700000000001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124.00930000000001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122.8716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121.73390000000001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120.5962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119.4585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118.32080000000001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117.1831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116.0454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114.90769999999999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113.77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112.6323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111.49459999999999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110.3569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109.21919999999999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108.08149999999999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106.9438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105.8061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104.66840000000001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103.5307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102.393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80" priority="11">
      <formula>F24&gt;0</formula>
    </cfRule>
    <cfRule type="expression" dxfId="679" priority="12">
      <formula>F24&lt;0</formula>
    </cfRule>
  </conditionalFormatting>
  <conditionalFormatting sqref="H27:H30">
    <cfRule type="expression" dxfId="678" priority="9">
      <formula>H27&gt;0</formula>
    </cfRule>
    <cfRule type="expression" dxfId="677" priority="10">
      <formula>H27&lt;0</formula>
    </cfRule>
  </conditionalFormatting>
  <conditionalFormatting sqref="F25">
    <cfRule type="expression" dxfId="676" priority="7">
      <formula>F25&gt;0</formula>
    </cfRule>
    <cfRule type="expression" dxfId="675" priority="8">
      <formula>F25&lt;0</formula>
    </cfRule>
  </conditionalFormatting>
  <conditionalFormatting sqref="H24:H26">
    <cfRule type="expression" dxfId="674" priority="5">
      <formula>H24&gt;0</formula>
    </cfRule>
    <cfRule type="expression" dxfId="673" priority="6">
      <formula>H24&lt;0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conditionalFormatting sqref="Q8">
    <cfRule type="expression" dxfId="670" priority="1">
      <formula>Q8&gt;0</formula>
    </cfRule>
    <cfRule type="expression" dxfId="66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55.98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55.98</v>
      </c>
      <c r="R4" s="508">
        <v>2.2800000000000001E-2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61.578000000000003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61.0182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60.458399999999997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59.898600000000002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59.338799999999999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58.778999999999996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58.219200000000001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57.659399999999998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57.099599999999995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56.5398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55.98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55.420199999999994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54.860399999999998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54.300599999999996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53.740799999999993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53.180999999999997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52.621199999999995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52.061399999999999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51.501599999999996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50.941800000000001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50.381999999999998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68" priority="17">
      <formula>F28&gt;0</formula>
    </cfRule>
    <cfRule type="expression" dxfId="667" priority="18">
      <formula>F28&lt;0</formula>
    </cfRule>
  </conditionalFormatting>
  <conditionalFormatting sqref="F28 F33:F35">
    <cfRule type="expression" dxfId="666" priority="19">
      <formula>F28&gt;0</formula>
    </cfRule>
    <cfRule type="expression" dxfId="665" priority="20">
      <formula>F28&lt;0</formula>
    </cfRule>
  </conditionalFormatting>
  <conditionalFormatting sqref="H28 H33:H35">
    <cfRule type="expression" dxfId="664" priority="15">
      <formula>H28&gt;0</formula>
    </cfRule>
    <cfRule type="expression" dxfId="663" priority="16">
      <formula>H28&lt;0</formula>
    </cfRule>
  </conditionalFormatting>
  <conditionalFormatting sqref="F21:F27">
    <cfRule type="expression" dxfId="662" priority="13">
      <formula>F21&gt;0</formula>
    </cfRule>
    <cfRule type="expression" dxfId="661" priority="14">
      <formula>F21&lt;0</formula>
    </cfRule>
  </conditionalFormatting>
  <conditionalFormatting sqref="H21:H27">
    <cfRule type="expression" dxfId="660" priority="11">
      <formula>H21&gt;0</formula>
    </cfRule>
    <cfRule type="expression" dxfId="659" priority="12">
      <formula>H21&lt;0</formula>
    </cfRule>
  </conditionalFormatting>
  <conditionalFormatting sqref="Q8">
    <cfRule type="expression" dxfId="658" priority="7">
      <formula>Q8&gt;0</formula>
    </cfRule>
    <cfRule type="expression" dxfId="657" priority="8">
      <formula>Q8&lt;0</formula>
    </cfRule>
  </conditionalFormatting>
  <conditionalFormatting sqref="Q7">
    <cfRule type="expression" dxfId="656" priority="9">
      <formula>Q7&gt;0</formula>
    </cfRule>
    <cfRule type="expression" dxfId="655" priority="10">
      <formula>Q7&lt;0</formula>
    </cfRule>
  </conditionalFormatting>
  <conditionalFormatting sqref="F29:F32">
    <cfRule type="expression" dxfId="654" priority="5">
      <formula>F29&gt;0</formula>
    </cfRule>
    <cfRule type="expression" dxfId="653" priority="6">
      <formula>F29&lt;0</formula>
    </cfRule>
  </conditionalFormatting>
  <conditionalFormatting sqref="H29:H32">
    <cfRule type="expression" dxfId="652" priority="3">
      <formula>H29&gt;0</formula>
    </cfRule>
    <cfRule type="expression" dxfId="651" priority="4">
      <formula>H29&lt;0</formula>
    </cfRule>
  </conditionalFormatting>
  <conditionalFormatting sqref="M37">
    <cfRule type="expression" dxfId="650" priority="1">
      <formula>M37&gt;0</formula>
    </cfRule>
    <cfRule type="expression" dxfId="64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253.16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253.16</v>
      </c>
      <c r="R4" s="490">
        <v>1.1999999999999999E-3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3" t="s">
        <v>78</v>
      </c>
      <c r="Q39" s="753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278.476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275.94440000000003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273.4128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270.88120000000004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268.34960000000001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265.81799999999998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263.28640000000001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260.75479999999999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258.22320000000002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255.69159999999999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253.16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250.6284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248.0968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245.56519999999998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243.03359999999998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240.50199999999998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237.97039999999998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235.43880000000001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232.90720000000002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230.37559999999999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227.84399999999999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48" priority="19">
      <formula>F25&gt;0</formula>
    </cfRule>
    <cfRule type="expression" dxfId="64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46" priority="11">
      <formula>F28&gt;0</formula>
    </cfRule>
    <cfRule type="expression" dxfId="645" priority="12">
      <formula>F28&lt;0</formula>
    </cfRule>
  </conditionalFormatting>
  <conditionalFormatting sqref="F28:F35">
    <cfRule type="expression" dxfId="644" priority="13">
      <formula>F28&gt;0</formula>
    </cfRule>
    <cfRule type="expression" dxfId="643" priority="14">
      <formula>F28&lt;0</formula>
    </cfRule>
  </conditionalFormatting>
  <conditionalFormatting sqref="H25:H35">
    <cfRule type="expression" dxfId="642" priority="9">
      <formula>H25&gt;0</formula>
    </cfRule>
    <cfRule type="expression" dxfId="641" priority="10">
      <formula>H25&lt;0</formula>
    </cfRule>
  </conditionalFormatting>
  <conditionalFormatting sqref="F21:F24">
    <cfRule type="expression" dxfId="640" priority="7">
      <formula>F21&gt;0</formula>
    </cfRule>
    <cfRule type="expression" dxfId="639" priority="8">
      <formula>F21&lt;0</formula>
    </cfRule>
  </conditionalFormatting>
  <conditionalFormatting sqref="H21:H24">
    <cfRule type="expression" dxfId="638" priority="5">
      <formula>H21&gt;0</formula>
    </cfRule>
    <cfRule type="expression" dxfId="637" priority="6">
      <formula>H21&lt;0</formula>
    </cfRule>
  </conditionalFormatting>
  <conditionalFormatting sqref="Q8">
    <cfRule type="expression" dxfId="636" priority="1">
      <formula>Q8&gt;0</formula>
    </cfRule>
    <cfRule type="expression" dxfId="635" priority="2">
      <formula>Q8&lt;0</formula>
    </cfRule>
  </conditionalFormatting>
  <conditionalFormatting sqref="Q7">
    <cfRule type="expression" dxfId="634" priority="3">
      <formula>Q7&gt;0</formula>
    </cfRule>
    <cfRule type="expression" dxfId="63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103.32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103.32</v>
      </c>
      <c r="R4" s="490">
        <v>6.8999999999999999E-3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113.652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112.61880000000001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111.5856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110.55240000000001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109.5192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108.486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107.4528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106.4196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105.38639999999999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104.3532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103.32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102.28679999999999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101.25359999999999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100.22039999999998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99.18719999999999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98.153999999999982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97.120799999999988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96.087599999999995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95.054400000000001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94.021199999999993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92.988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32" priority="29">
      <formula>F40&gt;0</formula>
    </cfRule>
    <cfRule type="expression" dxfId="631" priority="30">
      <formula>F40&lt;0</formula>
    </cfRule>
  </conditionalFormatting>
  <conditionalFormatting sqref="F40:F45">
    <cfRule type="expression" dxfId="630" priority="31">
      <formula>F40&gt;0</formula>
    </cfRule>
    <cfRule type="expression" dxfId="629" priority="32">
      <formula>F40&lt;0</formula>
    </cfRule>
  </conditionalFormatting>
  <conditionalFormatting sqref="H40:H45">
    <cfRule type="expression" dxfId="628" priority="27">
      <formula>H40&gt;0</formula>
    </cfRule>
    <cfRule type="expression" dxfId="627" priority="28">
      <formula>H40&lt;0</formula>
    </cfRule>
  </conditionalFormatting>
  <conditionalFormatting sqref="F23:F39">
    <cfRule type="expression" dxfId="626" priority="13">
      <formula>F23&gt;0</formula>
    </cfRule>
    <cfRule type="expression" dxfId="625" priority="14">
      <formula>F23&lt;0</formula>
    </cfRule>
  </conditionalFormatting>
  <conditionalFormatting sqref="H23:H39">
    <cfRule type="expression" dxfId="624" priority="11">
      <formula>H23&gt;0</formula>
    </cfRule>
    <cfRule type="expression" dxfId="623" priority="12">
      <formula>H23&lt;0</formula>
    </cfRule>
  </conditionalFormatting>
  <conditionalFormatting sqref="Q7">
    <cfRule type="expression" dxfId="622" priority="9">
      <formula>Q7&gt;0</formula>
    </cfRule>
    <cfRule type="expression" dxfId="621" priority="10">
      <formula>Q7&lt;0</formula>
    </cfRule>
  </conditionalFormatting>
  <conditionalFormatting sqref="Q8">
    <cfRule type="expression" dxfId="620" priority="7">
      <formula>Q8&gt;0</formula>
    </cfRule>
    <cfRule type="expression" dxfId="619" priority="8">
      <formula>Q8&lt;0</formula>
    </cfRule>
  </conditionalFormatting>
  <conditionalFormatting sqref="Q10">
    <cfRule type="expression" dxfId="618" priority="1">
      <formula>Q10&gt;0</formula>
    </cfRule>
    <cfRule type="expression" dxfId="61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81.290000000000006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81.290000000000006</v>
      </c>
      <c r="R4" s="490">
        <v>-5.4000000000000003E-3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89.419000000000011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88.606100000000012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87.793200000000013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86.980300000000014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86.167400000000015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85.354500000000016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84.541600000000003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83.728700000000003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82.915800000000004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82.102900000000005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81.290000000000006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80.477100000000007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79.664200000000008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78.851300000000009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78.03840000000001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77.225499999999997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76.412599999999998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75.599700000000013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74.786800000000014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73.973900000000015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73.161000000000001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16" priority="39">
      <formula>Q12&gt;0</formula>
    </cfRule>
    <cfRule type="expression" dxfId="61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4" priority="33">
      <formula>F25&gt;0</formula>
    </cfRule>
    <cfRule type="expression" dxfId="613" priority="34">
      <formula>F25&lt;0</formula>
    </cfRule>
  </conditionalFormatting>
  <conditionalFormatting sqref="F30">
    <cfRule type="expression" dxfId="612" priority="31">
      <formula>F30&gt;0</formula>
    </cfRule>
    <cfRule type="expression" dxfId="611" priority="32">
      <formula>F30&lt;0</formula>
    </cfRule>
  </conditionalFormatting>
  <conditionalFormatting sqref="F31">
    <cfRule type="expression" dxfId="610" priority="29">
      <formula>F31&gt;0</formula>
    </cfRule>
    <cfRule type="expression" dxfId="609" priority="30">
      <formula>F31&lt;0</formula>
    </cfRule>
  </conditionalFormatting>
  <conditionalFormatting sqref="F32:F34">
    <cfRule type="expression" dxfId="608" priority="27">
      <formula>F32&gt;0</formula>
    </cfRule>
    <cfRule type="expression" dxfId="607" priority="28">
      <formula>F32&lt;0</formula>
    </cfRule>
  </conditionalFormatting>
  <conditionalFormatting sqref="H25:H29">
    <cfRule type="expression" dxfId="606" priority="25">
      <formula>H25&gt;0</formula>
    </cfRule>
    <cfRule type="expression" dxfId="605" priority="26">
      <formula>H25&lt;0</formula>
    </cfRule>
  </conditionalFormatting>
  <conditionalFormatting sqref="H30">
    <cfRule type="expression" dxfId="604" priority="23">
      <formula>H30&gt;0</formula>
    </cfRule>
    <cfRule type="expression" dxfId="603" priority="24">
      <formula>H30&lt;0</formula>
    </cfRule>
  </conditionalFormatting>
  <conditionalFormatting sqref="H31">
    <cfRule type="expression" dxfId="602" priority="21">
      <formula>H31&gt;0</formula>
    </cfRule>
    <cfRule type="expression" dxfId="601" priority="22">
      <formula>H31&lt;0</formula>
    </cfRule>
  </conditionalFormatting>
  <conditionalFormatting sqref="H32:H34">
    <cfRule type="expression" dxfId="600" priority="19">
      <formula>H32&gt;0</formula>
    </cfRule>
    <cfRule type="expression" dxfId="599" priority="20">
      <formula>H32&lt;0</formula>
    </cfRule>
  </conditionalFormatting>
  <conditionalFormatting sqref="F35">
    <cfRule type="expression" dxfId="598" priority="17">
      <formula>F35&gt;0</formula>
    </cfRule>
    <cfRule type="expression" dxfId="597" priority="18">
      <formula>F35&lt;0</formula>
    </cfRule>
  </conditionalFormatting>
  <conditionalFormatting sqref="H35">
    <cfRule type="expression" dxfId="596" priority="15">
      <formula>H35&gt;0</formula>
    </cfRule>
    <cfRule type="expression" dxfId="595" priority="16">
      <formula>H35&lt;0</formula>
    </cfRule>
  </conditionalFormatting>
  <conditionalFormatting sqref="F36">
    <cfRule type="expression" dxfId="594" priority="13">
      <formula>F36&gt;0</formula>
    </cfRule>
    <cfRule type="expression" dxfId="593" priority="14">
      <formula>F36&lt;0</formula>
    </cfRule>
  </conditionalFormatting>
  <conditionalFormatting sqref="H36">
    <cfRule type="expression" dxfId="592" priority="11">
      <formula>H36&gt;0</formula>
    </cfRule>
    <cfRule type="expression" dxfId="591" priority="12">
      <formula>H36&lt;0</formula>
    </cfRule>
  </conditionalFormatting>
  <conditionalFormatting sqref="H23:H24">
    <cfRule type="expression" dxfId="590" priority="5">
      <formula>H23&gt;0</formula>
    </cfRule>
    <cfRule type="expression" dxfId="589" priority="6">
      <formula>H23&lt;0</formula>
    </cfRule>
  </conditionalFormatting>
  <conditionalFormatting sqref="F23:F24">
    <cfRule type="expression" dxfId="588" priority="7">
      <formula>F23&gt;0</formula>
    </cfRule>
    <cfRule type="expression" dxfId="587" priority="8">
      <formula>F23&lt;0</formula>
    </cfRule>
  </conditionalFormatting>
  <conditionalFormatting sqref="Q7">
    <cfRule type="expression" dxfId="586" priority="3">
      <formula>Q7&gt;0</formula>
    </cfRule>
    <cfRule type="expression" dxfId="585" priority="4">
      <formula>Q7&lt;0</formula>
    </cfRule>
  </conditionalFormatting>
  <conditionalFormatting sqref="Q8">
    <cfRule type="expression" dxfId="584" priority="1">
      <formula>Q8&gt;0</formula>
    </cfRule>
    <cfRule type="expression" dxfId="58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7">
        <v>40</v>
      </c>
      <c r="D2" s="43">
        <v>57.85</v>
      </c>
      <c r="E2" s="43">
        <v>0</v>
      </c>
      <c r="F2" s="43">
        <f t="shared" ref="F2:F8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7">
        <v>40</v>
      </c>
      <c r="D3" s="43">
        <v>57.28</v>
      </c>
      <c r="E3" s="43">
        <v>0</v>
      </c>
      <c r="F3" s="43">
        <f t="shared" si="0"/>
        <v>2291.1999999999998</v>
      </c>
      <c r="G3" s="448">
        <v>42997</v>
      </c>
      <c r="H3" s="80">
        <v>80</v>
      </c>
      <c r="I3" s="43">
        <v>53.18</v>
      </c>
      <c r="J3" s="43">
        <v>0.1</v>
      </c>
      <c r="K3" s="43">
        <f>H3*I3-J3</f>
        <v>4254.2999999999993</v>
      </c>
      <c r="L3" s="1">
        <v>42979</v>
      </c>
      <c r="M3" s="43">
        <v>62.4</v>
      </c>
      <c r="O3" s="11" t="s">
        <v>58</v>
      </c>
      <c r="Q3" s="226">
        <f>IF(Q2=0, Q4, (F18-K18-M18)/Q2)</f>
        <v>43.787500000000094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448">
        <v>42836</v>
      </c>
      <c r="C4" s="7">
        <v>40</v>
      </c>
      <c r="D4" s="43">
        <v>53.6</v>
      </c>
      <c r="E4" s="43">
        <v>0</v>
      </c>
      <c r="F4" s="43">
        <f t="shared" si="0"/>
        <v>2144</v>
      </c>
      <c r="G4" s="448">
        <v>43005</v>
      </c>
      <c r="H4" s="80">
        <v>40</v>
      </c>
      <c r="I4" s="43">
        <v>54.42</v>
      </c>
      <c r="J4" s="43">
        <v>0.05</v>
      </c>
      <c r="K4" s="43">
        <f>H4*I4-J4</f>
        <v>2176.75</v>
      </c>
      <c r="L4" s="72"/>
      <c r="M4" s="4"/>
      <c r="O4" s="11" t="s">
        <v>66</v>
      </c>
      <c r="Q4" s="54">
        <v>54.96</v>
      </c>
      <c r="R4" s="490">
        <v>-1.12E-2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448">
        <v>42886</v>
      </c>
      <c r="C5" s="7">
        <v>80</v>
      </c>
      <c r="D5" s="43">
        <v>50.88</v>
      </c>
      <c r="E5" s="43">
        <v>0</v>
      </c>
      <c r="F5" s="43">
        <f t="shared" si="0"/>
        <v>4070.4</v>
      </c>
      <c r="G5" s="448">
        <v>43006</v>
      </c>
      <c r="H5" s="750">
        <v>40</v>
      </c>
      <c r="I5" s="45">
        <v>54.3</v>
      </c>
      <c r="J5" s="45">
        <v>0.05</v>
      </c>
      <c r="K5" s="43">
        <f>H5*I5-J5</f>
        <v>2171.9499999999998</v>
      </c>
      <c r="L5" s="4"/>
      <c r="M5" s="4"/>
      <c r="O5" s="11" t="s">
        <v>67</v>
      </c>
      <c r="Q5" s="3">
        <f>Q4*Q2</f>
        <v>2198.4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448">
        <v>42944</v>
      </c>
      <c r="C6" s="7">
        <v>40</v>
      </c>
      <c r="D6" s="43">
        <v>53.37</v>
      </c>
      <c r="E6" s="43">
        <v>-0.1</v>
      </c>
      <c r="F6" s="43">
        <f t="shared" si="0"/>
        <v>2134.6999999999998</v>
      </c>
      <c r="G6" s="448">
        <v>43007</v>
      </c>
      <c r="H6" s="80">
        <v>80</v>
      </c>
      <c r="I6" s="43">
        <v>54.85</v>
      </c>
      <c r="J6" s="43">
        <v>0.1</v>
      </c>
      <c r="K6" s="45">
        <f>H6*I6-J6</f>
        <v>4387.8999999999996</v>
      </c>
      <c r="L6" s="4"/>
      <c r="M6" s="4"/>
      <c r="O6" s="11" t="s">
        <v>64</v>
      </c>
      <c r="Q6" s="2">
        <f>Q3*Q2</f>
        <v>1751.5000000000036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448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1651.7799999999975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489">
        <v>43006</v>
      </c>
      <c r="C8" s="4">
        <v>40</v>
      </c>
      <c r="D8" s="3">
        <v>53.78</v>
      </c>
      <c r="E8" s="3">
        <v>0</v>
      </c>
      <c r="F8" s="3">
        <f t="shared" si="0"/>
        <v>2151.1999999999998</v>
      </c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446.89999999999645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0.25515272623465346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360</v>
      </c>
      <c r="D18" s="18"/>
      <c r="E18" s="18"/>
      <c r="F18" s="18">
        <f>SUM(F2:F17)</f>
        <v>19314.3</v>
      </c>
      <c r="G18" s="14"/>
      <c r="H18" s="71">
        <f>SUM(H2:H17)</f>
        <v>320</v>
      </c>
      <c r="I18" s="18"/>
      <c r="J18" s="18"/>
      <c r="K18" s="18">
        <f>SUM(K2:K17)</f>
        <v>17454.799999999996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320</v>
      </c>
      <c r="D19" s="352"/>
      <c r="E19" s="352"/>
      <c r="F19" s="353">
        <f>SumByColor($A$19,F2:F17)</f>
        <v>17163</v>
      </c>
      <c r="G19" s="352"/>
      <c r="H19" s="352">
        <f>SumByColor($A$19,H2:H17)</f>
        <v>320</v>
      </c>
      <c r="I19" s="352"/>
      <c r="J19" s="352"/>
      <c r="K19" s="353">
        <f>SumByColor($A$19,K2:K17)</f>
        <v>17455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5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6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5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6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53" t="s">
        <v>78</v>
      </c>
      <c r="Q39" s="753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60.456000000000003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7">
        <v>120</v>
      </c>
      <c r="D41" s="77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59.906400000000005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59.356800000000007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58.807200000000002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58.257600000000004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:F49" si="27">C45*(E45-D45)</f>
        <v>59.208000000000993</v>
      </c>
      <c r="G45" s="39">
        <f t="shared" ref="G45:G49" si="28">D45*C45</f>
        <v>12591.191999999999</v>
      </c>
      <c r="H45" s="227">
        <f t="shared" ref="H45:H49" si="29">(E45-D45)/D45</f>
        <v>4.70233477497611E-3</v>
      </c>
      <c r="I45" s="39"/>
      <c r="J45" s="39">
        <v>639</v>
      </c>
      <c r="K45" s="39">
        <f t="shared" ref="K45:K49" si="30">(G45-J45)/C45</f>
        <v>49.800799999999995</v>
      </c>
      <c r="O45" s="2"/>
      <c r="P45" s="81">
        <v>1.05</v>
      </c>
      <c r="Q45" s="81">
        <f t="shared" si="19"/>
        <v>57.708000000000006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A46">
        <v>160</v>
      </c>
      <c r="B46" s="189">
        <v>42997</v>
      </c>
      <c r="C46" s="10">
        <v>160</v>
      </c>
      <c r="D46" s="196">
        <v>52.105600000000003</v>
      </c>
      <c r="E46" s="39">
        <v>53.36</v>
      </c>
      <c r="F46" s="39">
        <f t="shared" si="27"/>
        <v>200.7039999999995</v>
      </c>
      <c r="G46" s="39">
        <f t="shared" si="28"/>
        <v>8336.8960000000006</v>
      </c>
      <c r="H46" s="227">
        <f t="shared" si="29"/>
        <v>2.4074187803230302E-2</v>
      </c>
      <c r="I46" s="39">
        <v>52</v>
      </c>
      <c r="J46" s="39">
        <v>1406</v>
      </c>
      <c r="K46" s="39">
        <f t="shared" si="30"/>
        <v>43.318100000000001</v>
      </c>
      <c r="O46" s="2"/>
      <c r="P46" s="81">
        <v>1.04</v>
      </c>
      <c r="Q46" s="81">
        <f t="shared" si="19"/>
        <v>57.1584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A47">
        <v>120</v>
      </c>
      <c r="B47" s="189">
        <v>43005</v>
      </c>
      <c r="C47" s="7">
        <v>120</v>
      </c>
      <c r="D47" s="77">
        <v>51.334600000000002</v>
      </c>
      <c r="E47" s="39">
        <v>54.21</v>
      </c>
      <c r="F47" s="39">
        <f t="shared" si="27"/>
        <v>345.04799999999989</v>
      </c>
      <c r="G47" s="39">
        <f t="shared" si="28"/>
        <v>6160.152</v>
      </c>
      <c r="H47" s="227">
        <f t="shared" si="29"/>
        <v>5.6012903577703908E-2</v>
      </c>
      <c r="I47" s="39">
        <v>51</v>
      </c>
      <c r="J47" s="39">
        <v>1550</v>
      </c>
      <c r="K47" s="39">
        <f t="shared" si="30"/>
        <v>38.41793333333333</v>
      </c>
      <c r="O47" s="2"/>
      <c r="P47" s="81">
        <v>1.03</v>
      </c>
      <c r="Q47" s="81">
        <f t="shared" si="19"/>
        <v>56.608800000000002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A48">
        <v>80</v>
      </c>
      <c r="B48" s="189">
        <v>43006</v>
      </c>
      <c r="C48" s="7">
        <v>120</v>
      </c>
      <c r="D48" s="77">
        <v>51.16</v>
      </c>
      <c r="E48" s="39">
        <v>54.21</v>
      </c>
      <c r="F48" s="39">
        <f t="shared" si="27"/>
        <v>366.00000000000051</v>
      </c>
      <c r="G48" s="39">
        <f t="shared" si="28"/>
        <v>6139.2</v>
      </c>
      <c r="H48" s="227">
        <f t="shared" si="29"/>
        <v>5.9616888193901575E-2</v>
      </c>
      <c r="I48" s="39">
        <v>51</v>
      </c>
      <c r="J48" s="39">
        <v>1571</v>
      </c>
      <c r="K48" s="39">
        <f t="shared" si="30"/>
        <v>38.068333333333335</v>
      </c>
      <c r="O48" s="2"/>
      <c r="P48" s="81">
        <v>1.02</v>
      </c>
      <c r="Q48" s="81">
        <f t="shared" si="19"/>
        <v>56.059200000000004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1:31" x14ac:dyDescent="0.25">
      <c r="A49">
        <v>0</v>
      </c>
      <c r="B49" s="189">
        <v>43007</v>
      </c>
      <c r="C49" s="10">
        <v>40</v>
      </c>
      <c r="D49" s="196">
        <v>43.787500000000001</v>
      </c>
      <c r="E49" s="39">
        <v>55</v>
      </c>
      <c r="F49" s="39">
        <f t="shared" si="27"/>
        <v>448.49999999999994</v>
      </c>
      <c r="G49" s="39">
        <f t="shared" si="28"/>
        <v>1751.5</v>
      </c>
      <c r="H49" s="227">
        <f t="shared" si="29"/>
        <v>0.25606622894661712</v>
      </c>
      <c r="I49" s="39"/>
      <c r="J49" s="39">
        <v>1653</v>
      </c>
      <c r="K49" s="39">
        <f t="shared" si="30"/>
        <v>2.4624999999999999</v>
      </c>
      <c r="O49" s="2"/>
      <c r="P49" s="81">
        <v>1.01</v>
      </c>
      <c r="Q49" s="81">
        <f t="shared" si="19"/>
        <v>55.509599999999999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1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54.96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1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54.410400000000003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1:31" x14ac:dyDescent="0.25">
      <c r="B52" s="189"/>
      <c r="C52" s="10"/>
      <c r="D52" s="196"/>
      <c r="E52" s="39"/>
      <c r="F52" s="39"/>
      <c r="G52" s="39"/>
      <c r="H52" s="227"/>
      <c r="I52" s="39"/>
      <c r="J52" s="39"/>
      <c r="K52" s="39"/>
      <c r="O52" s="2"/>
      <c r="P52" s="81">
        <v>0.98</v>
      </c>
      <c r="Q52" s="81">
        <f t="shared" si="19"/>
        <v>53.860799999999998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1:31" x14ac:dyDescent="0.25">
      <c r="B53" s="189"/>
      <c r="C53" s="10"/>
      <c r="D53" s="196"/>
      <c r="E53" s="39"/>
      <c r="F53" s="39"/>
      <c r="G53" s="39"/>
      <c r="H53" s="227"/>
      <c r="I53" s="39"/>
      <c r="J53" s="39"/>
      <c r="K53" s="39"/>
      <c r="O53" s="2"/>
      <c r="P53" s="81">
        <v>0.97</v>
      </c>
      <c r="Q53" s="81">
        <f t="shared" si="19"/>
        <v>53.311199999999999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1:31" x14ac:dyDescent="0.25">
      <c r="B54" s="189"/>
      <c r="C54" s="10"/>
      <c r="D54" s="196"/>
      <c r="E54" s="39"/>
      <c r="F54" s="39"/>
      <c r="G54" s="39"/>
      <c r="H54" s="227"/>
      <c r="I54" s="39"/>
      <c r="J54" s="39"/>
      <c r="K54" s="39"/>
      <c r="O54" s="2"/>
      <c r="P54" s="81">
        <v>0.96</v>
      </c>
      <c r="Q54" s="81">
        <f t="shared" si="19"/>
        <v>52.761600000000001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1:31" x14ac:dyDescent="0.25">
      <c r="O55" s="2"/>
      <c r="P55" s="81">
        <v>0.95</v>
      </c>
      <c r="Q55" s="81">
        <f t="shared" si="19"/>
        <v>52.211999999999996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51.662399999999998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1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51.1128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1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50.563200000000002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1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50.013600000000004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1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49.463999999999999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1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1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1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1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582" priority="81">
      <formula>F61&gt;0</formula>
    </cfRule>
    <cfRule type="expression" dxfId="581" priority="82">
      <formula>F61&lt;0</formula>
    </cfRule>
  </conditionalFormatting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80" priority="73">
      <formula>F64&gt;0</formula>
    </cfRule>
    <cfRule type="expression" dxfId="579" priority="74">
      <formula>F64&lt;0</formula>
    </cfRule>
  </conditionalFormatting>
  <conditionalFormatting sqref="F64:F92 F99:F101 F108:F119">
    <cfRule type="expression" dxfId="578" priority="75">
      <formula>F64&gt;0</formula>
    </cfRule>
    <cfRule type="expression" dxfId="577" priority="76">
      <formula>F64&lt;0</formula>
    </cfRule>
  </conditionalFormatting>
  <conditionalFormatting sqref="H61:H92 H99:H101 H108:H119">
    <cfRule type="expression" dxfId="576" priority="71">
      <formula>H61&gt;0</formula>
    </cfRule>
    <cfRule type="expression" dxfId="575" priority="72">
      <formula>H61&lt;0</formula>
    </cfRule>
  </conditionalFormatting>
  <conditionalFormatting sqref="F57:F60">
    <cfRule type="expression" dxfId="574" priority="57">
      <formula>F57&gt;0</formula>
    </cfRule>
    <cfRule type="expression" dxfId="573" priority="58">
      <formula>F57&lt;0</formula>
    </cfRule>
  </conditionalFormatting>
  <conditionalFormatting sqref="H57:H60">
    <cfRule type="expression" dxfId="572" priority="55">
      <formula>H57&gt;0</formula>
    </cfRule>
    <cfRule type="expression" dxfId="571" priority="56">
      <formula>H57&lt;0</formula>
    </cfRule>
  </conditionalFormatting>
  <conditionalFormatting sqref="Q8">
    <cfRule type="expression" dxfId="570" priority="51">
      <formula>Q8&gt;0</formula>
    </cfRule>
    <cfRule type="expression" dxfId="569" priority="52">
      <formula>Q8&lt;0</formula>
    </cfRule>
  </conditionalFormatting>
  <conditionalFormatting sqref="Q7">
    <cfRule type="expression" dxfId="568" priority="53">
      <formula>Q7&gt;0</formula>
    </cfRule>
    <cfRule type="expression" dxfId="567" priority="54">
      <formula>Q7&lt;0</formula>
    </cfRule>
  </conditionalFormatting>
  <conditionalFormatting sqref="F93:F98">
    <cfRule type="expression" dxfId="566" priority="47">
      <formula>F93&gt;0</formula>
    </cfRule>
    <cfRule type="expression" dxfId="565" priority="48">
      <formula>F93&lt;0</formula>
    </cfRule>
  </conditionalFormatting>
  <conditionalFormatting sqref="F93:F98">
    <cfRule type="expression" dxfId="564" priority="49">
      <formula>F93&gt;0</formula>
    </cfRule>
    <cfRule type="expression" dxfId="563" priority="50">
      <formula>F93&lt;0</formula>
    </cfRule>
  </conditionalFormatting>
  <conditionalFormatting sqref="H93:H98">
    <cfRule type="expression" dxfId="562" priority="45">
      <formula>H93&gt;0</formula>
    </cfRule>
    <cfRule type="expression" dxfId="561" priority="46">
      <formula>H93&lt;0</formula>
    </cfRule>
  </conditionalFormatting>
  <conditionalFormatting sqref="M122">
    <cfRule type="expression" dxfId="560" priority="41">
      <formula>M122&gt;0</formula>
    </cfRule>
    <cfRule type="expression" dxfId="559" priority="42">
      <formula>M122&lt;0</formula>
    </cfRule>
  </conditionalFormatting>
  <conditionalFormatting sqref="M122">
    <cfRule type="expression" dxfId="558" priority="43">
      <formula>M122&gt;0</formula>
    </cfRule>
    <cfRule type="expression" dxfId="557" priority="44">
      <formula>M122&lt;0</formula>
    </cfRule>
  </conditionalFormatting>
  <conditionalFormatting sqref="F103:F107">
    <cfRule type="expression" dxfId="556" priority="39">
      <formula>F103&gt;0</formula>
    </cfRule>
    <cfRule type="expression" dxfId="555" priority="40">
      <formula>F103&lt;0</formula>
    </cfRule>
  </conditionalFormatting>
  <conditionalFormatting sqref="H103:H107">
    <cfRule type="expression" dxfId="554" priority="37">
      <formula>H103&gt;0</formula>
    </cfRule>
    <cfRule type="expression" dxfId="553" priority="38">
      <formula>H103&lt;0</formula>
    </cfRule>
  </conditionalFormatting>
  <conditionalFormatting sqref="F24:F54">
    <cfRule type="expression" dxfId="552" priority="29">
      <formula>F24&gt;0</formula>
    </cfRule>
    <cfRule type="expression" dxfId="551" priority="30">
      <formula>F24&lt;0</formula>
    </cfRule>
  </conditionalFormatting>
  <conditionalFormatting sqref="F24:F54">
    <cfRule type="expression" dxfId="550" priority="31">
      <formula>F24&gt;0</formula>
    </cfRule>
    <cfRule type="expression" dxfId="549" priority="32">
      <formula>F24&lt;0</formula>
    </cfRule>
  </conditionalFormatting>
  <conditionalFormatting sqref="H24:H54">
    <cfRule type="expression" dxfId="548" priority="27">
      <formula>H24&gt;0</formula>
    </cfRule>
    <cfRule type="expression" dxfId="547" priority="28">
      <formula>H24&lt;0</formula>
    </cfRule>
  </conditionalFormatting>
  <conditionalFormatting sqref="J34">
    <cfRule type="expression" dxfId="546" priority="25">
      <formula>J34&gt;0</formula>
    </cfRule>
    <cfRule type="expression" dxfId="545" priority="26">
      <formula>J34&lt;0</formula>
    </cfRule>
  </conditionalFormatting>
  <conditionalFormatting sqref="J35">
    <cfRule type="expression" dxfId="544" priority="23">
      <formula>J35&gt;0</formula>
    </cfRule>
    <cfRule type="expression" dxfId="543" priority="24">
      <formula>J35&lt;0</formula>
    </cfRule>
  </conditionalFormatting>
  <conditionalFormatting sqref="J36:J47">
    <cfRule type="expression" dxfId="542" priority="21">
      <formula>J36&gt;0</formula>
    </cfRule>
    <cfRule type="expression" dxfId="541" priority="22">
      <formula>J36&lt;0</formula>
    </cfRule>
  </conditionalFormatting>
  <conditionalFormatting sqref="K34">
    <cfRule type="expression" dxfId="540" priority="7">
      <formula>K34&gt;0</formula>
    </cfRule>
    <cfRule type="expression" dxfId="539" priority="8">
      <formula>K34&lt;0</formula>
    </cfRule>
  </conditionalFormatting>
  <conditionalFormatting sqref="K35">
    <cfRule type="expression" dxfId="538" priority="5">
      <formula>K35&gt;0</formula>
    </cfRule>
    <cfRule type="expression" dxfId="537" priority="6">
      <formula>K35&lt;0</formula>
    </cfRule>
  </conditionalFormatting>
  <conditionalFormatting sqref="K36:K54">
    <cfRule type="expression" dxfId="536" priority="3">
      <formula>K36&gt;0</formula>
    </cfRule>
    <cfRule type="expression" dxfId="535" priority="4">
      <formula>K36&lt;0</formula>
    </cfRule>
  </conditionalFormatting>
  <conditionalFormatting sqref="J48:J50">
    <cfRule type="expression" dxfId="534" priority="1">
      <formula>J48&gt;0</formula>
    </cfRule>
    <cfRule type="expression" dxfId="533" priority="2">
      <formula>J48&lt;0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47.91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47.91</v>
      </c>
      <c r="R4" s="490">
        <v>-8.3000000000000001E-3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52.701000000000001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52.221899999999998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51.742800000000003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51.2637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50.784599999999998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50.305499999999995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49.8264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49.347299999999997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48.868199999999995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48.389099999999999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47.91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47.430899999999994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46.951799999999999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46.472699999999996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45.993599999999994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45.514499999999998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45.035399999999996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44.5563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44.077199999999998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43.598099999999995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43.119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2" priority="66">
      <formula>F22&gt;0</formula>
    </cfRule>
    <cfRule type="expression" dxfId="53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0" priority="53">
      <formula>F41&gt;0</formula>
    </cfRule>
    <cfRule type="expression" dxfId="529" priority="54">
      <formula>F41&lt;0</formula>
    </cfRule>
  </conditionalFormatting>
  <conditionalFormatting sqref="F41">
    <cfRule type="expression" dxfId="528" priority="57">
      <formula>F41&gt;0</formula>
    </cfRule>
    <cfRule type="expression" dxfId="527" priority="58">
      <formula>F41&lt;0</formula>
    </cfRule>
  </conditionalFormatting>
  <conditionalFormatting sqref="H41">
    <cfRule type="expression" dxfId="526" priority="35">
      <formula>H41&gt;0</formula>
    </cfRule>
    <cfRule type="expression" dxfId="525" priority="36">
      <formula>H41&lt;0</formula>
    </cfRule>
  </conditionalFormatting>
  <conditionalFormatting sqref="F89:F95">
    <cfRule type="expression" dxfId="524" priority="29">
      <formula>F89&gt;0</formula>
    </cfRule>
    <cfRule type="expression" dxfId="523" priority="30">
      <formula>F89&lt;0</formula>
    </cfRule>
  </conditionalFormatting>
  <conditionalFormatting sqref="F96:F110">
    <cfRule type="expression" dxfId="522" priority="25">
      <formula>F96&gt;0</formula>
    </cfRule>
    <cfRule type="expression" dxfId="521" priority="26">
      <formula>F96&lt;0</formula>
    </cfRule>
  </conditionalFormatting>
  <conditionalFormatting sqref="F96:F110">
    <cfRule type="expression" dxfId="520" priority="27">
      <formula>F96&gt;0</formula>
    </cfRule>
    <cfRule type="expression" dxfId="519" priority="28">
      <formula>F96&lt;0</formula>
    </cfRule>
  </conditionalFormatting>
  <conditionalFormatting sqref="H89:H100">
    <cfRule type="expression" dxfId="518" priority="23">
      <formula>H89&gt;0</formula>
    </cfRule>
    <cfRule type="expression" dxfId="517" priority="24">
      <formula>H89&lt;0</formula>
    </cfRule>
  </conditionalFormatting>
  <conditionalFormatting sqref="H101">
    <cfRule type="expression" dxfId="516" priority="21">
      <formula>H101&gt;0</formula>
    </cfRule>
    <cfRule type="expression" dxfId="515" priority="22">
      <formula>H101&lt;0</formula>
    </cfRule>
  </conditionalFormatting>
  <conditionalFormatting sqref="F111:F116">
    <cfRule type="expression" dxfId="514" priority="19">
      <formula>F111&gt;0</formula>
    </cfRule>
    <cfRule type="expression" dxfId="513" priority="20">
      <formula>F111&lt;0</formula>
    </cfRule>
  </conditionalFormatting>
  <conditionalFormatting sqref="H103:H116">
    <cfRule type="expression" dxfId="512" priority="17">
      <formula>H103&gt;0</formula>
    </cfRule>
    <cfRule type="expression" dxfId="511" priority="18">
      <formula>H103&lt;0</formula>
    </cfRule>
  </conditionalFormatting>
  <conditionalFormatting sqref="H102">
    <cfRule type="expression" dxfId="510" priority="15">
      <formula>H102&gt;0</formula>
    </cfRule>
    <cfRule type="expression" dxfId="509" priority="16">
      <formula>H102&lt;0</formula>
    </cfRule>
  </conditionalFormatting>
  <conditionalFormatting sqref="M42">
    <cfRule type="expression" dxfId="508" priority="13">
      <formula>M42&gt;0</formula>
    </cfRule>
    <cfRule type="expression" dxfId="507" priority="14">
      <formula>M42&lt;0</formula>
    </cfRule>
  </conditionalFormatting>
  <conditionalFormatting sqref="Q7">
    <cfRule type="expression" dxfId="506" priority="9">
      <formula>Q7&gt;0</formula>
    </cfRule>
    <cfRule type="expression" dxfId="505" priority="10">
      <formula>Q7&lt;0</formula>
    </cfRule>
  </conditionalFormatting>
  <conditionalFormatting sqref="Q8">
    <cfRule type="expression" dxfId="504" priority="7">
      <formula>Q8&gt;0</formula>
    </cfRule>
    <cfRule type="expression" dxfId="503" priority="8">
      <formula>Q8&lt;0</formula>
    </cfRule>
  </conditionalFormatting>
  <conditionalFormatting sqref="F117:F130 H117:H130">
    <cfRule type="expression" dxfId="502" priority="1">
      <formula>F117&gt;0</formula>
    </cfRule>
    <cfRule type="expression" dxfId="50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687">
        <v>42983</v>
      </c>
      <c r="C2" s="4">
        <v>100</v>
      </c>
      <c r="D2" s="3">
        <v>29.15</v>
      </c>
      <c r="E2" s="3">
        <v>0</v>
      </c>
      <c r="F2" s="3">
        <f>D2*C2+E2</f>
        <v>2915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29.15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35.1</v>
      </c>
      <c r="R4" s="510">
        <v>-8.2000000000000007E-3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3510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2915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4219.0400000000009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595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0.20411663807890223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3624.0400000000009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100</v>
      </c>
      <c r="D18" s="18"/>
      <c r="E18" s="18"/>
      <c r="F18" s="18">
        <f>SUM(F2:F12)</f>
        <v>2915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8" t="s">
        <v>78</v>
      </c>
      <c r="P28" s="688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38.610000000000007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38.259000000000007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37.908000000000001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37.557000000000002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37.206000000000003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36.855000000000004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36.504000000000005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36.153000000000006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35.802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35.451000000000001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35.1</v>
      </c>
      <c r="W39" s="134"/>
    </row>
    <row r="40" spans="1:23" x14ac:dyDescent="0.25">
      <c r="O40" s="81">
        <v>0.99</v>
      </c>
      <c r="P40" s="81">
        <f t="shared" si="0"/>
        <v>34.749000000000002</v>
      </c>
      <c r="W40" s="134"/>
    </row>
    <row r="41" spans="1:23" x14ac:dyDescent="0.25">
      <c r="O41" s="81">
        <v>0.98</v>
      </c>
      <c r="P41" s="81">
        <f t="shared" si="0"/>
        <v>34.398000000000003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3624.0400000000009</v>
      </c>
      <c r="O42" s="81">
        <v>0.97</v>
      </c>
      <c r="P42" s="81">
        <f t="shared" si="0"/>
        <v>34.046999999999997</v>
      </c>
      <c r="W42" s="134"/>
    </row>
    <row r="43" spans="1:23" x14ac:dyDescent="0.25">
      <c r="A43" s="708" t="s">
        <v>1</v>
      </c>
      <c r="B43" s="727" t="s">
        <v>2</v>
      </c>
      <c r="C43" s="708" t="s">
        <v>4</v>
      </c>
      <c r="D43" s="709" t="s">
        <v>5</v>
      </c>
      <c r="E43" s="709" t="s">
        <v>94</v>
      </c>
      <c r="F43" s="709" t="s">
        <v>60</v>
      </c>
      <c r="G43" s="708" t="s">
        <v>3</v>
      </c>
      <c r="H43" s="708" t="s">
        <v>6</v>
      </c>
      <c r="I43" s="709" t="s">
        <v>7</v>
      </c>
      <c r="J43" s="709" t="s">
        <v>95</v>
      </c>
      <c r="K43" s="709" t="s">
        <v>61</v>
      </c>
      <c r="L43" s="708" t="s">
        <v>37</v>
      </c>
      <c r="M43" s="708" t="s">
        <v>38</v>
      </c>
      <c r="O43" s="81">
        <v>0.96</v>
      </c>
      <c r="P43" s="81">
        <f t="shared" si="0"/>
        <v>33.695999999999998</v>
      </c>
      <c r="W43" s="134"/>
    </row>
    <row r="44" spans="1:23" x14ac:dyDescent="0.25">
      <c r="A44" s="710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1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2">H44*I44-J44</f>
        <v>774.28</v>
      </c>
      <c r="L44" s="585">
        <v>42613</v>
      </c>
      <c r="M44" s="583">
        <v>90</v>
      </c>
      <c r="O44" s="81">
        <v>0.95</v>
      </c>
      <c r="P44" s="81">
        <f t="shared" si="0"/>
        <v>33.344999999999999</v>
      </c>
      <c r="W44" s="134"/>
    </row>
    <row r="45" spans="1:23" x14ac:dyDescent="0.25">
      <c r="A45" s="711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1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2"/>
        <v>1605.42</v>
      </c>
      <c r="L45" s="585">
        <v>42704</v>
      </c>
      <c r="M45" s="583">
        <v>102</v>
      </c>
      <c r="O45" s="81">
        <v>0.94</v>
      </c>
      <c r="P45" s="81">
        <f t="shared" si="0"/>
        <v>32.994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1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2"/>
        <v>704.38</v>
      </c>
      <c r="L46" s="582"/>
      <c r="M46" s="582"/>
      <c r="O46" s="81">
        <v>0.93</v>
      </c>
      <c r="P46" s="81">
        <f t="shared" si="0"/>
        <v>32.643000000000001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1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2"/>
        <v>1051.18</v>
      </c>
      <c r="L47" s="582"/>
      <c r="M47" s="582"/>
      <c r="O47" s="81">
        <v>0.92</v>
      </c>
      <c r="P47" s="81">
        <f t="shared" si="0"/>
        <v>32.292000000000002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1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2"/>
        <v>2281.9499999999998</v>
      </c>
      <c r="L48" s="582"/>
      <c r="M48" s="582"/>
      <c r="O48" s="81">
        <v>0.91</v>
      </c>
      <c r="P48" s="81">
        <f t="shared" si="0"/>
        <v>31.941000000000003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1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2"/>
        <v>1483.1699999999998</v>
      </c>
      <c r="L49" s="582"/>
      <c r="M49" s="582"/>
      <c r="O49" s="81">
        <v>0.9</v>
      </c>
      <c r="P49" s="81">
        <f t="shared" si="0"/>
        <v>31.590000000000003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1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2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1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1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1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1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3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4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3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4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3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4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3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4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3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4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3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4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3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4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3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4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3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4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3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4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3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4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2" t="s">
        <v>81</v>
      </c>
      <c r="B80" s="728"/>
      <c r="C80" s="713">
        <f>SUM(C44:C79)</f>
        <v>2120</v>
      </c>
      <c r="D80" s="714"/>
      <c r="E80" s="714"/>
      <c r="F80" s="714">
        <f>SUM(F44:F79)</f>
        <v>56771.19</v>
      </c>
      <c r="G80" s="713"/>
      <c r="H80" s="715">
        <f>SUM(H44:H79)</f>
        <v>2120</v>
      </c>
      <c r="I80" s="714"/>
      <c r="J80" s="714"/>
      <c r="K80" s="714">
        <f>SUM(K44:K79)</f>
        <v>60023.23</v>
      </c>
      <c r="L80" s="713"/>
      <c r="M80" s="714">
        <f>SUM(M44:M79)</f>
        <v>372</v>
      </c>
    </row>
    <row r="81" spans="1:13" ht="15.75" thickBot="1" x14ac:dyDescent="0.3">
      <c r="A81" s="716" t="s">
        <v>195</v>
      </c>
      <c r="B81" s="729"/>
      <c r="C81" s="717">
        <f>SumByColor($A$19,C44:C79)</f>
        <v>50</v>
      </c>
      <c r="D81" s="717"/>
      <c r="E81" s="717"/>
      <c r="F81" s="718">
        <f>SumByColor($A$19,F44:F79)</f>
        <v>1535</v>
      </c>
      <c r="G81" s="717"/>
      <c r="H81" s="717">
        <f>SumByColor($A$19,H44:H79)</f>
        <v>50</v>
      </c>
      <c r="I81" s="717"/>
      <c r="J81" s="717"/>
      <c r="K81" s="718">
        <f>SumByColor($A$19,K44:K79)</f>
        <v>1634</v>
      </c>
      <c r="L81" s="717"/>
      <c r="M81" s="718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0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0" priority="82">
      <formula>F7&gt;0</formula>
    </cfRule>
    <cfRule type="expression" dxfId="499" priority="83">
      <formula>F7&lt;0</formula>
    </cfRule>
  </conditionalFormatting>
  <conditionalFormatting sqref="Q8">
    <cfRule type="expression" dxfId="498" priority="80">
      <formula>Q8&gt;0</formula>
    </cfRule>
    <cfRule type="expression" dxfId="497" priority="81">
      <formula>Q8&lt;0</formula>
    </cfRule>
  </conditionalFormatting>
  <conditionalFormatting sqref="F29:F36">
    <cfRule type="expression" dxfId="496" priority="60">
      <formula>F29&gt;0</formula>
    </cfRule>
    <cfRule type="expression" dxfId="495" priority="61">
      <formula>F29&lt;0</formula>
    </cfRule>
  </conditionalFormatting>
  <conditionalFormatting sqref="J32:J38">
    <cfRule type="expression" dxfId="494" priority="55">
      <formula>J32&gt;0</formula>
    </cfRule>
    <cfRule type="expression" dxfId="493" priority="56">
      <formula>J32&lt;0</formula>
    </cfRule>
  </conditionalFormatting>
  <conditionalFormatting sqref="M42">
    <cfRule type="expression" dxfId="492" priority="53">
      <formula>M42&gt;0</formula>
    </cfRule>
    <cfRule type="expression" dxfId="491" priority="54">
      <formula>M42&lt;0</formula>
    </cfRule>
  </conditionalFormatting>
  <conditionalFormatting sqref="F98:F134 H98:H134 H137:H142 F137:F142 F144:F153 H144:H153">
    <cfRule type="expression" dxfId="490" priority="51">
      <formula>F98&gt;0</formula>
    </cfRule>
    <cfRule type="expression" dxfId="489" priority="52">
      <formula>F98&lt;0</formula>
    </cfRule>
  </conditionalFormatting>
  <conditionalFormatting sqref="F90:F97">
    <cfRule type="expression" dxfId="488" priority="49">
      <formula>F90&gt;0</formula>
    </cfRule>
    <cfRule type="expression" dxfId="487" priority="50">
      <formula>F90&lt;0</formula>
    </cfRule>
  </conditionalFormatting>
  <conditionalFormatting sqref="H90:H97">
    <cfRule type="expression" dxfId="486" priority="47">
      <formula>H90&gt;0</formula>
    </cfRule>
    <cfRule type="expression" dxfId="485" priority="48">
      <formula>H90&lt;0</formula>
    </cfRule>
  </conditionalFormatting>
  <conditionalFormatting sqref="F135:F136 H135:H136">
    <cfRule type="expression" dxfId="484" priority="45">
      <formula>F135&gt;0</formula>
    </cfRule>
    <cfRule type="expression" dxfId="483" priority="46">
      <formula>F135&lt;0</formula>
    </cfRule>
  </conditionalFormatting>
  <conditionalFormatting sqref="H143 F143">
    <cfRule type="expression" dxfId="482" priority="43">
      <formula>F143&gt;0</formula>
    </cfRule>
    <cfRule type="expression" dxfId="481" priority="44">
      <formula>F143&lt;0</formula>
    </cfRule>
  </conditionalFormatting>
  <conditionalFormatting sqref="F154:F161">
    <cfRule type="expression" dxfId="480" priority="29">
      <formula>F154&gt;0</formula>
    </cfRule>
    <cfRule type="expression" dxfId="479" priority="30">
      <formula>F154&lt;0</formula>
    </cfRule>
  </conditionalFormatting>
  <conditionalFormatting sqref="H154:H161">
    <cfRule type="expression" dxfId="478" priority="27">
      <formula>H154&gt;0</formula>
    </cfRule>
    <cfRule type="expression" dxfId="477" priority="28">
      <formula>H154&lt;0</formula>
    </cfRule>
  </conditionalFormatting>
  <conditionalFormatting sqref="Q10">
    <cfRule type="expression" dxfId="476" priority="25">
      <formula>Q10&gt;0</formula>
    </cfRule>
    <cfRule type="expression" dxfId="475" priority="26">
      <formula>Q10&lt;0</formula>
    </cfRule>
  </conditionalFormatting>
  <conditionalFormatting sqref="F37:F38">
    <cfRule type="expression" dxfId="474" priority="23">
      <formula>F37&gt;0</formula>
    </cfRule>
    <cfRule type="expression" dxfId="473" priority="24">
      <formula>F37&lt;0</formula>
    </cfRule>
  </conditionalFormatting>
  <conditionalFormatting sqref="H37:H38">
    <cfRule type="expression" dxfId="472" priority="21">
      <formula>H37&gt;0</formula>
    </cfRule>
    <cfRule type="expression" dxfId="471" priority="22">
      <formula>H37&lt;0</formula>
    </cfRule>
  </conditionalFormatting>
  <conditionalFormatting sqref="F167">
    <cfRule type="expression" dxfId="470" priority="19">
      <formula>F167&gt;0</formula>
    </cfRule>
    <cfRule type="expression" dxfId="469" priority="20">
      <formula>F167&lt;0</formula>
    </cfRule>
  </conditionalFormatting>
  <conditionalFormatting sqref="F168:F179">
    <cfRule type="expression" dxfId="468" priority="17">
      <formula>F168&gt;0</formula>
    </cfRule>
    <cfRule type="expression" dxfId="467" priority="18">
      <formula>F168&lt;0</formula>
    </cfRule>
  </conditionalFormatting>
  <conditionalFormatting sqref="H167:H179">
    <cfRule type="expression" dxfId="466" priority="15">
      <formula>H167&gt;0</formula>
    </cfRule>
    <cfRule type="expression" dxfId="465" priority="16">
      <formula>H167&lt;0</formula>
    </cfRule>
  </conditionalFormatting>
  <conditionalFormatting sqref="J175:J197 J201:J203">
    <cfRule type="expression" dxfId="464" priority="13">
      <formula>J175&gt;0</formula>
    </cfRule>
    <cfRule type="expression" dxfId="463" priority="14">
      <formula>J175&lt;0</formula>
    </cfRule>
  </conditionalFormatting>
  <conditionalFormatting sqref="F180:F197 F201:F203">
    <cfRule type="expression" dxfId="462" priority="11">
      <formula>F180&gt;0</formula>
    </cfRule>
    <cfRule type="expression" dxfId="461" priority="12">
      <formula>F180&lt;0</formula>
    </cfRule>
  </conditionalFormatting>
  <conditionalFormatting sqref="H180:H197 H201:H203">
    <cfRule type="expression" dxfId="460" priority="9">
      <formula>H180&gt;0</formula>
    </cfRule>
    <cfRule type="expression" dxfId="459" priority="10">
      <formula>H180&lt;0</formula>
    </cfRule>
  </conditionalFormatting>
  <conditionalFormatting sqref="I32:J35">
    <cfRule type="expression" dxfId="458" priority="7">
      <formula>I32&gt;0</formula>
    </cfRule>
    <cfRule type="expression" dxfId="457" priority="8">
      <formula>I32&lt;0</formula>
    </cfRule>
  </conditionalFormatting>
  <conditionalFormatting sqref="F198:F200">
    <cfRule type="expression" dxfId="456" priority="5">
      <formula>F198&gt;0</formula>
    </cfRule>
    <cfRule type="expression" dxfId="455" priority="6">
      <formula>F198&lt;0</formula>
    </cfRule>
  </conditionalFormatting>
  <conditionalFormatting sqref="H198:H200">
    <cfRule type="expression" dxfId="454" priority="3">
      <formula>H198&gt;0</formula>
    </cfRule>
    <cfRule type="expression" dxfId="453" priority="4">
      <formula>H198&lt;0</formula>
    </cfRule>
  </conditionalFormatting>
  <conditionalFormatting sqref="J198:J200">
    <cfRule type="expression" dxfId="452" priority="1">
      <formula>J198&gt;0</formula>
    </cfRule>
    <cfRule type="expression" dxfId="451" priority="2">
      <formula>J198&lt;0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50" activePane="bottomLeft" state="frozen"/>
      <selection activeCell="A2" sqref="A2"/>
      <selection pane="bottomLeft" activeCell="O67" sqref="O67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58.66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58.66</v>
      </c>
      <c r="R4" s="510">
        <v>1.4E-3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G16" s="29"/>
      <c r="H16" s="70"/>
      <c r="O16" s="702">
        <v>42963</v>
      </c>
      <c r="P16" s="698" t="s">
        <v>758</v>
      </c>
      <c r="Q16" s="698"/>
      <c r="R16" s="697">
        <v>1.18</v>
      </c>
      <c r="S16" s="697">
        <v>1.23</v>
      </c>
      <c r="T16" s="698">
        <v>16.28</v>
      </c>
      <c r="U16" s="698">
        <v>16.399999999999999</v>
      </c>
      <c r="V16" s="695" t="s">
        <v>762</v>
      </c>
      <c r="W16" s="696"/>
    </row>
    <row r="17" spans="1:23" x14ac:dyDescent="0.25">
      <c r="G17" s="29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3" t="s">
        <v>78</v>
      </c>
      <c r="P40" s="753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64.525999999999996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63.939399999999999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63.352800000000002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62.766199999999998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62.179600000000001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61.592999999999996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61.006399999999999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60.419799999999995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59.833199999999998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59.246599999999994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58.66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58.073399999999999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57.486799999999995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56.900199999999998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56.313599999999994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55.726999999999997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55.140399999999993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54.553800000000003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53.967199999999998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53.380600000000001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52.793999999999997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6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6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6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6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6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6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6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6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6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6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6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6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6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6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6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6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6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6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6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6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6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6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6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6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6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58">
      <formula>Q7&gt;0</formula>
    </cfRule>
    <cfRule type="expression" dxfId="449" priority="59">
      <formula>Q7&lt;0</formula>
    </cfRule>
  </conditionalFormatting>
  <conditionalFormatting sqref="Q8">
    <cfRule type="expression" dxfId="448" priority="56">
      <formula>Q8&gt;0</formula>
    </cfRule>
    <cfRule type="expression" dxfId="447" priority="57">
      <formula>Q8&lt;0</formula>
    </cfRule>
  </conditionalFormatting>
  <conditionalFormatting sqref="F24:F43">
    <cfRule type="expression" dxfId="446" priority="40">
      <formula>F24&gt;0</formula>
    </cfRule>
    <cfRule type="expression" dxfId="445" priority="41">
      <formula>F24&lt;0</formula>
    </cfRule>
  </conditionalFormatting>
  <conditionalFormatting sqref="H45 H47:H48 H50:H51 H53 H24:H43">
    <cfRule type="expression" dxfId="444" priority="38">
      <formula>H24&gt;0</formula>
    </cfRule>
    <cfRule type="expression" dxfId="443" priority="39">
      <formula>H24&lt;0</formula>
    </cfRule>
  </conditionalFormatting>
  <conditionalFormatting sqref="J29">
    <cfRule type="expression" dxfId="442" priority="36">
      <formula>J29&gt;0</formula>
    </cfRule>
    <cfRule type="expression" dxfId="441" priority="37">
      <formula>J29&lt;0</formula>
    </cfRule>
  </conditionalFormatting>
  <conditionalFormatting sqref="J30:J35">
    <cfRule type="expression" dxfId="440" priority="34">
      <formula>J30&gt;0</formula>
    </cfRule>
    <cfRule type="expression" dxfId="439" priority="35">
      <formula>J30&lt;0</formula>
    </cfRule>
  </conditionalFormatting>
  <conditionalFormatting sqref="J36:J37">
    <cfRule type="expression" dxfId="438" priority="32">
      <formula>J36&gt;0</formula>
    </cfRule>
    <cfRule type="expression" dxfId="437" priority="33">
      <formula>J36&lt;0</formula>
    </cfRule>
  </conditionalFormatting>
  <conditionalFormatting sqref="J38:J45 J48 J51">
    <cfRule type="expression" dxfId="436" priority="30">
      <formula>J38&gt;0</formula>
    </cfRule>
    <cfRule type="expression" dxfId="435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4" priority="27">
      <formula>M59&gt;0</formula>
    </cfRule>
    <cfRule type="expression" dxfId="433" priority="28">
      <formula>M59&lt;0</formula>
    </cfRule>
  </conditionalFormatting>
  <conditionalFormatting sqref="Q10">
    <cfRule type="expression" dxfId="432" priority="25">
      <formula>Q10&gt;0</formula>
    </cfRule>
    <cfRule type="expression" dxfId="431" priority="26">
      <formula>Q10&lt;0</formula>
    </cfRule>
  </conditionalFormatting>
  <conditionalFormatting sqref="F84:F103">
    <cfRule type="expression" dxfId="430" priority="23">
      <formula>F84&gt;0</formula>
    </cfRule>
    <cfRule type="expression" dxfId="429" priority="24">
      <formula>F84&lt;0</formula>
    </cfRule>
  </conditionalFormatting>
  <conditionalFormatting sqref="H107:H108 H110:H111 H113 H84:H103">
    <cfRule type="expression" dxfId="428" priority="21">
      <formula>H84&gt;0</formula>
    </cfRule>
    <cfRule type="expression" dxfId="427" priority="22">
      <formula>H84&lt;0</formula>
    </cfRule>
  </conditionalFormatting>
  <conditionalFormatting sqref="J89">
    <cfRule type="expression" dxfId="426" priority="19">
      <formula>J89&gt;0</formula>
    </cfRule>
    <cfRule type="expression" dxfId="425" priority="20">
      <formula>J89&lt;0</formula>
    </cfRule>
  </conditionalFormatting>
  <conditionalFormatting sqref="J90:J95">
    <cfRule type="expression" dxfId="424" priority="17">
      <formula>J90&gt;0</formula>
    </cfRule>
    <cfRule type="expression" dxfId="423" priority="18">
      <formula>J90&lt;0</formula>
    </cfRule>
  </conditionalFormatting>
  <conditionalFormatting sqref="J96:J97">
    <cfRule type="expression" dxfId="422" priority="15">
      <formula>J96&gt;0</formula>
    </cfRule>
    <cfRule type="expression" dxfId="421" priority="16">
      <formula>J96&lt;0</formula>
    </cfRule>
  </conditionalFormatting>
  <conditionalFormatting sqref="J98:J104 J108 J111">
    <cfRule type="expression" dxfId="420" priority="13">
      <formula>J98&gt;0</formula>
    </cfRule>
    <cfRule type="expression" dxfId="419" priority="14">
      <formula>J98&lt;0</formula>
    </cfRule>
  </conditionalFormatting>
  <conditionalFormatting sqref="J24">
    <cfRule type="expression" dxfId="418" priority="11">
      <formula>J24&gt;0</formula>
    </cfRule>
    <cfRule type="expression" dxfId="417" priority="12">
      <formula>J24&lt;0</formula>
    </cfRule>
  </conditionalFormatting>
  <conditionalFormatting sqref="J25">
    <cfRule type="expression" dxfId="416" priority="9">
      <formula>J25&gt;0</formula>
    </cfRule>
    <cfRule type="expression" dxfId="415" priority="10">
      <formula>J25&lt;0</formula>
    </cfRule>
  </conditionalFormatting>
  <conditionalFormatting sqref="F105:F106">
    <cfRule type="expression" dxfId="414" priority="7">
      <formula>F105&gt;0</formula>
    </cfRule>
    <cfRule type="expression" dxfId="413" priority="8">
      <formula>F105&lt;0</formula>
    </cfRule>
  </conditionalFormatting>
  <conditionalFormatting sqref="H105:H106">
    <cfRule type="expression" dxfId="412" priority="5">
      <formula>H105&gt;0</formula>
    </cfRule>
    <cfRule type="expression" dxfId="411" priority="6">
      <formula>H105&lt;0</formula>
    </cfRule>
  </conditionalFormatting>
  <conditionalFormatting sqref="J105">
    <cfRule type="expression" dxfId="410" priority="3">
      <formula>J105&gt;0</formula>
    </cfRule>
    <cfRule type="expression" dxfId="409" priority="4">
      <formula>J105&lt;0</formula>
    </cfRule>
  </conditionalFormatting>
  <conditionalFormatting sqref="J106">
    <cfRule type="expression" dxfId="408" priority="1">
      <formula>J106&gt;0</formula>
    </cfRule>
    <cfRule type="expression" dxfId="407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43.27</v>
      </c>
      <c r="R4" s="490">
        <v>3.8999999999999998E-3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4759.7000000000007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17.120000000000346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-57.899999999999636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-1.2018432414480163E-2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47.597000000000008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47.164300000000004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46.731600000000007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46.298900000000003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45.866200000000006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45.433500000000002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45.000800000000005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44.568100000000001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44.135400000000004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43.7027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43.27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42.837300000000006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42.404600000000002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41.971900000000005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41.539200000000001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41.106500000000004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40.6738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40.241100000000003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39.808400000000006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39.375700000000002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38.943000000000005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61">
      <formula>F25&gt;0</formula>
    </cfRule>
    <cfRule type="expression" dxfId="394" priority="62">
      <formula>F25&lt;0</formula>
    </cfRule>
  </conditionalFormatting>
  <conditionalFormatting sqref="H25:H27">
    <cfRule type="expression" dxfId="393" priority="59">
      <formula>H25&gt;0</formula>
    </cfRule>
    <cfRule type="expression" dxfId="392" priority="60">
      <formula>H25&lt;0</formula>
    </cfRule>
  </conditionalFormatting>
  <conditionalFormatting sqref="H28">
    <cfRule type="expression" dxfId="391" priority="57">
      <formula>H28&gt;0</formula>
    </cfRule>
    <cfRule type="expression" dxfId="390" priority="58">
      <formula>H28&lt;0</formula>
    </cfRule>
  </conditionalFormatting>
  <conditionalFormatting sqref="H29">
    <cfRule type="expression" dxfId="389" priority="55">
      <formula>H29&gt;0</formula>
    </cfRule>
    <cfRule type="expression" dxfId="388" priority="56">
      <formula>H29&lt;0</formula>
    </cfRule>
  </conditionalFormatting>
  <conditionalFormatting sqref="H30:H34">
    <cfRule type="expression" dxfId="387" priority="53">
      <formula>H30&gt;0</formula>
    </cfRule>
    <cfRule type="expression" dxfId="386" priority="54">
      <formula>H30&lt;0</formula>
    </cfRule>
  </conditionalFormatting>
  <conditionalFormatting sqref="F21:F24">
    <cfRule type="expression" dxfId="385" priority="51">
      <formula>F21&gt;0</formula>
    </cfRule>
    <cfRule type="expression" dxfId="384" priority="52">
      <formula>F21&lt;0</formula>
    </cfRule>
  </conditionalFormatting>
  <conditionalFormatting sqref="H21:H24">
    <cfRule type="expression" dxfId="383" priority="49">
      <formula>H21&gt;0</formula>
    </cfRule>
    <cfRule type="expression" dxfId="382" priority="50">
      <formula>H21&lt;0</formula>
    </cfRule>
  </conditionalFormatting>
  <conditionalFormatting sqref="F30:F31">
    <cfRule type="expression" dxfId="381" priority="45">
      <formula>F30&gt;0</formula>
    </cfRule>
    <cfRule type="expression" dxfId="380" priority="46">
      <formula>F30&lt;0</formula>
    </cfRule>
  </conditionalFormatting>
  <conditionalFormatting sqref="I25:I27">
    <cfRule type="expression" dxfId="379" priority="43">
      <formula>I25&gt;0</formula>
    </cfRule>
    <cfRule type="expression" dxfId="378" priority="44">
      <formula>I25&lt;0</formula>
    </cfRule>
  </conditionalFormatting>
  <conditionalFormatting sqref="I28">
    <cfRule type="expression" dxfId="377" priority="41">
      <formula>I28&gt;0</formula>
    </cfRule>
    <cfRule type="expression" dxfId="376" priority="42">
      <formula>I28&lt;0</formula>
    </cfRule>
  </conditionalFormatting>
  <conditionalFormatting sqref="I29">
    <cfRule type="expression" dxfId="375" priority="39">
      <formula>I29&gt;0</formula>
    </cfRule>
    <cfRule type="expression" dxfId="374" priority="40">
      <formula>I29&lt;0</formula>
    </cfRule>
  </conditionalFormatting>
  <conditionalFormatting sqref="I30:I34">
    <cfRule type="expression" dxfId="373" priority="37">
      <formula>I30&gt;0</formula>
    </cfRule>
    <cfRule type="expression" dxfId="372" priority="38">
      <formula>I30&lt;0</formula>
    </cfRule>
  </conditionalFormatting>
  <conditionalFormatting sqref="I21:I24">
    <cfRule type="expression" dxfId="371" priority="35">
      <formula>I21&gt;0</formula>
    </cfRule>
    <cfRule type="expression" dxfId="370" priority="36">
      <formula>I21&lt;0</formula>
    </cfRule>
  </conditionalFormatting>
  <conditionalFormatting sqref="F32">
    <cfRule type="expression" dxfId="369" priority="33">
      <formula>F32&gt;0</formula>
    </cfRule>
    <cfRule type="expression" dxfId="368" priority="34">
      <formula>F32&lt;0</formula>
    </cfRule>
  </conditionalFormatting>
  <conditionalFormatting sqref="Q8">
    <cfRule type="expression" dxfId="367" priority="29">
      <formula>Q8&gt;0</formula>
    </cfRule>
    <cfRule type="expression" dxfId="366" priority="30">
      <formula>Q8&lt;0</formula>
    </cfRule>
  </conditionalFormatting>
  <conditionalFormatting sqref="Q7">
    <cfRule type="expression" dxfId="365" priority="31">
      <formula>Q7&gt;0</formula>
    </cfRule>
    <cfRule type="expression" dxfId="364" priority="32">
      <formula>Q7&lt;0</formula>
    </cfRule>
  </conditionalFormatting>
  <conditionalFormatting sqref="F58:F62">
    <cfRule type="expression" dxfId="363" priority="27">
      <formula>F58&gt;0</formula>
    </cfRule>
    <cfRule type="expression" dxfId="362" priority="28">
      <formula>F58&lt;0</formula>
    </cfRule>
  </conditionalFormatting>
  <conditionalFormatting sqref="H58:H60">
    <cfRule type="expression" dxfId="361" priority="25">
      <formula>H58&gt;0</formula>
    </cfRule>
    <cfRule type="expression" dxfId="360" priority="26">
      <formula>H58&lt;0</formula>
    </cfRule>
  </conditionalFormatting>
  <conditionalFormatting sqref="H61">
    <cfRule type="expression" dxfId="359" priority="23">
      <formula>H61&gt;0</formula>
    </cfRule>
    <cfRule type="expression" dxfId="358" priority="24">
      <formula>H61&lt;0</formula>
    </cfRule>
  </conditionalFormatting>
  <conditionalFormatting sqref="H62">
    <cfRule type="expression" dxfId="357" priority="21">
      <formula>H62&gt;0</formula>
    </cfRule>
    <cfRule type="expression" dxfId="356" priority="22">
      <formula>H62&lt;0</formula>
    </cfRule>
  </conditionalFormatting>
  <conditionalFormatting sqref="H63:H67">
    <cfRule type="expression" dxfId="355" priority="19">
      <formula>H63&gt;0</formula>
    </cfRule>
    <cfRule type="expression" dxfId="354" priority="20">
      <formula>H63&lt;0</formula>
    </cfRule>
  </conditionalFormatting>
  <conditionalFormatting sqref="F54:F57">
    <cfRule type="expression" dxfId="353" priority="17">
      <formula>F54&gt;0</formula>
    </cfRule>
    <cfRule type="expression" dxfId="352" priority="18">
      <formula>F54&lt;0</formula>
    </cfRule>
  </conditionalFormatting>
  <conditionalFormatting sqref="H54:H57">
    <cfRule type="expression" dxfId="351" priority="15">
      <formula>H54&gt;0</formula>
    </cfRule>
    <cfRule type="expression" dxfId="350" priority="16">
      <formula>H54&lt;0</formula>
    </cfRule>
  </conditionalFormatting>
  <conditionalFormatting sqref="F63:F64">
    <cfRule type="expression" dxfId="349" priority="13">
      <formula>F63&gt;0</formula>
    </cfRule>
    <cfRule type="expression" dxfId="348" priority="14">
      <formula>F63&lt;0</formula>
    </cfRule>
  </conditionalFormatting>
  <conditionalFormatting sqref="I58:I60">
    <cfRule type="expression" dxfId="347" priority="11">
      <formula>I58&gt;0</formula>
    </cfRule>
    <cfRule type="expression" dxfId="346" priority="12">
      <formula>I58&lt;0</formula>
    </cfRule>
  </conditionalFormatting>
  <conditionalFormatting sqref="I61">
    <cfRule type="expression" dxfId="345" priority="9">
      <formula>I61&gt;0</formula>
    </cfRule>
    <cfRule type="expression" dxfId="344" priority="10">
      <formula>I61&lt;0</formula>
    </cfRule>
  </conditionalFormatting>
  <conditionalFormatting sqref="I62">
    <cfRule type="expression" dxfId="343" priority="7">
      <formula>I62&gt;0</formula>
    </cfRule>
    <cfRule type="expression" dxfId="342" priority="8">
      <formula>I62&lt;0</formula>
    </cfRule>
  </conditionalFormatting>
  <conditionalFormatting sqref="I63:I67">
    <cfRule type="expression" dxfId="341" priority="5">
      <formula>I63&gt;0</formula>
    </cfRule>
    <cfRule type="expression" dxfId="340" priority="6">
      <formula>I63&lt;0</formula>
    </cfRule>
  </conditionalFormatting>
  <conditionalFormatting sqref="I54:I57">
    <cfRule type="expression" dxfId="339" priority="3">
      <formula>I54&gt;0</formula>
    </cfRule>
    <cfRule type="expression" dxfId="338" priority="4">
      <formula>I54&lt;0</formula>
    </cfRule>
  </conditionalFormatting>
  <conditionalFormatting sqref="F65">
    <cfRule type="expression" dxfId="337" priority="1">
      <formula>F65&gt;0</formula>
    </cfRule>
    <cfRule type="expression" dxfId="33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47.53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47.53</v>
      </c>
      <c r="R4" s="490">
        <v>-1.5E-3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52.283000000000008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51.807700000000004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51.332400000000007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50.857100000000003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50.381800000000005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49.906500000000001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49.431200000000004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48.9559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48.480600000000003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48.005299999999998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47.53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47.054700000000004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46.5794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46.104100000000003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45.628799999999998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45.153500000000001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44.678199999999997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44.202900000000007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43.727600000000002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43.252300000000005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42.777000000000001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5" priority="11">
      <formula>Q8&gt;0</formula>
    </cfRule>
    <cfRule type="expression" dxfId="334" priority="12">
      <formula>Q8&lt;0</formula>
    </cfRule>
  </conditionalFormatting>
  <conditionalFormatting sqref="Q7">
    <cfRule type="expression" dxfId="333" priority="13">
      <formula>Q7&gt;0</formula>
    </cfRule>
    <cfRule type="expression" dxfId="332" priority="14">
      <formula>Q7&lt;0</formula>
    </cfRule>
  </conditionalFormatting>
  <conditionalFormatting sqref="F22">
    <cfRule type="expression" dxfId="331" priority="9">
      <formula>F22&gt;0</formula>
    </cfRule>
    <cfRule type="expression" dxfId="330" priority="10">
      <formula>F22&lt;0</formula>
    </cfRule>
  </conditionalFormatting>
  <conditionalFormatting sqref="H22">
    <cfRule type="expression" dxfId="329" priority="7">
      <formula>H22&gt;0</formula>
    </cfRule>
    <cfRule type="expression" dxfId="328" priority="8">
      <formula>H22&lt;0</formula>
    </cfRule>
  </conditionalFormatting>
  <conditionalFormatting sqref="F59">
    <cfRule type="expression" dxfId="327" priority="5">
      <formula>F59&gt;0</formula>
    </cfRule>
    <cfRule type="expression" dxfId="326" priority="6">
      <formula>F59&lt;0</formula>
    </cfRule>
  </conditionalFormatting>
  <conditionalFormatting sqref="H59">
    <cfRule type="expression" dxfId="325" priority="3">
      <formula>H59&gt;0</formula>
    </cfRule>
    <cfRule type="expression" dxfId="324" priority="4">
      <formula>H59&lt;0</formula>
    </cfRule>
  </conditionalFormatting>
  <conditionalFormatting sqref="M30">
    <cfRule type="expression" dxfId="323" priority="1">
      <formula>M30&gt;0</formula>
    </cfRule>
    <cfRule type="expression" dxfId="3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92.86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92.86</v>
      </c>
      <c r="R4" s="490">
        <v>8.3000000000000001E-3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3" t="s">
        <v>78</v>
      </c>
      <c r="P35" s="75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102.146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101.21740000000001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100.28880000000001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99.360200000000006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98.431600000000003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97.503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96.574399999999997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95.645800000000008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94.717200000000005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93.788600000000002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92.86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91.931399999999996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91.002799999999993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90.07419999999999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89.145600000000002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88.216999999999999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87.288399999999996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86.359800000000007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85.431200000000004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84.502600000000001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83.573999999999998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1" priority="19">
      <formula>F27&gt;0</formula>
    </cfRule>
    <cfRule type="expression" dxfId="320" priority="20">
      <formula>F27&lt;0</formula>
    </cfRule>
  </conditionalFormatting>
  <conditionalFormatting sqref="F37:F38">
    <cfRule type="expression" dxfId="319" priority="17">
      <formula>F37&gt;0</formula>
    </cfRule>
    <cfRule type="expression" dxfId="318" priority="18">
      <formula>F37&lt;0</formula>
    </cfRule>
  </conditionalFormatting>
  <conditionalFormatting sqref="H27:H32">
    <cfRule type="expression" dxfId="317" priority="15">
      <formula>H27&gt;0</formula>
    </cfRule>
    <cfRule type="expression" dxfId="316" priority="16">
      <formula>H27&lt;0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130.5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130.5</v>
      </c>
      <c r="R4" s="490">
        <v>-8.0999999999999996E-3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143.55000000000001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142.245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140.94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139.63500000000002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138.33000000000001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137.02500000000001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135.72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134.41499999999999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133.11000000000001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131.80500000000001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130.5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129.19499999999999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127.89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126.58499999999999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125.28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123.97499999999999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122.66999999999999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121.36500000000001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120.06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118.75500000000001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117.45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1" priority="25">
      <formula>F24&gt;0</formula>
    </cfRule>
    <cfRule type="expression" dxfId="310" priority="26">
      <formula>F24&lt;0</formula>
    </cfRule>
  </conditionalFormatting>
  <conditionalFormatting sqref="H21:H27">
    <cfRule type="expression" dxfId="309" priority="19">
      <formula>H21&gt;0</formula>
    </cfRule>
    <cfRule type="expression" dxfId="308" priority="20">
      <formula>H21&lt;0</formula>
    </cfRule>
  </conditionalFormatting>
  <conditionalFormatting sqref="F21:F23">
    <cfRule type="expression" dxfId="307" priority="5">
      <formula>F21&gt;0</formula>
    </cfRule>
    <cfRule type="expression" dxfId="306" priority="6">
      <formula>F21&lt;0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242</v>
      </c>
      <c r="R4" s="490">
        <v>1.04E-2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3" t="s">
        <v>78</v>
      </c>
      <c r="P41" s="75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266.20000000000005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263.78000000000003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261.36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258.94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256.52000000000004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254.10000000000002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251.68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249.26000000000002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246.84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244.42000000000002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239.57999999999998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237.16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234.73999999999998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232.32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229.89999999999998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227.48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225.06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222.64000000000001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220.22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217.8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1" priority="11">
      <formula>F21&gt;0</formula>
    </cfRule>
    <cfRule type="expression" dxfId="300" priority="12">
      <formula>F21&lt;0</formula>
    </cfRule>
  </conditionalFormatting>
  <conditionalFormatting sqref="H21:H23">
    <cfRule type="expression" dxfId="299" priority="9">
      <formula>H21&gt;0</formula>
    </cfRule>
    <cfRule type="expression" dxfId="298" priority="10">
      <formula>H21&lt;0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64.47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64.47</v>
      </c>
      <c r="R4" s="490">
        <v>5.1000000000000004E-3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3" t="s">
        <v>78</v>
      </c>
      <c r="P40" s="75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70.917000000000002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70.272300000000001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69.627600000000001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68.982900000000001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68.338200000000001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67.6935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67.0488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66.4041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65.759399999999999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65.114699999999999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64.47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63.825299999999999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63.180599999999998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62.535899999999998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61.891199999999998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61.246499999999997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60.601799999999997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59.957100000000004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59.312400000000004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58.667700000000004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58.023000000000003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3" priority="15">
      <formula>F29&gt;0</formula>
    </cfRule>
    <cfRule type="expression" dxfId="292" priority="16">
      <formula>F29&lt;0</formula>
    </cfRule>
  </conditionalFormatting>
  <conditionalFormatting sqref="F34:F62">
    <cfRule type="expression" dxfId="291" priority="11">
      <formula>F34&gt;0</formula>
    </cfRule>
    <cfRule type="expression" dxfId="290" priority="12">
      <formula>F34&lt;0</formula>
    </cfRule>
  </conditionalFormatting>
  <conditionalFormatting sqref="F34:F62">
    <cfRule type="expression" dxfId="289" priority="13">
      <formula>F34&gt;0</formula>
    </cfRule>
    <cfRule type="expression" dxfId="288" priority="14">
      <formula>F34&lt;0</formula>
    </cfRule>
  </conditionalFormatting>
  <conditionalFormatting sqref="H29:H62">
    <cfRule type="expression" dxfId="287" priority="9">
      <formula>H29&gt;0</formula>
    </cfRule>
    <cfRule type="expression" dxfId="286" priority="10">
      <formula>H29&lt;0</formula>
    </cfRule>
  </conditionalFormatting>
  <conditionalFormatting sqref="F25:F28">
    <cfRule type="expression" dxfId="285" priority="7">
      <formula>F25&gt;0</formula>
    </cfRule>
    <cfRule type="expression" dxfId="284" priority="8">
      <formula>F25&lt;0</formula>
    </cfRule>
  </conditionalFormatting>
  <conditionalFormatting sqref="H25:H28">
    <cfRule type="expression" dxfId="283" priority="5">
      <formula>H25&gt;0</formula>
    </cfRule>
    <cfRule type="expression" dxfId="282" priority="6">
      <formula>H25&lt;0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conditionalFormatting sqref="Q8">
    <cfRule type="expression" dxfId="279" priority="1">
      <formula>Q8&gt;0</formula>
    </cfRule>
    <cfRule type="expression" dxfId="2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67.52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67.52</v>
      </c>
      <c r="R4" s="509">
        <v>-1.1999999999999999E-3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74.272000000000006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73.596800000000002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72.921599999999998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72.246399999999994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71.571200000000005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70.896000000000001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70.220799999999997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69.545599999999993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68.870400000000004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68.1952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67.52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66.844799999999992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66.169599999999988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65.494399999999999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64.819199999999995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64.143999999999991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63.468799999999995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62.793599999999998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62.118400000000001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61.443199999999997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60.768000000000001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7" priority="73">
      <formula>F25&gt;0</formula>
    </cfRule>
    <cfRule type="expression" dxfId="276" priority="74">
      <formula>F25&lt;0</formula>
    </cfRule>
  </conditionalFormatting>
  <conditionalFormatting sqref="F57:F64 F66">
    <cfRule type="expression" dxfId="275" priority="69">
      <formula>F57&gt;0</formula>
    </cfRule>
    <cfRule type="expression" dxfId="274" priority="70">
      <formula>F57&lt;0</formula>
    </cfRule>
  </conditionalFormatting>
  <conditionalFormatting sqref="F57:F64 F66">
    <cfRule type="expression" dxfId="273" priority="71">
      <formula>F57&gt;0</formula>
    </cfRule>
    <cfRule type="expression" dxfId="272" priority="72">
      <formula>F57&lt;0</formula>
    </cfRule>
  </conditionalFormatting>
  <conditionalFormatting sqref="H57:H64 H66">
    <cfRule type="expression" dxfId="271" priority="67">
      <formula>H57&gt;0</formula>
    </cfRule>
    <cfRule type="expression" dxfId="270" priority="68">
      <formula>H57&lt;0</formula>
    </cfRule>
  </conditionalFormatting>
  <conditionalFormatting sqref="Q7">
    <cfRule type="expression" dxfId="269" priority="49">
      <formula>Q7&gt;0</formula>
    </cfRule>
    <cfRule type="expression" dxfId="268" priority="50">
      <formula>Q7&lt;0</formula>
    </cfRule>
  </conditionalFormatting>
  <conditionalFormatting sqref="Q8">
    <cfRule type="expression" dxfId="267" priority="47">
      <formula>Q8&gt;0</formula>
    </cfRule>
    <cfRule type="expression" dxfId="266" priority="48">
      <formula>Q8&lt;0</formula>
    </cfRule>
  </conditionalFormatting>
  <conditionalFormatting sqref="F24">
    <cfRule type="expression" dxfId="265" priority="33">
      <formula>F24&gt;0</formula>
    </cfRule>
    <cfRule type="expression" dxfId="264" priority="34">
      <formula>F24&lt;0</formula>
    </cfRule>
  </conditionalFormatting>
  <conditionalFormatting sqref="H24">
    <cfRule type="expression" dxfId="263" priority="31">
      <formula>H24&gt;0</formula>
    </cfRule>
    <cfRule type="expression" dxfId="262" priority="32">
      <formula>H24&lt;0</formula>
    </cfRule>
  </conditionalFormatting>
  <conditionalFormatting sqref="M67">
    <cfRule type="expression" dxfId="261" priority="29">
      <formula>M67&gt;0</formula>
    </cfRule>
    <cfRule type="expression" dxfId="260" priority="30">
      <formula>M67&lt;0</formula>
    </cfRule>
  </conditionalFormatting>
  <conditionalFormatting sqref="F65">
    <cfRule type="expression" dxfId="259" priority="25">
      <formula>F65&gt;0</formula>
    </cfRule>
    <cfRule type="expression" dxfId="258" priority="26">
      <formula>F65&lt;0</formula>
    </cfRule>
  </conditionalFormatting>
  <conditionalFormatting sqref="F65">
    <cfRule type="expression" dxfId="257" priority="27">
      <formula>F65&gt;0</formula>
    </cfRule>
    <cfRule type="expression" dxfId="256" priority="28">
      <formula>F65&lt;0</formula>
    </cfRule>
  </conditionalFormatting>
  <conditionalFormatting sqref="H65">
    <cfRule type="expression" dxfId="255" priority="23">
      <formula>H65&gt;0</formula>
    </cfRule>
    <cfRule type="expression" dxfId="254" priority="24">
      <formula>H65&lt;0</formula>
    </cfRule>
  </conditionalFormatting>
  <conditionalFormatting sqref="F93:F97 H93:H97 H99:H124 F99:F124">
    <cfRule type="expression" dxfId="253" priority="19">
      <formula>F93&gt;0</formula>
    </cfRule>
    <cfRule type="expression" dxfId="252" priority="20">
      <formula>F93&lt;0</formula>
    </cfRule>
  </conditionalFormatting>
  <conditionalFormatting sqref="F125:F132 F134">
    <cfRule type="expression" dxfId="251" priority="15">
      <formula>F125&gt;0</formula>
    </cfRule>
    <cfRule type="expression" dxfId="250" priority="16">
      <formula>F125&lt;0</formula>
    </cfRule>
  </conditionalFormatting>
  <conditionalFormatting sqref="F125:F132 F134">
    <cfRule type="expression" dxfId="249" priority="17">
      <formula>F125&gt;0</formula>
    </cfRule>
    <cfRule type="expression" dxfId="248" priority="18">
      <formula>F125&lt;0</formula>
    </cfRule>
  </conditionalFormatting>
  <conditionalFormatting sqref="H125:H132 H134">
    <cfRule type="expression" dxfId="247" priority="13">
      <formula>H125&gt;0</formula>
    </cfRule>
    <cfRule type="expression" dxfId="246" priority="14">
      <formula>H125&lt;0</formula>
    </cfRule>
  </conditionalFormatting>
  <conditionalFormatting sqref="F92">
    <cfRule type="expression" dxfId="245" priority="11">
      <formula>F92&gt;0</formula>
    </cfRule>
    <cfRule type="expression" dxfId="244" priority="12">
      <formula>F92&lt;0</formula>
    </cfRule>
  </conditionalFormatting>
  <conditionalFormatting sqref="H92">
    <cfRule type="expression" dxfId="243" priority="9">
      <formula>H92&gt;0</formula>
    </cfRule>
    <cfRule type="expression" dxfId="242" priority="10">
      <formula>H92&lt;0</formula>
    </cfRule>
  </conditionalFormatting>
  <conditionalFormatting sqref="F133">
    <cfRule type="expression" dxfId="241" priority="5">
      <formula>F133&gt;0</formula>
    </cfRule>
    <cfRule type="expression" dxfId="240" priority="6">
      <formula>F133&lt;0</formula>
    </cfRule>
  </conditionalFormatting>
  <conditionalFormatting sqref="F133">
    <cfRule type="expression" dxfId="239" priority="7">
      <formula>F133&gt;0</formula>
    </cfRule>
    <cfRule type="expression" dxfId="238" priority="8">
      <formula>F133&lt;0</formula>
    </cfRule>
  </conditionalFormatting>
  <conditionalFormatting sqref="H133">
    <cfRule type="expression" dxfId="237" priority="3">
      <formula>H133&gt;0</formula>
    </cfRule>
    <cfRule type="expression" dxfId="236" priority="4">
      <formula>H133&lt;0</formula>
    </cfRule>
  </conditionalFormatting>
  <conditionalFormatting sqref="F98 H98">
    <cfRule type="expression" dxfId="235" priority="1">
      <formula>F98&gt;0</formula>
    </cfRule>
    <cfRule type="expression" dxfId="23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51.56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51.56</v>
      </c>
      <c r="R4" s="511">
        <v>6.0000000000000001E-3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3" t="s">
        <v>78</v>
      </c>
      <c r="P42" s="753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56.716000000000008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56.200400000000009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55.684800000000003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55.169200000000004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54.653600000000004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54.138000000000005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53.622400000000006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53.106800000000007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52.591200000000001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52.075600000000001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51.56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51.044400000000003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50.528800000000004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50.013199999999998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49.497599999999998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48.981999999999999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48.4664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47.950800000000008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47.435200000000002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46.919600000000003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46.404000000000003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3" priority="31">
      <formula>F45&gt;0</formula>
    </cfRule>
    <cfRule type="expression" dxfId="23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1" priority="33">
      <formula>F40&gt;0</formula>
    </cfRule>
    <cfRule type="expression" dxfId="230" priority="34">
      <formula>F40&lt;0</formula>
    </cfRule>
  </conditionalFormatting>
  <conditionalFormatting sqref="F45:F59 F61:F91 F93:F102">
    <cfRule type="expression" dxfId="229" priority="29">
      <formula>F45&gt;0</formula>
    </cfRule>
    <cfRule type="expression" dxfId="228" priority="30">
      <formula>F45&lt;0</formula>
    </cfRule>
  </conditionalFormatting>
  <conditionalFormatting sqref="H40:H59 H61:H91 H93:H102">
    <cfRule type="expression" dxfId="227" priority="27">
      <formula>H40&gt;0</formula>
    </cfRule>
    <cfRule type="expression" dxfId="226" priority="28">
      <formula>H40&lt;0</formula>
    </cfRule>
  </conditionalFormatting>
  <conditionalFormatting sqref="F36:F39">
    <cfRule type="expression" dxfId="225" priority="25">
      <formula>F36&gt;0</formula>
    </cfRule>
    <cfRule type="expression" dxfId="224" priority="26">
      <formula>F36&lt;0</formula>
    </cfRule>
  </conditionalFormatting>
  <conditionalFormatting sqref="H36:H39">
    <cfRule type="expression" dxfId="223" priority="23">
      <formula>H36&gt;0</formula>
    </cfRule>
    <cfRule type="expression" dxfId="222" priority="24">
      <formula>H36&lt;0</formula>
    </cfRule>
  </conditionalFormatting>
  <conditionalFormatting sqref="Q7">
    <cfRule type="expression" dxfId="221" priority="17">
      <formula>Q7&gt;0</formula>
    </cfRule>
    <cfRule type="expression" dxfId="220" priority="18">
      <formula>Q7&lt;0</formula>
    </cfRule>
  </conditionalFormatting>
  <conditionalFormatting sqref="Q8">
    <cfRule type="expression" dxfId="219" priority="15">
      <formula>Q8&gt;0</formula>
    </cfRule>
    <cfRule type="expression" dxfId="218" priority="16">
      <formula>Q8&lt;0</formula>
    </cfRule>
  </conditionalFormatting>
  <conditionalFormatting sqref="Q10">
    <cfRule type="expression" dxfId="217" priority="13">
      <formula>Q10&gt;0</formula>
    </cfRule>
    <cfRule type="expression" dxfId="216" priority="14">
      <formula>Q10&lt;0</formula>
    </cfRule>
  </conditionalFormatting>
  <conditionalFormatting sqref="F60">
    <cfRule type="expression" dxfId="215" priority="11">
      <formula>F60&gt;0</formula>
    </cfRule>
    <cfRule type="expression" dxfId="214" priority="12">
      <formula>F60&lt;0</formula>
    </cfRule>
  </conditionalFormatting>
  <conditionalFormatting sqref="F60">
    <cfRule type="expression" dxfId="213" priority="9">
      <formula>F60&gt;0</formula>
    </cfRule>
    <cfRule type="expression" dxfId="212" priority="10">
      <formula>F60&lt;0</formula>
    </cfRule>
  </conditionalFormatting>
  <conditionalFormatting sqref="H60">
    <cfRule type="expression" dxfId="211" priority="7">
      <formula>H60&gt;0</formula>
    </cfRule>
    <cfRule type="expression" dxfId="210" priority="8">
      <formula>H60&lt;0</formula>
    </cfRule>
  </conditionalFormatting>
  <conditionalFormatting sqref="F92">
    <cfRule type="expression" dxfId="209" priority="5">
      <formula>F92&gt;0</formula>
    </cfRule>
    <cfRule type="expression" dxfId="208" priority="6">
      <formula>F92&lt;0</formula>
    </cfRule>
  </conditionalFormatting>
  <conditionalFormatting sqref="F92">
    <cfRule type="expression" dxfId="207" priority="3">
      <formula>F92&gt;0</formula>
    </cfRule>
    <cfRule type="expression" dxfId="206" priority="4">
      <formula>F92&lt;0</formula>
    </cfRule>
  </conditionalFormatting>
  <conditionalFormatting sqref="H92">
    <cfRule type="expression" dxfId="205" priority="1">
      <formula>H92&gt;0</formula>
    </cfRule>
    <cfRule type="expression" dxfId="20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8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21.809833333333337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16.079999999999998</v>
      </c>
      <c r="R4" s="490">
        <v>-0.14560000000000001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2894.3999999999996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181">
        <v>80</v>
      </c>
      <c r="I6" s="3">
        <v>18.68</v>
      </c>
      <c r="J6" s="3">
        <v>0.03</v>
      </c>
      <c r="K6" s="3">
        <f>H6*I6-J6</f>
        <v>1494.3700000000001</v>
      </c>
      <c r="L6" s="4"/>
      <c r="M6" s="4"/>
      <c r="O6" s="11" t="s">
        <v>64</v>
      </c>
      <c r="Q6" s="2">
        <f>Q3*Q2</f>
        <v>3925.7700000000009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-1031.3700000000008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4">
        <v>80</v>
      </c>
      <c r="D8" s="3">
        <v>17.95</v>
      </c>
      <c r="E8" s="3">
        <v>0</v>
      </c>
      <c r="F8" s="3">
        <f t="shared" si="0"/>
        <v>1436</v>
      </c>
      <c r="O8" s="11" t="s">
        <v>181</v>
      </c>
      <c r="P8" s="33"/>
      <c r="Q8" s="2">
        <f>K17+M17-F17+Q2*Q4</f>
        <v>-1031.3700000000008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O9" s="11" t="s">
        <v>211</v>
      </c>
      <c r="Q9" s="134">
        <f>IF(Q2=0, 0, Q8/Q6)</f>
        <v>-0.26271788719155748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560</v>
      </c>
      <c r="D17" s="18"/>
      <c r="E17" s="18"/>
      <c r="F17" s="18">
        <f>SUM(F2:F16)</f>
        <v>13805.6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380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5" si="5">C33*(E33-D33)</f>
        <v>-642.77000000000021</v>
      </c>
      <c r="G33" s="39">
        <f t="shared" ref="G33:G35" si="6">D33*C33</f>
        <v>2489.77</v>
      </c>
      <c r="H33" s="228">
        <f t="shared" ref="H33:H35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228"/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17.687999999999999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17.527200000000001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17.366399999999999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17.2056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17.044799999999999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16.884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16.723199999999999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16.5624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16.401599999999998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16.2408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16.079999999999998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15.919199999999998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15.758399999999998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15.597599999999998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15.436799999999998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15.275999999999998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15.115199999999998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14.9544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14.7936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14.6328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14.472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3" priority="63">
      <formula>F26&gt;0</formula>
    </cfRule>
    <cfRule type="expression" dxfId="202" priority="64">
      <formula>F26&lt;0</formula>
    </cfRule>
  </conditionalFormatting>
  <conditionalFormatting sqref="H26:H28">
    <cfRule type="expression" dxfId="201" priority="61">
      <formula>H26&gt;0</formula>
    </cfRule>
    <cfRule type="expression" dxfId="200" priority="62">
      <formula>H26&lt;0</formula>
    </cfRule>
  </conditionalFormatting>
  <conditionalFormatting sqref="H29:H30">
    <cfRule type="expression" dxfId="199" priority="57">
      <formula>H29&gt;0</formula>
    </cfRule>
    <cfRule type="expression" dxfId="198" priority="58">
      <formula>H29&lt;0</formula>
    </cfRule>
  </conditionalFormatting>
  <conditionalFormatting sqref="H31:H42">
    <cfRule type="expression" dxfId="197" priority="55">
      <formula>H31&gt;0</formula>
    </cfRule>
    <cfRule type="expression" dxfId="196" priority="56">
      <formula>H31&lt;0</formula>
    </cfRule>
  </conditionalFormatting>
  <conditionalFormatting sqref="F21:F24">
    <cfRule type="expression" dxfId="195" priority="53">
      <formula>F21&gt;0</formula>
    </cfRule>
    <cfRule type="expression" dxfId="194" priority="54">
      <formula>F21&lt;0</formula>
    </cfRule>
  </conditionalFormatting>
  <conditionalFormatting sqref="H21:H24">
    <cfRule type="expression" dxfId="193" priority="51">
      <formula>H21&gt;0</formula>
    </cfRule>
    <cfRule type="expression" dxfId="192" priority="52">
      <formula>H21&lt;0</formula>
    </cfRule>
  </conditionalFormatting>
  <conditionalFormatting sqref="F31">
    <cfRule type="expression" dxfId="191" priority="49">
      <formula>F31&gt;0</formula>
    </cfRule>
    <cfRule type="expression" dxfId="190" priority="50">
      <formula>F31&lt;0</formula>
    </cfRule>
  </conditionalFormatting>
  <conditionalFormatting sqref="I25:I27">
    <cfRule type="expression" dxfId="189" priority="47">
      <formula>I25&gt;0</formula>
    </cfRule>
    <cfRule type="expression" dxfId="188" priority="48">
      <formula>I25&lt;0</formula>
    </cfRule>
  </conditionalFormatting>
  <conditionalFormatting sqref="I28">
    <cfRule type="expression" dxfId="187" priority="45">
      <formula>I28&gt;0</formula>
    </cfRule>
    <cfRule type="expression" dxfId="186" priority="46">
      <formula>I28&lt;0</formula>
    </cfRule>
  </conditionalFormatting>
  <conditionalFormatting sqref="I29">
    <cfRule type="expression" dxfId="185" priority="43">
      <formula>I29&gt;0</formula>
    </cfRule>
    <cfRule type="expression" dxfId="184" priority="44">
      <formula>I29&lt;0</formula>
    </cfRule>
  </conditionalFormatting>
  <conditionalFormatting sqref="I30:I33 I35:I42">
    <cfRule type="expression" dxfId="183" priority="41">
      <formula>I30&gt;0</formula>
    </cfRule>
    <cfRule type="expression" dxfId="182" priority="42">
      <formula>I30&lt;0</formula>
    </cfRule>
  </conditionalFormatting>
  <conditionalFormatting sqref="I21:I24">
    <cfRule type="expression" dxfId="181" priority="39">
      <formula>I21&gt;0</formula>
    </cfRule>
    <cfRule type="expression" dxfId="180" priority="40">
      <formula>I21&lt;0</formula>
    </cfRule>
  </conditionalFormatting>
  <conditionalFormatting sqref="F32:F38">
    <cfRule type="expression" dxfId="179" priority="37">
      <formula>F32&gt;0</formula>
    </cfRule>
    <cfRule type="expression" dxfId="178" priority="38">
      <formula>F32&lt;0</formula>
    </cfRule>
  </conditionalFormatting>
  <conditionalFormatting sqref="Q8">
    <cfRule type="expression" dxfId="177" priority="33">
      <formula>Q8&gt;0</formula>
    </cfRule>
    <cfRule type="expression" dxfId="176" priority="34">
      <formula>Q8&lt;0</formula>
    </cfRule>
  </conditionalFormatting>
  <conditionalFormatting sqref="Q7">
    <cfRule type="expression" dxfId="175" priority="35">
      <formula>Q7&gt;0</formula>
    </cfRule>
    <cfRule type="expression" dxfId="174" priority="36">
      <formula>Q7&lt;0</formula>
    </cfRule>
  </conditionalFormatting>
  <conditionalFormatting sqref="F70:F74">
    <cfRule type="expression" dxfId="173" priority="31">
      <formula>F70&gt;0</formula>
    </cfRule>
    <cfRule type="expression" dxfId="172" priority="32">
      <formula>F70&lt;0</formula>
    </cfRule>
  </conditionalFormatting>
  <conditionalFormatting sqref="H70:H72">
    <cfRule type="expression" dxfId="171" priority="29">
      <formula>H70&gt;0</formula>
    </cfRule>
    <cfRule type="expression" dxfId="170" priority="30">
      <formula>H70&lt;0</formula>
    </cfRule>
  </conditionalFormatting>
  <conditionalFormatting sqref="H73">
    <cfRule type="expression" dxfId="169" priority="27">
      <formula>H73&gt;0</formula>
    </cfRule>
    <cfRule type="expression" dxfId="168" priority="28">
      <formula>H73&lt;0</formula>
    </cfRule>
  </conditionalFormatting>
  <conditionalFormatting sqref="H74">
    <cfRule type="expression" dxfId="167" priority="25">
      <formula>H74&gt;0</formula>
    </cfRule>
    <cfRule type="expression" dxfId="166" priority="26">
      <formula>H74&lt;0</formula>
    </cfRule>
  </conditionalFormatting>
  <conditionalFormatting sqref="H75:H79">
    <cfRule type="expression" dxfId="165" priority="23">
      <formula>H75&gt;0</formula>
    </cfRule>
    <cfRule type="expression" dxfId="164" priority="24">
      <formula>H75&lt;0</formula>
    </cfRule>
  </conditionalFormatting>
  <conditionalFormatting sqref="F66:F69">
    <cfRule type="expression" dxfId="163" priority="21">
      <formula>F66&gt;0</formula>
    </cfRule>
    <cfRule type="expression" dxfId="162" priority="22">
      <formula>F66&lt;0</formula>
    </cfRule>
  </conditionalFormatting>
  <conditionalFormatting sqref="H66:H69">
    <cfRule type="expression" dxfId="161" priority="19">
      <formula>H66&gt;0</formula>
    </cfRule>
    <cfRule type="expression" dxfId="160" priority="20">
      <formula>H66&lt;0</formula>
    </cfRule>
  </conditionalFormatting>
  <conditionalFormatting sqref="F75:F76">
    <cfRule type="expression" dxfId="159" priority="17">
      <formula>F75&gt;0</formula>
    </cfRule>
    <cfRule type="expression" dxfId="158" priority="18">
      <formula>F75&lt;0</formula>
    </cfRule>
  </conditionalFormatting>
  <conditionalFormatting sqref="I70:I72">
    <cfRule type="expression" dxfId="157" priority="15">
      <formula>I70&gt;0</formula>
    </cfRule>
    <cfRule type="expression" dxfId="156" priority="16">
      <formula>I70&lt;0</formula>
    </cfRule>
  </conditionalFormatting>
  <conditionalFormatting sqref="I73">
    <cfRule type="expression" dxfId="155" priority="13">
      <formula>I73&gt;0</formula>
    </cfRule>
    <cfRule type="expression" dxfId="154" priority="14">
      <formula>I73&lt;0</formula>
    </cfRule>
  </conditionalFormatting>
  <conditionalFormatting sqref="I74">
    <cfRule type="expression" dxfId="153" priority="11">
      <formula>I74&gt;0</formula>
    </cfRule>
    <cfRule type="expression" dxfId="152" priority="12">
      <formula>I74&lt;0</formula>
    </cfRule>
  </conditionalFormatting>
  <conditionalFormatting sqref="I75:I79">
    <cfRule type="expression" dxfId="151" priority="9">
      <formula>I75&gt;0</formula>
    </cfRule>
    <cfRule type="expression" dxfId="150" priority="10">
      <formula>I75&lt;0</formula>
    </cfRule>
  </conditionalFormatting>
  <conditionalFormatting sqref="I66:I69">
    <cfRule type="expression" dxfId="149" priority="7">
      <formula>I66&gt;0</formula>
    </cfRule>
    <cfRule type="expression" dxfId="148" priority="8">
      <formula>I66&lt;0</formula>
    </cfRule>
  </conditionalFormatting>
  <conditionalFormatting sqref="F77">
    <cfRule type="expression" dxfId="147" priority="5">
      <formula>F77&gt;0</formula>
    </cfRule>
    <cfRule type="expression" dxfId="146" priority="6">
      <formula>F77&lt;0</formula>
    </cfRule>
  </conditionalFormatting>
  <conditionalFormatting sqref="F25">
    <cfRule type="expression" dxfId="145" priority="3">
      <formula>F25&gt;0</formula>
    </cfRule>
    <cfRule type="expression" dxfId="144" priority="4">
      <formula>F25&lt;0</formula>
    </cfRule>
  </conditionalFormatting>
  <conditionalFormatting sqref="H25">
    <cfRule type="expression" dxfId="143" priority="1">
      <formula>H25&gt;0</formula>
    </cfRule>
    <cfRule type="expression" dxfId="14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100.55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100.55</v>
      </c>
      <c r="R4" s="490">
        <v>-2.3999999999999998E-3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3" t="s">
        <v>78</v>
      </c>
      <c r="P40" s="75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110.605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109.59950000000001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108.59400000000001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107.5885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106.583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105.5775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104.572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103.5665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102.56099999999999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101.55549999999999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100.55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99.544499999999999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98.539000000000001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97.533499999999989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96.527999999999992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95.522499999999994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94.516999999999996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93.511499999999998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92.506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91.500500000000002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90.495000000000005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1" priority="15">
      <formula>F25&gt;0</formula>
    </cfRule>
    <cfRule type="expression" dxfId="140" priority="16">
      <formula>F25&lt;0</formula>
    </cfRule>
  </conditionalFormatting>
  <conditionalFormatting sqref="F32:F70">
    <cfRule type="expression" dxfId="139" priority="11">
      <formula>F32&gt;0</formula>
    </cfRule>
    <cfRule type="expression" dxfId="138" priority="12">
      <formula>F32&lt;0</formula>
    </cfRule>
  </conditionalFormatting>
  <conditionalFormatting sqref="F32:F70">
    <cfRule type="expression" dxfId="137" priority="13">
      <formula>F32&gt;0</formula>
    </cfRule>
    <cfRule type="expression" dxfId="136" priority="14">
      <formula>F32&lt;0</formula>
    </cfRule>
  </conditionalFormatting>
  <conditionalFormatting sqref="H25 H30:H70">
    <cfRule type="expression" dxfId="135" priority="9">
      <formula>H25&gt;0</formula>
    </cfRule>
    <cfRule type="expression" dxfId="134" priority="10">
      <formula>H25&lt;0</formula>
    </cfRule>
  </conditionalFormatting>
  <conditionalFormatting sqref="F26:F29">
    <cfRule type="expression" dxfId="133" priority="7">
      <formula>F26&gt;0</formula>
    </cfRule>
    <cfRule type="expression" dxfId="132" priority="8">
      <formula>F26&lt;0</formula>
    </cfRule>
  </conditionalFormatting>
  <conditionalFormatting sqref="H26:H29">
    <cfRule type="expression" dxfId="131" priority="5">
      <formula>H26&gt;0</formula>
    </cfRule>
    <cfRule type="expression" dxfId="130" priority="6">
      <formula>H26&lt;0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12.26</v>
      </c>
      <c r="R4" s="490">
        <v>-2.7E-2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746</v>
      </c>
      <c r="M5">
        <v>9.1300000000000008</v>
      </c>
      <c r="O5" s="11" t="s">
        <v>67</v>
      </c>
      <c r="Q5" s="3">
        <f>Q4*Q2</f>
        <v>3261.16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-6513.630000000001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-6948.5600000000013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-0.68058281715855096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3" t="s">
        <v>78</v>
      </c>
      <c r="P40" s="753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13.486000000000001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13.3634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13.2408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13.1182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12.9956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12.873000000000001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12.750400000000001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12.627800000000001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12.5052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12.3826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12.26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12.1374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12.014799999999999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11.892199999999999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11.769599999999999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11.646999999999998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11.5244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11.4018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11.279199999999999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11.156600000000001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11.034000000000001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5" priority="25">
      <formula>F28&gt;0</formula>
    </cfRule>
    <cfRule type="expression" dxfId="124" priority="26">
      <formula>F28&lt;0</formula>
    </cfRule>
  </conditionalFormatting>
  <conditionalFormatting sqref="H118:H125">
    <cfRule type="expression" dxfId="123" priority="23">
      <formula>H118&gt;0</formula>
    </cfRule>
    <cfRule type="expression" dxfId="122" priority="24">
      <formula>H118&lt;0</formula>
    </cfRule>
  </conditionalFormatting>
  <conditionalFormatting sqref="H126">
    <cfRule type="expression" dxfId="121" priority="21">
      <formula>H126&gt;0</formula>
    </cfRule>
    <cfRule type="expression" dxfId="120" priority="22">
      <formula>H126&lt;0</formula>
    </cfRule>
  </conditionalFormatting>
  <conditionalFormatting sqref="Q8">
    <cfRule type="expression" dxfId="119" priority="11">
      <formula>Q8&gt;0</formula>
    </cfRule>
    <cfRule type="expression" dxfId="118" priority="12">
      <formula>Q8&lt;0</formula>
    </cfRule>
  </conditionalFormatting>
  <conditionalFormatting sqref="Q7">
    <cfRule type="expression" dxfId="117" priority="13">
      <formula>Q7&gt;0</formula>
    </cfRule>
    <cfRule type="expression" dxfId="116" priority="14">
      <formula>Q7&lt;0</formula>
    </cfRule>
  </conditionalFormatting>
  <conditionalFormatting sqref="F30:F33">
    <cfRule type="expression" dxfId="115" priority="9">
      <formula>F30&gt;0</formula>
    </cfRule>
    <cfRule type="expression" dxfId="114" priority="10">
      <formula>F30&lt;0</formula>
    </cfRule>
  </conditionalFormatting>
  <conditionalFormatting sqref="H30:H33">
    <cfRule type="expression" dxfId="113" priority="7">
      <formula>H30&gt;0</formula>
    </cfRule>
    <cfRule type="expression" dxfId="112" priority="8">
      <formula>H30&lt;0</formula>
    </cfRule>
  </conditionalFormatting>
  <conditionalFormatting sqref="K59:K93">
    <cfRule type="expression" dxfId="111" priority="5">
      <formula>K59&gt;0</formula>
    </cfRule>
    <cfRule type="expression" dxfId="110" priority="6">
      <formula>K59&lt;0</formula>
    </cfRule>
  </conditionalFormatting>
  <conditionalFormatting sqref="K66">
    <cfRule type="expression" dxfId="109" priority="3">
      <formula>K66&gt;0</formula>
    </cfRule>
    <cfRule type="expression" dxfId="108" priority="4">
      <formula>K66&lt;0</formula>
    </cfRule>
  </conditionalFormatting>
  <conditionalFormatting sqref="M63">
    <cfRule type="expression" dxfId="107" priority="1">
      <formula>M63&gt;0</formula>
    </cfRule>
    <cfRule type="expression" dxfId="10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81.584999999999994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82.42</v>
      </c>
      <c r="R4" s="490">
        <v>-9.2999999999999992E-3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8242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8158.4999999999991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742.16999999999825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83.5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1.0234724520438807E-2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808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7" t="s">
        <v>527</v>
      </c>
      <c r="K29" s="667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7"/>
      <c r="K42" s="667"/>
      <c r="O42" s="753" t="s">
        <v>78</v>
      </c>
      <c r="P42" s="753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90.662000000000006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89.837800000000001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89.013600000000011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7"/>
      <c r="K46" s="667"/>
      <c r="O46" s="81">
        <v>1.07</v>
      </c>
      <c r="P46" s="81">
        <f t="shared" si="2"/>
        <v>88.189400000000006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87.365200000000002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86.541000000000011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85.716800000000006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84.892600000000002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84.068399999999997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83.244200000000006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82.42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81.595799999999997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80.771600000000007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79.947400000000002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79.123199999999997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78.298999999999992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77.474800000000002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9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76.650600000000011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75.826400000000007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75.002200000000002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74.177999999999997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0"/>
      <c r="B103" s="720"/>
      <c r="C103" s="720"/>
      <c r="D103" s="721"/>
      <c r="E103" s="721"/>
      <c r="F103" s="721"/>
      <c r="G103" s="720"/>
      <c r="H103" s="720"/>
      <c r="I103" s="720"/>
      <c r="J103" s="720"/>
      <c r="K103" s="720"/>
      <c r="L103" s="720"/>
    </row>
    <row r="104" spans="1:12" x14ac:dyDescent="0.25">
      <c r="A104" s="720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2" t="s">
        <v>527</v>
      </c>
      <c r="K104" s="722" t="s">
        <v>150</v>
      </c>
      <c r="L104" s="720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3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3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3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3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3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3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3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4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4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4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4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4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4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4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4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4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4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4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4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4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4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4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4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4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4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4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4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4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4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4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4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4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4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4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4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4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5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4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4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4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4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4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4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4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4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4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4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4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4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4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4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4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4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4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4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4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4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4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4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4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4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4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4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4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4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4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4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4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4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4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4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4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4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4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4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4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4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4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4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4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4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4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4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4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4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4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4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4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4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4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4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4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4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4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4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4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4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4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4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4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4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4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4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4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4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105" priority="62">
      <formula>F31&gt;0</formula>
    </cfRule>
    <cfRule type="expression" dxfId="10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03" priority="45">
      <formula>F30&gt;0</formula>
    </cfRule>
    <cfRule type="expression" dxfId="102" priority="46">
      <formula>F30&lt;0</formula>
    </cfRule>
  </conditionalFormatting>
  <conditionalFormatting sqref="H30:I30 H43:I43 H47:I47 H31:H32">
    <cfRule type="expression" dxfId="101" priority="43">
      <formula>H30&gt;0</formula>
    </cfRule>
    <cfRule type="expression" dxfId="100" priority="44">
      <formula>H30&lt;0</formula>
    </cfRule>
  </conditionalFormatting>
  <conditionalFormatting sqref="Q8">
    <cfRule type="expression" dxfId="99" priority="37">
      <formula>Q8&gt;0</formula>
    </cfRule>
    <cfRule type="expression" dxfId="98" priority="38">
      <formula>Q8&lt;0</formula>
    </cfRule>
  </conditionalFormatting>
  <conditionalFormatting sqref="Q7">
    <cfRule type="expression" dxfId="97" priority="39">
      <formula>Q7&gt;0</formula>
    </cfRule>
    <cfRule type="expression" dxfId="9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5" priority="25">
      <formula>F115&gt;0</formula>
    </cfRule>
    <cfRule type="expression" dxfId="94" priority="26">
      <formula>F115&lt;0</formula>
    </cfRule>
  </conditionalFormatting>
  <conditionalFormatting sqref="F112:F114">
    <cfRule type="expression" dxfId="93" priority="23">
      <formula>F112&gt;0</formula>
    </cfRule>
    <cfRule type="expression" dxfId="92" priority="24">
      <formula>F112&lt;0</formula>
    </cfRule>
  </conditionalFormatting>
  <conditionalFormatting sqref="H112:I112">
    <cfRule type="expression" dxfId="91" priority="21">
      <formula>H112&gt;0</formula>
    </cfRule>
    <cfRule type="expression" dxfId="90" priority="22">
      <formula>H112&lt;0</formula>
    </cfRule>
  </conditionalFormatting>
  <conditionalFormatting sqref="H113:I113">
    <cfRule type="expression" dxfId="89" priority="19">
      <formula>H113&gt;0</formula>
    </cfRule>
    <cfRule type="expression" dxfId="88" priority="20">
      <formula>H113&lt;0</formula>
    </cfRule>
  </conditionalFormatting>
  <conditionalFormatting sqref="H114:I114">
    <cfRule type="expression" dxfId="87" priority="17">
      <formula>H114&gt;0</formula>
    </cfRule>
    <cfRule type="expression" dxfId="86" priority="18">
      <formula>H114&lt;0</formula>
    </cfRule>
  </conditionalFormatting>
  <conditionalFormatting sqref="F105:F111">
    <cfRule type="expression" dxfId="85" priority="15">
      <formula>F105&gt;0</formula>
    </cfRule>
    <cfRule type="expression" dxfId="84" priority="16">
      <formula>F105&lt;0</formula>
    </cfRule>
  </conditionalFormatting>
  <conditionalFormatting sqref="H105:I111">
    <cfRule type="expression" dxfId="83" priority="13">
      <formula>H105&gt;0</formula>
    </cfRule>
    <cfRule type="expression" dxfId="82" priority="14">
      <formula>H105&lt;0</formula>
    </cfRule>
  </conditionalFormatting>
  <conditionalFormatting sqref="I117 F117:F119">
    <cfRule type="expression" dxfId="81" priority="11">
      <formula>F117&gt;0</formula>
    </cfRule>
    <cfRule type="expression" dxfId="80" priority="12">
      <formula>F117&lt;0</formula>
    </cfRule>
  </conditionalFormatting>
  <conditionalFormatting sqref="F189:F196 H189:H196">
    <cfRule type="expression" dxfId="79" priority="9">
      <formula>F189&gt;0</formula>
    </cfRule>
    <cfRule type="expression" dxfId="78" priority="10">
      <formula>F189&lt;0</formula>
    </cfRule>
  </conditionalFormatting>
  <conditionalFormatting sqref="H202 F202">
    <cfRule type="expression" dxfId="77" priority="7">
      <formula>F202&gt;0</formula>
    </cfRule>
    <cfRule type="expression" dxfId="76" priority="8">
      <formula>F202&lt;0</formula>
    </cfRule>
  </conditionalFormatting>
  <conditionalFormatting sqref="I204">
    <cfRule type="expression" dxfId="75" priority="5">
      <formula>I204&gt;0</formula>
    </cfRule>
    <cfRule type="expression" dxfId="74" priority="6">
      <formula>I204&lt;0</formula>
    </cfRule>
  </conditionalFormatting>
  <conditionalFormatting sqref="H204 F204">
    <cfRule type="expression" dxfId="73" priority="3">
      <formula>F204&gt;0</formula>
    </cfRule>
    <cfRule type="expression" dxfId="72" priority="4">
      <formula>F204&lt;0</formula>
    </cfRule>
  </conditionalFormatting>
  <conditionalFormatting sqref="M54">
    <cfRule type="expression" dxfId="71" priority="1">
      <formula>M54&gt;0</formula>
    </cfRule>
    <cfRule type="expression" dxfId="7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79.56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79.56</v>
      </c>
      <c r="R4" s="490">
        <v>1.1000000000000001E-3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3" t="s">
        <v>78</v>
      </c>
      <c r="P42" s="75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87.516000000000005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86.720400000000012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85.924800000000005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85.129200000000012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84.333600000000004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83.538000000000011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82.742400000000004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81.94680000000001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81.151200000000003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80.35560000000001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79.56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78.764399999999995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77.968800000000002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77.173199999999994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76.377600000000001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75.581999999999994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74.7864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73.990800000000007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73.1952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72.399600000000007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71.603999999999999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6" activePane="bottomLeft" state="frozen"/>
      <selection activeCell="A2" sqref="A2"/>
      <selection pane="bottomLeft" activeCell="P54" sqref="P54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52.01</v>
      </c>
      <c r="R4" s="490">
        <v>1.34E-2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10402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-1132.5300000000016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-1182.4800000000014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-0.10207449967542792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53" t="s">
        <v>78</v>
      </c>
      <c r="P41" s="753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57.211000000000006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56.690899999999999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6" si="16">C44*(E44-D44)</f>
        <v>-397.40000000000038</v>
      </c>
      <c r="G44" s="39">
        <f t="shared" ref="G44:G46" si="17">D44*C44</f>
        <v>11611.4</v>
      </c>
      <c r="H44" s="227">
        <f t="shared" ref="H44:H46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56.1708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55.650700000000001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O46" s="81">
        <v>1.06</v>
      </c>
      <c r="P46" s="81">
        <f t="shared" si="15"/>
        <v>55.130600000000001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54.610500000000002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54.090400000000002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53.570299999999996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53.050199999999997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52.530099999999997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52.01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51.489899999999999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50.969799999999999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50.4497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49.929599999999994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49.409499999999994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48.889399999999995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48.369300000000003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47.849200000000003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47.329099999999997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46.808999999999997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43.78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43.78</v>
      </c>
      <c r="R4" s="490">
        <v>7.6E-3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60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60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3" t="s">
        <v>78</v>
      </c>
      <c r="P41" s="75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48.158000000000008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47.720200000000006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47.282400000000003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46.844600000000007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46.406800000000004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45.969000000000001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45.531200000000005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45.093400000000003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44.6556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44.217800000000004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43.78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43.342199999999998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42.904400000000003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42.4666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42.028799999999997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41.591000000000001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41.153199999999998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40.715400000000002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40.2776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39.839800000000004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39.402000000000001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193.51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193.51</v>
      </c>
      <c r="R4" s="490">
        <v>1.67E-2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3" t="s">
        <v>78</v>
      </c>
      <c r="P45" s="753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212.86100000000002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210.92590000000001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208.99080000000001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207.0557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205.1206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203.18549999999999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201.25039999999998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199.31530000000001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197.3802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195.4451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193.51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191.57489999999999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189.63979999999998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187.70469999999997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185.7696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183.83449999999999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181.89939999999999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179.96430000000001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178.0292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176.0941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174.15899999999999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48.75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48.75</v>
      </c>
      <c r="R4" s="490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53.625000000000007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53.137500000000003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52.650000000000006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52.162500000000001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51.675000000000004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51.1875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50.7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50.212499999999999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49.725000000000001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49.237499999999997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48.75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48.262500000000003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47.774999999999999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47.287500000000001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46.8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46.3125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45.824999999999996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45.337500000000006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44.85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44.362500000000004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43.875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117.63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117.63</v>
      </c>
      <c r="R4" s="490">
        <v>-6.9999999999999999E-4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3" t="s">
        <v>78</v>
      </c>
      <c r="Q39" s="75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129.393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128.2167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127.04040000000001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125.86410000000001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124.6878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123.5115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122.3352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121.1589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119.98259999999999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118.80629999999999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117.63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116.4537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115.2774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114.10109999999999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112.92479999999999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111.74849999999999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110.5722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109.3959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108.2196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107.0433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105.867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200.48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200.48</v>
      </c>
      <c r="R4" s="490">
        <v>9.2999999999999992E-3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3" t="s">
        <v>78</v>
      </c>
      <c r="P41" s="75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220.52800000000002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218.5232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216.51840000000001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214.5136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212.50880000000001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210.50399999999999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208.4992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206.49439999999998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204.4896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202.48479999999998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200.48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198.4752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196.47039999999998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194.46559999999999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192.46079999999998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190.45599999999999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188.45119999999997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186.44640000000001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184.44159999999999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182.43680000000001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180.43199999999999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2017-10-04T23:18:03Z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