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SLCA" sheetId="122" state="hidden" r:id="rId40"/>
    <sheet name="XLP" sheetId="104" r:id="rId41"/>
    <sheet name="KR" sheetId="51" r:id="rId42"/>
    <sheet name="F" sheetId="54" state="hidden" r:id="rId43"/>
    <sheet name="JNJ" sheetId="68" state="hidden" r:id="rId44"/>
    <sheet name="ULTA" sheetId="81" state="hidden" r:id="rId45"/>
    <sheet name="FRC" sheetId="89" state="hidden" r:id="rId46"/>
    <sheet name="AAP" sheetId="77" state="hidden" r:id="rId47"/>
    <sheet name="CMCSA" sheetId="99" state="hidden" r:id="rId48"/>
    <sheet name="XEC" sheetId="100" state="hidden" r:id="rId49"/>
    <sheet name="WRK" sheetId="108" state="hidden" r:id="rId50"/>
    <sheet name="MO" sheetId="102" state="hidden" r:id="rId51"/>
    <sheet name="T" sheetId="93" state="hidden" r:id="rId52"/>
    <sheet name="COST" sheetId="78" state="hidden" r:id="rId53"/>
    <sheet name="CPN" sheetId="7" state="hidden" r:id="rId54"/>
    <sheet name="EW" sheetId="72" state="hidden" r:id="rId55"/>
    <sheet name="TJX" sheetId="79" state="hidden" r:id="rId56"/>
    <sheet name="QQQ" sheetId="101" state="hidden" r:id="rId57"/>
    <sheet name="WBA" sheetId="84" state="hidden" r:id="rId58"/>
    <sheet name="AZO" sheetId="83" state="hidden" r:id="rId59"/>
    <sheet name="FL" sheetId="98" r:id="rId60"/>
    <sheet name="MLM" sheetId="97" state="hidden" r:id="rId61"/>
    <sheet name="KHC" sheetId="96" r:id="rId62"/>
    <sheet name="KBWY" sheetId="94" state="hidden" r:id="rId63"/>
    <sheet name="AYI" sheetId="92" state="hidden" r:id="rId64"/>
    <sheet name="DIA" sheetId="91" r:id="rId65"/>
    <sheet name="ICE" sheetId="95" r:id="rId66"/>
    <sheet name="NKE" sheetId="50" state="hidden" r:id="rId67"/>
    <sheet name="MOS" sheetId="58" state="hidden" r:id="rId68"/>
    <sheet name="VGK" sheetId="59" state="hidden" r:id="rId69"/>
    <sheet name="CMG" sheetId="87" state="hidden" r:id="rId70"/>
    <sheet name="HAS" sheetId="90" state="hidden" r:id="rId71"/>
    <sheet name="HSIC" sheetId="82" state="hidden" r:id="rId72"/>
    <sheet name="PDCO" sheetId="88" state="hidden" r:id="rId73"/>
    <sheet name="MU" sheetId="17" state="hidden" r:id="rId74"/>
    <sheet name="IP" sheetId="44" state="hidden" r:id="rId75"/>
    <sheet name="INTC" sheetId="13" state="hidden" r:id="rId76"/>
    <sheet name="HES" sheetId="10" state="hidden" r:id="rId77"/>
    <sheet name="UNP" sheetId="20" state="hidden" r:id="rId78"/>
    <sheet name="NCLH" sheetId="67" state="hidden" r:id="rId79"/>
    <sheet name="SPY" sheetId="47" state="hidden" r:id="rId80"/>
    <sheet name="SWKS" sheetId="41" state="hidden" r:id="rId81"/>
    <sheet name="CNI" sheetId="42" state="hidden" r:id="rId82"/>
    <sheet name="WFC" sheetId="45" r:id="rId83"/>
    <sheet name="AA" sheetId="3" state="hidden" r:id="rId84"/>
    <sheet name="CF" sheetId="61" state="hidden" r:id="rId85"/>
    <sheet name="TGT" sheetId="75" state="hidden" r:id="rId86"/>
    <sheet name="NWL" sheetId="46" state="hidden" r:id="rId87"/>
    <sheet name="KORS" sheetId="16" state="hidden" r:id="rId88"/>
    <sheet name="ALL" sheetId="22" state="hidden" r:id="rId89"/>
    <sheet name="NSC" sheetId="24" state="hidden" r:id="rId90"/>
    <sheet name="AVGO" sheetId="15" state="hidden" r:id="rId91"/>
    <sheet name="UAL" sheetId="52" state="hidden" r:id="rId92"/>
    <sheet name="CAH" sheetId="53" state="hidden" r:id="rId93"/>
    <sheet name="DAL" sheetId="49" r:id="rId94"/>
    <sheet name="TEVA" sheetId="74" state="hidden" r:id="rId95"/>
    <sheet name="DIS" sheetId="34" state="hidden" r:id="rId96"/>
    <sheet name="FTR" sheetId="40" state="hidden" r:id="rId97"/>
    <sheet name="GILD" sheetId="31" r:id="rId98"/>
    <sheet name="WWD" sheetId="28" state="hidden" r:id="rId99"/>
    <sheet name="GIS" sheetId="43" state="hidden" r:id="rId100"/>
    <sheet name="GM" sheetId="29" state="hidden" r:id="rId101"/>
    <sheet name="TMO" sheetId="48" state="hidden" r:id="rId102"/>
    <sheet name="TKR" sheetId="32" state="hidden" r:id="rId103"/>
    <sheet name="UTX" sheetId="30" state="hidden" r:id="rId104"/>
    <sheet name="UNH" sheetId="26" state="hidden" r:id="rId105"/>
  </sheets>
  <functionGroups builtInGroupCount="18"/>
  <definedNames>
    <definedName name="_xlnm._FilterDatabase" localSheetId="0" hidden="1">ACTIVE!$E$1:$M$26</definedName>
    <definedName name="hp?s_AA_Historical_Prices_1" localSheetId="83">AA!$W$1:$AC$68</definedName>
    <definedName name="hp?s_AAPL" localSheetId="8">AAPL!#REF!</definedName>
    <definedName name="hp?s_AKAM_Historical_Prices" localSheetId="16">BMY!$W$1:$AC$70</definedName>
    <definedName name="hp?s_ALL_Historical_Prices" localSheetId="88">ALL!$X$1:$AD$69</definedName>
    <definedName name="hp?s_AVGO" localSheetId="90">AVGO!$W$1:$AC$69</definedName>
    <definedName name="hp?s_AXP_Historical_Prices" localSheetId="9">AXP!$W$1:$AC$70</definedName>
    <definedName name="hp?s_BIIB" localSheetId="3">BIIB!#REF!</definedName>
    <definedName name="hp?s_CAH" localSheetId="92">CAH!#REF!</definedName>
    <definedName name="hp?s_cce" localSheetId="15">CCE!#REF!</definedName>
    <definedName name="hp?s_CNI" localSheetId="81">CNI!$W$1:$AC$69</definedName>
    <definedName name="hp?s_CPN_Historical_Prices" localSheetId="53">CPN!$W$1:$AC$68</definedName>
    <definedName name="hp?s_DIS" localSheetId="15">CCE!#REF!</definedName>
    <definedName name="hp?s_DIS" localSheetId="95">DIS!$W$1:$AC$68</definedName>
    <definedName name="hp?s_DIS" localSheetId="96">FTR!#REF!</definedName>
    <definedName name="hp?s_ew_Historical_Prices" localSheetId="54">EW!$W$1:$AC$68</definedName>
    <definedName name="hp?s_foxa" localSheetId="12">FOXA!$W$1:$AC$69</definedName>
    <definedName name="hp?s_GILD" localSheetId="97">GILD!#REF!</definedName>
    <definedName name="hp?s_GIS" localSheetId="99">GIS!#REF!</definedName>
    <definedName name="hp?s_GM" localSheetId="100">GM!$W$1:$AC$69</definedName>
    <definedName name="hp?s_HES" localSheetId="76">HES!$W$1:$AC$69</definedName>
    <definedName name="hp?s_INTC_Historical_Prices" localSheetId="75">INTC!$W$1:$AC$69</definedName>
    <definedName name="hp?s_IP" localSheetId="74">IP!$W$1:$AC$69</definedName>
    <definedName name="hp?s_KORS" localSheetId="87">KORS!$W$1:$AC$68</definedName>
    <definedName name="hp?s_MYL" localSheetId="4">MYL!$W$1:$AC$68</definedName>
    <definedName name="hp?s_nclh" localSheetId="78">NCLH!$W$1:$AC$68</definedName>
    <definedName name="hp?s_nke" localSheetId="66">NKE!$W$1:$AC$69</definedName>
    <definedName name="hp?s_NWL" localSheetId="86">NWL!#REF!</definedName>
    <definedName name="hp?s_pinc" localSheetId="11">PINC!$W$1:$AC$68</definedName>
    <definedName name="hp?s_SWKS" localSheetId="80">SWKS!$W$1:$AC$69</definedName>
    <definedName name="hp?s_TKR" localSheetId="102">TKR!$W$1:$AC$69</definedName>
    <definedName name="hp?s_tmo" localSheetId="101">TMO!$W$1:$AC$69</definedName>
    <definedName name="hp?s_ual" localSheetId="91">UAL!$W$1:$AC$68</definedName>
    <definedName name="hp?s_UNH" localSheetId="104">UNH!$W$1:$AC$69</definedName>
    <definedName name="hp?s_UTX" localSheetId="103">UTX!$W$1:$AC$69</definedName>
    <definedName name="hp?s_vgk" localSheetId="68">VGK!$W$1:$AC$69</definedName>
    <definedName name="hp?s_WFC" localSheetId="82">WFC!#REF!</definedName>
    <definedName name="hp?s_WWD" localSheetId="98">WWD!$W$1:$AC$69</definedName>
    <definedName name="PL" localSheetId="83">AA!$Q$7</definedName>
    <definedName name="PL" localSheetId="46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3">#REF!</definedName>
    <definedName name="PL" localSheetId="58">#REF!</definedName>
    <definedName name="PL" localSheetId="16">#REF!</definedName>
    <definedName name="PL" localSheetId="92">#REF!</definedName>
    <definedName name="PL" localSheetId="84">#REF!</definedName>
    <definedName name="PL" localSheetId="47">#REF!</definedName>
    <definedName name="PL" localSheetId="69">#REF!</definedName>
    <definedName name="PL" localSheetId="52">#REF!</definedName>
    <definedName name="PL" localSheetId="35">#REF!</definedName>
    <definedName name="PL" localSheetId="23">#REF!</definedName>
    <definedName name="PL" localSheetId="10">#REF!</definedName>
    <definedName name="PL" localSheetId="64">#REF!</definedName>
    <definedName name="PL" localSheetId="31">#REF!</definedName>
    <definedName name="PL" localSheetId="18">#REF!</definedName>
    <definedName name="PL" localSheetId="29">#REF!</definedName>
    <definedName name="PL" localSheetId="54">#REF!</definedName>
    <definedName name="PL" localSheetId="42">#REF!</definedName>
    <definedName name="PL" localSheetId="25">#REF!</definedName>
    <definedName name="PL" localSheetId="59">#REF!</definedName>
    <definedName name="PL" localSheetId="12">#REF!</definedName>
    <definedName name="PL" localSheetId="45">#REF!</definedName>
    <definedName name="PL" localSheetId="33">#REF!</definedName>
    <definedName name="PL" localSheetId="19">#REF!</definedName>
    <definedName name="PL" localSheetId="70">#REF!</definedName>
    <definedName name="PL" localSheetId="71">#REF!</definedName>
    <definedName name="PL" localSheetId="65">#REF!</definedName>
    <definedName name="PL" localSheetId="22">#REF!</definedName>
    <definedName name="PL" localSheetId="38">#REF!</definedName>
    <definedName name="PL" localSheetId="43">#REF!</definedName>
    <definedName name="PL" localSheetId="62">#REF!</definedName>
    <definedName name="PL" localSheetId="61">#REF!</definedName>
    <definedName name="PL" localSheetId="41">#REF!</definedName>
    <definedName name="PL" localSheetId="14">#REF!</definedName>
    <definedName name="PL" localSheetId="60">#REF!</definedName>
    <definedName name="PL" localSheetId="50">#REF!</definedName>
    <definedName name="PL" localSheetId="67">#REF!</definedName>
    <definedName name="PL" localSheetId="4">#REF!</definedName>
    <definedName name="PL" localSheetId="78">NCLH!$Q$7</definedName>
    <definedName name="PL" localSheetId="66">#REF!</definedName>
    <definedName name="PL" localSheetId="7">#REF!</definedName>
    <definedName name="PL" localSheetId="72">#REF!</definedName>
    <definedName name="PL" localSheetId="11">PINC!$Q$7</definedName>
    <definedName name="PL" localSheetId="26">#REF!</definedName>
    <definedName name="PL" localSheetId="37">#REF!</definedName>
    <definedName name="PL" localSheetId="56">#REF!</definedName>
    <definedName name="PL" localSheetId="27">#REF!</definedName>
    <definedName name="PL" localSheetId="39">#REF!</definedName>
    <definedName name="PL" localSheetId="79">SPY!$Q$7</definedName>
    <definedName name="PL" localSheetId="80">SWKS!$Q$7</definedName>
    <definedName name="PL" localSheetId="51">#REF!</definedName>
    <definedName name="PL" localSheetId="30">#REF!</definedName>
    <definedName name="PL" localSheetId="85">#REF!</definedName>
    <definedName name="PL" localSheetId="17">#REF!</definedName>
    <definedName name="PL" localSheetId="55">#REF!</definedName>
    <definedName name="PL" localSheetId="91">#REF!</definedName>
    <definedName name="PL" localSheetId="44">#REF!</definedName>
    <definedName name="PL" localSheetId="68">#REF!</definedName>
    <definedName name="PL" localSheetId="57">#REF!</definedName>
    <definedName name="PL" localSheetId="82">WFC!$Q$7</definedName>
    <definedName name="PL" localSheetId="49">#REF!</definedName>
    <definedName name="PL" localSheetId="48">#REF!</definedName>
    <definedName name="PL" localSheetId="28">#REF!</definedName>
    <definedName name="PL" localSheetId="40">#REF!</definedName>
    <definedName name="PL" localSheetId="34">#REF!</definedName>
    <definedName name="q?s_aa_ql_1" localSheetId="83">AA!$T$40:$U$55</definedName>
    <definedName name="q?s_AKAM" localSheetId="20">AKAM!$T$43:$U$58</definedName>
    <definedName name="q?s_ALL" localSheetId="88">ALL!$T$40:$U$55</definedName>
    <definedName name="q?s_AVGO" localSheetId="90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4">CF!$T$56:$U$71</definedName>
    <definedName name="q?s_CNI" localSheetId="81">CNI!$T$43:$U$58</definedName>
    <definedName name="q?s_CPN" localSheetId="53">CPN!$T$43:$U$58</definedName>
    <definedName name="q?s_dg" localSheetId="10">DG!$T$43:$U$58</definedName>
    <definedName name="q?s_DIS" localSheetId="95">DIS!$T$43:$U$58</definedName>
    <definedName name="q?s_ew" localSheetId="54">EW!$T$43:$U$58</definedName>
    <definedName name="q?s_F" localSheetId="42">F!$T$43:$U$58</definedName>
    <definedName name="q?s_foxa" localSheetId="12">FOXA!$T$43:$U$58</definedName>
    <definedName name="q?s_FTR" localSheetId="96">FTR!$T$43:$U$58</definedName>
    <definedName name="q?s_GILD" localSheetId="97">GILD!$T$43:$U$58</definedName>
    <definedName name="q?s_GM" localSheetId="100">GM!$T$43:$U$58</definedName>
    <definedName name="q?s_HES" localSheetId="76">HES!$T$43:$U$58</definedName>
    <definedName name="q?s_INTC" localSheetId="75">INTC!$T$43:$U$58</definedName>
    <definedName name="q?s_IP" localSheetId="74">IP!$T$43:$U$58</definedName>
    <definedName name="q?s_JNJ" localSheetId="43">JNJ!$T$43:$U$58</definedName>
    <definedName name="q?s_KORS" localSheetId="87">KORS!$T$43:$U$58</definedName>
    <definedName name="q?s_MU" localSheetId="73">MU!#REF!</definedName>
    <definedName name="q?s_MYL" localSheetId="4">MYL!$T$43:$U$58</definedName>
    <definedName name="q?s_nclh" localSheetId="78">NCLH!$T$40:$U$55</definedName>
    <definedName name="q?s_NKE" localSheetId="66">NKE!$T$43:$U$58</definedName>
    <definedName name="q?s_NSC" localSheetId="77">UNP!$T$43:$U$58</definedName>
    <definedName name="q?s_pinc" localSheetId="11">PINC!$T$40:$U$55</definedName>
    <definedName name="q?s_SIG" localSheetId="5">SIG!#REF!</definedName>
    <definedName name="q?s_SWKS" localSheetId="80">SWKS!$T$40:$U$55</definedName>
    <definedName name="q?s_tgt" localSheetId="85">TGT!$T$43:$U$58</definedName>
    <definedName name="q?s_TKR" localSheetId="102">TKR!$T$43:$U$58</definedName>
    <definedName name="q?s_tmo" localSheetId="101">TMO!$T$43:$U$58</definedName>
    <definedName name="q?s_UAL" localSheetId="91">UAL!$T$43:$U$58</definedName>
    <definedName name="q?s_UNH" localSheetId="104">UNH!$T$43:$U$58</definedName>
    <definedName name="q?s_UTX" localSheetId="103">UTX!$T$43:$U$58</definedName>
    <definedName name="q?s_vgk" localSheetId="68">VGK!$T$43:$U$56</definedName>
    <definedName name="q?s_WWD" localSheetId="9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94" i="38" l="1"/>
  <c r="A794" i="38"/>
  <c r="D794" i="38"/>
  <c r="E794" i="38"/>
  <c r="G794" i="38"/>
  <c r="H794" i="38"/>
  <c r="K794" i="38"/>
  <c r="L794" i="38" s="1"/>
  <c r="M794" i="38"/>
  <c r="S794" i="38"/>
  <c r="H45" i="78"/>
  <c r="G45" i="78"/>
  <c r="F45" i="78"/>
  <c r="F5" i="78"/>
  <c r="H27" i="116"/>
  <c r="G27" i="116"/>
  <c r="F27" i="116"/>
  <c r="F3" i="116"/>
  <c r="F328" i="25"/>
  <c r="H328" i="25"/>
  <c r="G328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N794" i="38" l="1"/>
  <c r="O794" i="38" s="1"/>
  <c r="P794" i="38"/>
  <c r="Z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O793" i="38" l="1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C25" i="92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M85" i="122"/>
  <c r="F85" i="122"/>
  <c r="M19" i="122"/>
  <c r="F19" i="122"/>
  <c r="C19" i="122"/>
  <c r="K19" i="122"/>
  <c r="C85" i="122"/>
  <c r="K85" i="122"/>
  <c r="H85" i="122"/>
  <c r="H19" i="122"/>
  <c r="P791" i="38" l="1"/>
  <c r="Q2" i="122"/>
  <c r="M66" i="122"/>
  <c r="Q10" i="122" s="1"/>
  <c r="O791" i="38"/>
  <c r="Z791" i="38"/>
  <c r="U791" i="38"/>
  <c r="P790" i="38"/>
  <c r="Z790" i="38"/>
  <c r="O790" i="38"/>
  <c r="U790" i="38"/>
  <c r="Q8" i="122"/>
  <c r="Q7" i="122" s="1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9" i="122" l="1"/>
  <c r="F47" i="90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19" i="121"/>
  <c r="F85" i="120"/>
  <c r="H85" i="120"/>
  <c r="F19" i="120"/>
  <c r="M85" i="121"/>
  <c r="M85" i="120"/>
  <c r="H85" i="121"/>
  <c r="H19" i="121"/>
  <c r="H19" i="120"/>
  <c r="C85" i="121"/>
  <c r="K85" i="120"/>
  <c r="M19" i="121"/>
  <c r="C85" i="120"/>
  <c r="M19" i="120"/>
  <c r="K19" i="121"/>
  <c r="F85" i="121"/>
  <c r="K85" i="121"/>
  <c r="C19" i="121"/>
  <c r="C19" i="120"/>
  <c r="K19" i="120"/>
  <c r="Q2" i="120" l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8" i="121" l="1"/>
  <c r="Q5" i="121"/>
  <c r="O787" i="38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19" i="119"/>
  <c r="F19" i="119"/>
  <c r="M85" i="119"/>
  <c r="C19" i="119"/>
  <c r="C85" i="119"/>
  <c r="F85" i="119"/>
  <c r="H85" i="119"/>
  <c r="K19" i="119"/>
  <c r="H19" i="119"/>
  <c r="K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F19" i="118"/>
  <c r="C19" i="118"/>
  <c r="K85" i="118"/>
  <c r="F85" i="118"/>
  <c r="K19" i="118"/>
  <c r="H85" i="118"/>
  <c r="H19" i="118"/>
  <c r="C85" i="118"/>
  <c r="M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M19" i="117"/>
  <c r="H19" i="117"/>
  <c r="K19" i="117"/>
  <c r="M85" i="117"/>
  <c r="H19" i="116"/>
  <c r="K85" i="117"/>
  <c r="F19" i="117"/>
  <c r="H85" i="117"/>
  <c r="F19" i="116"/>
  <c r="C85" i="117"/>
  <c r="C85" i="116"/>
  <c r="M19" i="116"/>
  <c r="C19" i="116"/>
  <c r="H85" i="116"/>
  <c r="M85" i="116"/>
  <c r="K85" i="116"/>
  <c r="C19" i="117"/>
  <c r="K19" i="116"/>
  <c r="F85" i="117"/>
  <c r="F85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19" i="115"/>
  <c r="F85" i="115"/>
  <c r="K85" i="115"/>
  <c r="F19" i="115"/>
  <c r="M85" i="115"/>
  <c r="C85" i="115"/>
  <c r="H19" i="115"/>
  <c r="K19" i="115"/>
  <c r="M19" i="115"/>
  <c r="H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19" i="114"/>
  <c r="C19" i="114"/>
  <c r="H19" i="114"/>
  <c r="K85" i="114"/>
  <c r="C85" i="114"/>
  <c r="K19" i="114"/>
  <c r="H85" i="114"/>
  <c r="F85" i="114"/>
  <c r="F19" i="114"/>
  <c r="M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K85" i="113"/>
  <c r="F19" i="113"/>
  <c r="K19" i="112"/>
  <c r="K85" i="112"/>
  <c r="K19" i="113"/>
  <c r="M19" i="113"/>
  <c r="C85" i="112"/>
  <c r="F85" i="112"/>
  <c r="H85" i="112"/>
  <c r="M85" i="112"/>
  <c r="H85" i="113"/>
  <c r="M85" i="113"/>
  <c r="H19" i="113"/>
  <c r="C19" i="112"/>
  <c r="F19" i="112"/>
  <c r="H19" i="112"/>
  <c r="F85" i="113"/>
  <c r="C85" i="113"/>
  <c r="M19" i="112"/>
  <c r="C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0"/>
  <c r="H85" i="110"/>
  <c r="C19" i="110"/>
  <c r="C85" i="111"/>
  <c r="C19" i="111"/>
  <c r="C85" i="110"/>
  <c r="K19" i="110"/>
  <c r="F19" i="110"/>
  <c r="F19" i="111"/>
  <c r="M19" i="111"/>
  <c r="K85" i="110"/>
  <c r="K85" i="111"/>
  <c r="H85" i="111"/>
  <c r="F85" i="110"/>
  <c r="K19" i="111"/>
  <c r="M85" i="111"/>
  <c r="F85" i="111"/>
  <c r="M85" i="110"/>
  <c r="H19" i="111"/>
  <c r="M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C85" i="109"/>
  <c r="M85" i="109"/>
  <c r="F85" i="109"/>
  <c r="F19" i="109"/>
  <c r="M19" i="109"/>
  <c r="C19" i="109"/>
  <c r="H85" i="109"/>
  <c r="H19" i="109"/>
  <c r="K19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19" i="108"/>
  <c r="F85" i="108"/>
  <c r="H19" i="108"/>
  <c r="F19" i="108"/>
  <c r="M85" i="108"/>
  <c r="M19" i="108"/>
  <c r="K85" i="108"/>
  <c r="H85" i="108"/>
  <c r="C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M19" i="107"/>
  <c r="H85" i="107"/>
  <c r="K19" i="107"/>
  <c r="K85" i="107"/>
  <c r="F85" i="107"/>
  <c r="M85" i="107"/>
  <c r="C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H85" i="106"/>
  <c r="C19" i="106"/>
  <c r="K85" i="106"/>
  <c r="F85" i="106"/>
  <c r="C85" i="106"/>
  <c r="H19" i="106"/>
  <c r="K19" i="106"/>
  <c r="M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39" i="46"/>
  <c r="C19" i="47"/>
  <c r="H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F19" i="105"/>
  <c r="M85" i="105"/>
  <c r="K19" i="105"/>
  <c r="M19" i="105"/>
  <c r="F85" i="105"/>
  <c r="C19" i="105"/>
  <c r="H19" i="105"/>
  <c r="C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M85" i="104"/>
  <c r="H19" i="104"/>
  <c r="C85" i="104"/>
  <c r="K19" i="104"/>
  <c r="F85" i="104"/>
  <c r="K85" i="104"/>
  <c r="M19" i="104"/>
  <c r="F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C85" i="103"/>
  <c r="K85" i="103"/>
  <c r="H85" i="103"/>
  <c r="M19" i="103"/>
  <c r="K19" i="103"/>
  <c r="F19" i="103"/>
  <c r="C19" i="103"/>
  <c r="H19" i="103"/>
  <c r="K19" i="89"/>
  <c r="M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C85" i="102"/>
  <c r="M19" i="102"/>
  <c r="K19" i="102"/>
  <c r="F19" i="102"/>
  <c r="H85" i="102"/>
  <c r="C19" i="102"/>
  <c r="M85" i="102"/>
  <c r="K85" i="102"/>
  <c r="F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19" i="99"/>
  <c r="F22" i="101"/>
  <c r="F19" i="100"/>
  <c r="K88" i="101"/>
  <c r="C19" i="100"/>
  <c r="M85" i="99"/>
  <c r="F88" i="101"/>
  <c r="C85" i="100"/>
  <c r="C88" i="101"/>
  <c r="C19" i="99"/>
  <c r="H19" i="99"/>
  <c r="M19" i="100"/>
  <c r="H19" i="100"/>
  <c r="F85" i="99"/>
  <c r="C22" i="101"/>
  <c r="K19" i="100"/>
  <c r="H22" i="101"/>
  <c r="K22" i="101"/>
  <c r="C85" i="99"/>
  <c r="F19" i="99"/>
  <c r="K85" i="99"/>
  <c r="K85" i="100"/>
  <c r="M19" i="99"/>
  <c r="M88" i="101"/>
  <c r="H85" i="99"/>
  <c r="M85" i="100"/>
  <c r="M22" i="101"/>
  <c r="H85" i="100"/>
  <c r="F85" i="100"/>
  <c r="H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F85" i="97"/>
  <c r="K19" i="98"/>
  <c r="H19" i="98"/>
  <c r="M19" i="98"/>
  <c r="M19" i="97"/>
  <c r="M85" i="97"/>
  <c r="K25" i="88"/>
  <c r="C85" i="97"/>
  <c r="H85" i="97"/>
  <c r="F19" i="97"/>
  <c r="H85" i="98"/>
  <c r="C85" i="98"/>
  <c r="C19" i="98"/>
  <c r="F19" i="98"/>
  <c r="H19" i="97"/>
  <c r="F85" i="98"/>
  <c r="K85" i="97"/>
  <c r="M85" i="98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F19" i="96"/>
  <c r="C88" i="96"/>
  <c r="F88" i="96"/>
  <c r="C19" i="96"/>
  <c r="H88" i="96"/>
  <c r="H19" i="96"/>
  <c r="M19" i="96"/>
  <c r="K19" i="96"/>
  <c r="K88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85" i="95"/>
  <c r="C19" i="95"/>
  <c r="H85" i="95"/>
  <c r="F85" i="95"/>
  <c r="M85" i="95"/>
  <c r="C85" i="95"/>
  <c r="K19" i="95"/>
  <c r="H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H85" i="94"/>
  <c r="F85" i="94"/>
  <c r="K19" i="94"/>
  <c r="M85" i="94"/>
  <c r="C19" i="94"/>
  <c r="H19" i="94"/>
  <c r="F19" i="94"/>
  <c r="K85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K104" i="93"/>
  <c r="M104" i="93"/>
  <c r="F104" i="93"/>
  <c r="M26" i="93"/>
  <c r="H104" i="93"/>
  <c r="C104" i="93"/>
  <c r="H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F85" i="91"/>
  <c r="H85" i="91"/>
  <c r="C104" i="92"/>
  <c r="K104" i="92"/>
  <c r="H26" i="92"/>
  <c r="F104" i="92"/>
  <c r="H104" i="92"/>
  <c r="C19" i="91"/>
  <c r="F19" i="47"/>
  <c r="C26" i="92"/>
  <c r="K26" i="92"/>
  <c r="F26" i="92"/>
  <c r="M104" i="92"/>
  <c r="M26" i="92"/>
  <c r="F19" i="91"/>
  <c r="M19" i="91"/>
  <c r="C85" i="91"/>
  <c r="H19" i="91"/>
  <c r="M85" i="91"/>
  <c r="K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85" i="90"/>
  <c r="H19" i="90"/>
  <c r="K19" i="90"/>
  <c r="C85" i="90"/>
  <c r="H85" i="90"/>
  <c r="M19" i="90"/>
  <c r="M85" i="90"/>
  <c r="F19" i="90"/>
  <c r="C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H19" i="89"/>
  <c r="F85" i="89"/>
  <c r="H85" i="89"/>
  <c r="H60" i="51"/>
  <c r="M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M85" i="87"/>
  <c r="C85" i="87"/>
  <c r="K85" i="87"/>
  <c r="H85" i="87"/>
  <c r="M107" i="88"/>
  <c r="C107" i="88"/>
  <c r="H107" i="88"/>
  <c r="K107" i="88"/>
  <c r="F19" i="87"/>
  <c r="F25" i="88"/>
  <c r="C19" i="87"/>
  <c r="M25" i="88"/>
  <c r="M19" i="87"/>
  <c r="H19" i="87"/>
  <c r="K19" i="87"/>
  <c r="F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H19" i="86"/>
  <c r="C85" i="86"/>
  <c r="F85" i="86"/>
  <c r="H85" i="86"/>
  <c r="F19" i="86"/>
  <c r="C19" i="86"/>
  <c r="K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C19" i="85"/>
  <c r="H85" i="85"/>
  <c r="C85" i="85"/>
  <c r="K19" i="85"/>
  <c r="M19" i="85"/>
  <c r="M85" i="85"/>
  <c r="H19" i="85"/>
  <c r="F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M25" i="84"/>
  <c r="M85" i="83"/>
  <c r="F85" i="83"/>
  <c r="C85" i="83"/>
  <c r="F110" i="84"/>
  <c r="K110" i="84"/>
  <c r="C110" i="84"/>
  <c r="F19" i="83"/>
  <c r="H19" i="83"/>
  <c r="C25" i="84"/>
  <c r="H85" i="83"/>
  <c r="H25" i="84"/>
  <c r="H110" i="84"/>
  <c r="K85" i="83"/>
  <c r="K19" i="83"/>
  <c r="F25" i="84"/>
  <c r="M110" i="84"/>
  <c r="M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60" i="82"/>
  <c r="F19" i="82"/>
  <c r="M19" i="82"/>
  <c r="C18" i="74"/>
  <c r="H60" i="82"/>
  <c r="K60" i="82"/>
  <c r="H18" i="74"/>
  <c r="F60" i="82"/>
  <c r="M60" i="82"/>
  <c r="M18" i="74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H96" i="31"/>
  <c r="M96" i="31"/>
  <c r="F78" i="75"/>
  <c r="C78" i="75"/>
  <c r="K78" i="75"/>
  <c r="M78" i="75"/>
  <c r="F96" i="31"/>
  <c r="K96" i="31"/>
  <c r="C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H85" i="64"/>
  <c r="M85" i="64"/>
  <c r="M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H110" i="81"/>
  <c r="K110" i="81"/>
  <c r="M110" i="81"/>
  <c r="C110" i="81"/>
  <c r="H30" i="81"/>
  <c r="M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K85" i="80"/>
  <c r="C85" i="80"/>
  <c r="M19" i="80"/>
  <c r="C19" i="80"/>
  <c r="H19" i="80"/>
  <c r="H85" i="80"/>
  <c r="F19" i="80"/>
  <c r="F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F65" i="79"/>
  <c r="M19" i="79"/>
  <c r="C65" i="79"/>
  <c r="H65" i="79"/>
  <c r="K65" i="79"/>
  <c r="K19" i="79"/>
  <c r="M65" i="79"/>
  <c r="C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K19" i="78"/>
  <c r="H85" i="78"/>
  <c r="M19" i="78"/>
  <c r="C19" i="78"/>
  <c r="C85" i="78"/>
  <c r="H19" i="78"/>
  <c r="F85" i="78"/>
  <c r="M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19" i="77"/>
  <c r="M89" i="77"/>
  <c r="H89" i="77"/>
  <c r="K89" i="77"/>
  <c r="M19" i="77"/>
  <c r="C8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C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M93" i="68"/>
  <c r="H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6" i="25"/>
  <c r="H856" i="25"/>
  <c r="C856" i="25"/>
  <c r="F832" i="25"/>
  <c r="F831" i="25"/>
  <c r="F830" i="25"/>
  <c r="F829" i="25"/>
  <c r="F828" i="25"/>
  <c r="F827" i="25"/>
  <c r="F826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F738" i="25"/>
  <c r="F737" i="25"/>
  <c r="F736" i="25"/>
  <c r="K735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7" i="25"/>
  <c r="K857" i="25"/>
  <c r="M857" i="25"/>
  <c r="C857" i="25"/>
  <c r="H857" i="25"/>
  <c r="O364" i="38" l="1"/>
  <c r="Z364" i="38"/>
  <c r="N363" i="38"/>
  <c r="F856" i="25"/>
  <c r="K856" i="25"/>
  <c r="P363" i="38"/>
  <c r="O363" i="38" l="1"/>
  <c r="Z363" i="38"/>
  <c r="M593" i="25"/>
  <c r="Q10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H339" i="25"/>
  <c r="G339" i="25"/>
  <c r="H338" i="25"/>
  <c r="G338" i="25"/>
  <c r="H337" i="25"/>
  <c r="G337" i="25"/>
  <c r="H336" i="25"/>
  <c r="G336" i="25"/>
  <c r="H335" i="25"/>
  <c r="G335" i="25"/>
  <c r="H334" i="25"/>
  <c r="G334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V794" i="38" s="1"/>
  <c r="X794" i="38" s="1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55" i="50"/>
  <c r="M90" i="72"/>
  <c r="H25" i="31"/>
  <c r="C19" i="45"/>
  <c r="K75" i="41"/>
  <c r="H119" i="7"/>
  <c r="K94" i="52"/>
  <c r="K119" i="7"/>
  <c r="H213" i="58"/>
  <c r="H75" i="41"/>
  <c r="F28" i="43"/>
  <c r="F213" i="58"/>
  <c r="M156" i="49"/>
  <c r="C19" i="54"/>
  <c r="K63" i="66"/>
  <c r="F19" i="55"/>
  <c r="F51" i="54"/>
  <c r="F19" i="60"/>
  <c r="M23" i="57"/>
  <c r="H81" i="61"/>
  <c r="F18" i="74"/>
  <c r="H19" i="75"/>
  <c r="H94" i="52"/>
  <c r="K67" i="60"/>
  <c r="H19" i="68"/>
  <c r="C30" i="49"/>
  <c r="C19" i="63"/>
  <c r="F117" i="25"/>
  <c r="C72" i="59"/>
  <c r="M65" i="71"/>
  <c r="M65" i="63"/>
  <c r="H67" i="60"/>
  <c r="M451" i="17"/>
  <c r="F85" i="64"/>
  <c r="C117" i="25"/>
  <c r="C108" i="45"/>
  <c r="F19" i="66"/>
  <c r="M23" i="17"/>
  <c r="C77" i="70"/>
  <c r="H19" i="3"/>
  <c r="K77" i="70"/>
  <c r="F43" i="58"/>
  <c r="H19" i="69"/>
  <c r="K51" i="54"/>
  <c r="C19" i="72"/>
  <c r="M67" i="60"/>
  <c r="K156" i="49"/>
  <c r="M19" i="70"/>
  <c r="K213" i="57"/>
  <c r="H72" i="59"/>
  <c r="F100" i="34"/>
  <c r="K30" i="40"/>
  <c r="M60" i="51"/>
  <c r="K19" i="70"/>
  <c r="M43" i="58"/>
  <c r="H19" i="70"/>
  <c r="M19" i="45"/>
  <c r="H19" i="55"/>
  <c r="K19" i="73"/>
  <c r="H77" i="70"/>
  <c r="H55" i="50"/>
  <c r="H19" i="52"/>
  <c r="M19" i="61"/>
  <c r="C65" i="71"/>
  <c r="M30" i="40"/>
  <c r="K19" i="62"/>
  <c r="M77" i="70"/>
  <c r="M19" i="72"/>
  <c r="M19" i="3"/>
  <c r="M51" i="54"/>
  <c r="C19" i="70"/>
  <c r="F19" i="45"/>
  <c r="M19" i="71"/>
  <c r="M19" i="50"/>
  <c r="C156" i="49"/>
  <c r="K19" i="68"/>
  <c r="F19" i="75"/>
  <c r="F108" i="45"/>
  <c r="H100" i="34"/>
  <c r="F19" i="59"/>
  <c r="F90" i="72"/>
  <c r="M19" i="75"/>
  <c r="K19" i="54"/>
  <c r="M55" i="50"/>
  <c r="M19" i="54"/>
  <c r="H451" i="17"/>
  <c r="K72" i="59"/>
  <c r="K100" i="34"/>
  <c r="F30" i="49"/>
  <c r="M19" i="62"/>
  <c r="F65" i="63"/>
  <c r="H19" i="60"/>
  <c r="F19" i="54"/>
  <c r="M19" i="34"/>
  <c r="K19" i="53"/>
  <c r="K19" i="55"/>
  <c r="H156" i="49"/>
  <c r="C19" i="69"/>
  <c r="H19" i="62"/>
  <c r="F19" i="41"/>
  <c r="M19" i="55"/>
  <c r="C90" i="72"/>
  <c r="F19" i="68"/>
  <c r="M86" i="53"/>
  <c r="H19" i="66"/>
  <c r="F72" i="59"/>
  <c r="K19" i="52"/>
  <c r="M19" i="59"/>
  <c r="M25" i="31"/>
  <c r="K19" i="75"/>
  <c r="C19" i="60"/>
  <c r="F77" i="70"/>
  <c r="C19" i="62"/>
  <c r="K81" i="61"/>
  <c r="F60" i="51"/>
  <c r="C30" i="40"/>
  <c r="H19" i="59"/>
  <c r="F119" i="7"/>
  <c r="C86" i="53"/>
  <c r="H19" i="54"/>
  <c r="C67" i="60"/>
  <c r="C19" i="71"/>
  <c r="C19" i="73"/>
  <c r="C19" i="34"/>
  <c r="F156" i="49"/>
  <c r="F81" i="61"/>
  <c r="F65" i="71"/>
  <c r="F19" i="53"/>
  <c r="H19" i="53"/>
  <c r="K19" i="3"/>
  <c r="H51" i="54"/>
  <c r="C19" i="64"/>
  <c r="C19" i="41"/>
  <c r="C19" i="52"/>
  <c r="H19" i="72"/>
  <c r="F19" i="70"/>
  <c r="F94" i="52"/>
  <c r="K19" i="41"/>
  <c r="C81" i="61"/>
  <c r="C100" i="34"/>
  <c r="C19" i="61"/>
  <c r="C19" i="3"/>
  <c r="F19" i="73"/>
  <c r="H19" i="63"/>
  <c r="C19" i="75"/>
  <c r="K18" i="74"/>
  <c r="H63" i="66"/>
  <c r="H86" i="53"/>
  <c r="K19" i="63"/>
  <c r="M72" i="59"/>
  <c r="K23" i="17"/>
  <c r="M19" i="60"/>
  <c r="K19" i="50"/>
  <c r="K23" i="57"/>
  <c r="K108" i="45"/>
  <c r="C19" i="68"/>
  <c r="C43" i="58"/>
  <c r="H30" i="40"/>
  <c r="H19" i="71"/>
  <c r="M75" i="41"/>
  <c r="K19" i="59"/>
  <c r="M19" i="66"/>
  <c r="F25" i="31"/>
  <c r="C213" i="57"/>
  <c r="H19" i="61"/>
  <c r="F67" i="60"/>
  <c r="H213" i="57"/>
  <c r="F451" i="17"/>
  <c r="H65" i="71"/>
  <c r="K25" i="31"/>
  <c r="F23" i="57"/>
  <c r="F23" i="17"/>
  <c r="F19" i="3"/>
  <c r="M108" i="45"/>
  <c r="K19" i="69"/>
  <c r="K19" i="66"/>
  <c r="C19" i="66"/>
  <c r="M19" i="63"/>
  <c r="C23" i="17"/>
  <c r="C23" i="57"/>
  <c r="F63" i="66"/>
  <c r="H23" i="17"/>
  <c r="C65" i="63"/>
  <c r="C19" i="50"/>
  <c r="F19" i="71"/>
  <c r="M213" i="57"/>
  <c r="H19" i="34"/>
  <c r="F213" i="57"/>
  <c r="M30" i="49"/>
  <c r="M63" i="66"/>
  <c r="C85" i="64"/>
  <c r="C19" i="55"/>
  <c r="C75" i="41"/>
  <c r="F19" i="72"/>
  <c r="C25" i="31"/>
  <c r="F19" i="50"/>
  <c r="K451" i="17"/>
  <c r="K213" i="58"/>
  <c r="H108" i="45"/>
  <c r="F19" i="69"/>
  <c r="M19" i="52"/>
  <c r="C19" i="53"/>
  <c r="F19" i="34"/>
  <c r="K19" i="60"/>
  <c r="M213" i="58"/>
  <c r="F19" i="62"/>
  <c r="K60" i="51"/>
  <c r="K19" i="61"/>
  <c r="K19" i="71"/>
  <c r="K43" i="58"/>
  <c r="M19" i="53"/>
  <c r="M19" i="41"/>
  <c r="F19" i="63"/>
  <c r="K65" i="63"/>
  <c r="H43" i="58"/>
  <c r="C119" i="7"/>
  <c r="K86" i="53"/>
  <c r="K65" i="71"/>
  <c r="F30" i="40"/>
  <c r="F19" i="64"/>
  <c r="M19" i="73"/>
  <c r="F55" i="50"/>
  <c r="C19" i="59"/>
  <c r="M81" i="61"/>
  <c r="K19" i="34"/>
  <c r="H117" i="25"/>
  <c r="F86" i="53"/>
  <c r="C451" i="17"/>
  <c r="M100" i="34"/>
  <c r="F19" i="61"/>
  <c r="M94" i="52"/>
  <c r="M19" i="69"/>
  <c r="C94" i="52"/>
  <c r="F75" i="41"/>
  <c r="K19" i="72"/>
  <c r="F19" i="52"/>
  <c r="C51" i="54"/>
  <c r="M119" i="7"/>
  <c r="H90" i="72"/>
  <c r="H19" i="50"/>
  <c r="H65" i="63"/>
  <c r="H19" i="41"/>
  <c r="C63" i="66"/>
  <c r="K90" i="72"/>
  <c r="K55" i="50"/>
  <c r="H19" i="73"/>
  <c r="C213" i="58"/>
  <c r="M19" i="68"/>
  <c r="V793" i="38" l="1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3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94" i="38" s="1"/>
  <c r="Y79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3" i="38" l="1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4" i="38" l="1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<sst xmlns="http://schemas.openxmlformats.org/spreadsheetml/2006/main" count="9030" uniqueCount="1340">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</sst>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5"/>
      <color rgb="FF52494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4" fontId="36" fillId="0" borderId="0" xfId="0" applyNumberFormat="1" applyFont="1"/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8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86"/>
      <tableStyleElement type="headerRow" dxfId="3685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21104"/>
        <c:axId val="463750992"/>
      </c:scatterChart>
      <c:valAx>
        <c:axId val="37142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50992"/>
        <c:crosses val="autoZero"/>
        <c:crossBetween val="midCat"/>
      </c:valAx>
      <c:valAx>
        <c:axId val="4637509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550504"/>
        <c:axId val="474595720"/>
      </c:scatterChart>
      <c:valAx>
        <c:axId val="36955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5720"/>
        <c:crosses val="autoZero"/>
        <c:crossBetween val="midCat"/>
      </c:valAx>
      <c:valAx>
        <c:axId val="47459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505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00032"/>
        <c:axId val="474593760"/>
      </c:scatterChart>
      <c:valAx>
        <c:axId val="47460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3760"/>
        <c:crosses val="autoZero"/>
        <c:crossBetween val="midCat"/>
      </c:valAx>
      <c:valAx>
        <c:axId val="4745937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0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98464"/>
        <c:axId val="474596112"/>
      </c:scatterChart>
      <c:valAx>
        <c:axId val="47459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6112"/>
        <c:crosses val="autoZero"/>
        <c:crossBetween val="midCat"/>
      </c:valAx>
      <c:valAx>
        <c:axId val="47459611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96896"/>
        <c:axId val="474597288"/>
      </c:scatterChart>
      <c:valAx>
        <c:axId val="47459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7288"/>
        <c:crosses val="autoZero"/>
        <c:crossBetween val="midCat"/>
      </c:valAx>
      <c:valAx>
        <c:axId val="47459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98072"/>
        <c:axId val="474594152"/>
      </c:scatterChart>
      <c:valAx>
        <c:axId val="47459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4152"/>
        <c:crosses val="autoZero"/>
        <c:crossBetween val="midCat"/>
      </c:valAx>
      <c:valAx>
        <c:axId val="4745941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98856"/>
        <c:axId val="474599248"/>
      </c:scatterChart>
      <c:valAx>
        <c:axId val="47459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9248"/>
        <c:crosses val="autoZero"/>
        <c:crossBetween val="midCat"/>
      </c:valAx>
      <c:valAx>
        <c:axId val="474599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8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93368"/>
        <c:axId val="474594936"/>
      </c:scatterChart>
      <c:valAx>
        <c:axId val="47459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4936"/>
        <c:crosses val="autoZero"/>
        <c:crossBetween val="midCat"/>
      </c:valAx>
      <c:valAx>
        <c:axId val="47459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9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55584"/>
        <c:axId val="475155192"/>
      </c:lineChart>
      <c:dateAx>
        <c:axId val="47515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5192"/>
        <c:crosses val="autoZero"/>
        <c:auto val="1"/>
        <c:lblOffset val="100"/>
        <c:baseTimeUnit val="days"/>
      </c:dateAx>
      <c:valAx>
        <c:axId val="4751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58720"/>
        <c:axId val="475159112"/>
      </c:lineChart>
      <c:dateAx>
        <c:axId val="47515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9112"/>
        <c:crosses val="autoZero"/>
        <c:auto val="1"/>
        <c:lblOffset val="100"/>
        <c:baseTimeUnit val="days"/>
      </c:dateAx>
      <c:valAx>
        <c:axId val="475159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699544"/>
        <c:axId val="477698760"/>
      </c:lineChart>
      <c:dateAx>
        <c:axId val="477699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98760"/>
        <c:crosses val="autoZero"/>
        <c:auto val="1"/>
        <c:lblOffset val="100"/>
        <c:baseTimeUnit val="days"/>
      </c:dateAx>
      <c:valAx>
        <c:axId val="47769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9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703464"/>
        <c:axId val="477698368"/>
      </c:lineChart>
      <c:dateAx>
        <c:axId val="477703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98368"/>
        <c:crosses val="autoZero"/>
        <c:auto val="1"/>
        <c:lblOffset val="100"/>
        <c:baseTimeUnit val="days"/>
      </c:dateAx>
      <c:valAx>
        <c:axId val="4776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01504"/>
        <c:axId val="477700328"/>
      </c:lineChart>
      <c:dateAx>
        <c:axId val="47770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0328"/>
        <c:crosses val="autoZero"/>
        <c:auto val="1"/>
        <c:lblOffset val="100"/>
        <c:baseTimeUnit val="days"/>
      </c:dateAx>
      <c:valAx>
        <c:axId val="47770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01896"/>
        <c:axId val="477697192"/>
      </c:lineChart>
      <c:dateAx>
        <c:axId val="477701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97192"/>
        <c:crosses val="autoZero"/>
        <c:auto val="1"/>
        <c:lblOffset val="100"/>
        <c:baseTimeUnit val="days"/>
      </c:dateAx>
      <c:valAx>
        <c:axId val="47769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1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697584"/>
        <c:axId val="479563352"/>
      </c:lineChart>
      <c:dateAx>
        <c:axId val="477697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3352"/>
        <c:crosses val="autoZero"/>
        <c:auto val="1"/>
        <c:lblOffset val="100"/>
        <c:baseTimeUnit val="days"/>
      </c:dateAx>
      <c:valAx>
        <c:axId val="479563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9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60608"/>
        <c:axId val="479561000"/>
      </c:lineChart>
      <c:dateAx>
        <c:axId val="479560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1000"/>
        <c:crosses val="autoZero"/>
        <c:auto val="1"/>
        <c:lblOffset val="100"/>
        <c:baseTimeUnit val="days"/>
      </c:dateAx>
      <c:valAx>
        <c:axId val="47956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MRO!$D$121:$D$331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MRO!$E$121:$E$331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1784"/>
        <c:axId val="479563744"/>
      </c:lineChart>
      <c:dateAx>
        <c:axId val="479561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3744"/>
        <c:crosses val="autoZero"/>
        <c:auto val="1"/>
        <c:lblOffset val="100"/>
        <c:baseTimeUnit val="days"/>
      </c:dateAx>
      <c:valAx>
        <c:axId val="4795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MRO!$B$121:$B$331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</c:numCache>
            </c:numRef>
          </c:cat>
          <c:val>
            <c:numRef>
              <c:f>MRO!$K$121:$K$331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4920"/>
        <c:axId val="479562568"/>
      </c:lineChart>
      <c:dateAx>
        <c:axId val="479564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2568"/>
        <c:crosses val="autoZero"/>
        <c:auto val="1"/>
        <c:lblOffset val="100"/>
        <c:baseTimeUnit val="days"/>
      </c:dateAx>
      <c:valAx>
        <c:axId val="47956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5704"/>
        <c:axId val="479566488"/>
      </c:lineChart>
      <c:dateAx>
        <c:axId val="479565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6488"/>
        <c:crosses val="autoZero"/>
        <c:auto val="1"/>
        <c:lblOffset val="100"/>
        <c:baseTimeUnit val="days"/>
      </c:dateAx>
      <c:valAx>
        <c:axId val="47956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6880"/>
        <c:axId val="479567272"/>
      </c:lineChart>
      <c:dateAx>
        <c:axId val="479566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7272"/>
        <c:crosses val="autoZero"/>
        <c:auto val="1"/>
        <c:lblOffset val="100"/>
        <c:baseTimeUnit val="days"/>
      </c:dateAx>
      <c:valAx>
        <c:axId val="47956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8056"/>
        <c:axId val="479562960"/>
      </c:lineChart>
      <c:dateAx>
        <c:axId val="479568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2960"/>
        <c:crosses val="autoZero"/>
        <c:auto val="1"/>
        <c:lblOffset val="100"/>
        <c:baseTimeUnit val="days"/>
      </c:dateAx>
      <c:valAx>
        <c:axId val="479562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1136"/>
        <c:axId val="481605056"/>
      </c:lineChart>
      <c:dateAx>
        <c:axId val="481601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056"/>
        <c:crosses val="autoZero"/>
        <c:auto val="1"/>
        <c:lblOffset val="100"/>
        <c:baseTimeUnit val="days"/>
      </c:dateAx>
      <c:valAx>
        <c:axId val="48160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3488"/>
        <c:axId val="481603880"/>
      </c:lineChart>
      <c:dateAx>
        <c:axId val="481603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880"/>
        <c:crosses val="autoZero"/>
        <c:auto val="1"/>
        <c:lblOffset val="100"/>
        <c:baseTimeUnit val="days"/>
      </c:dateAx>
      <c:valAx>
        <c:axId val="48160388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4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0352"/>
        <c:axId val="481605448"/>
      </c:lineChart>
      <c:dateAx>
        <c:axId val="48160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448"/>
        <c:crosses val="autoZero"/>
        <c:auto val="1"/>
        <c:lblOffset val="100"/>
        <c:baseTimeUnit val="days"/>
      </c:dateAx>
      <c:valAx>
        <c:axId val="48160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0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604664"/>
        <c:axId val="481602704"/>
      </c:lineChart>
      <c:dateAx>
        <c:axId val="481604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704"/>
        <c:crosses val="autoZero"/>
        <c:auto val="1"/>
        <c:lblOffset val="100"/>
        <c:baseTimeUnit val="days"/>
      </c:dateAx>
      <c:valAx>
        <c:axId val="4816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605840"/>
        <c:axId val="481606232"/>
      </c:lineChart>
      <c:dateAx>
        <c:axId val="481605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6232"/>
        <c:crosses val="autoZero"/>
        <c:auto val="1"/>
        <c:lblOffset val="100"/>
        <c:baseTimeUnit val="days"/>
      </c:dateAx>
      <c:valAx>
        <c:axId val="4816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11984"/>
        <c:axId val="494608064"/>
      </c:lineChart>
      <c:dateAx>
        <c:axId val="494611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8064"/>
        <c:crosses val="autoZero"/>
        <c:auto val="1"/>
        <c:lblOffset val="100"/>
        <c:baseTimeUnit val="days"/>
      </c:dateAx>
      <c:valAx>
        <c:axId val="4946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10808"/>
        <c:axId val="494611200"/>
      </c:lineChart>
      <c:dateAx>
        <c:axId val="494610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1200"/>
        <c:crosses val="autoZero"/>
        <c:auto val="1"/>
        <c:lblOffset val="100"/>
        <c:baseTimeUnit val="days"/>
      </c:dateAx>
      <c:valAx>
        <c:axId val="49461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10416"/>
        <c:axId val="494611592"/>
      </c:lineChart>
      <c:dateAx>
        <c:axId val="49461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1592"/>
        <c:crosses val="autoZero"/>
        <c:auto val="1"/>
        <c:lblOffset val="100"/>
        <c:baseTimeUnit val="days"/>
      </c:dateAx>
      <c:valAx>
        <c:axId val="49461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09240"/>
        <c:axId val="494612376"/>
      </c:lineChart>
      <c:dateAx>
        <c:axId val="49460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2376"/>
        <c:crosses val="autoZero"/>
        <c:auto val="1"/>
        <c:lblOffset val="100"/>
        <c:baseTimeUnit val="days"/>
      </c:dateAx>
      <c:valAx>
        <c:axId val="49461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05320"/>
        <c:axId val="494606888"/>
      </c:lineChart>
      <c:dateAx>
        <c:axId val="494605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6888"/>
        <c:crosses val="autoZero"/>
        <c:auto val="1"/>
        <c:lblOffset val="100"/>
        <c:baseTimeUnit val="days"/>
      </c:dateAx>
      <c:valAx>
        <c:axId val="4946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08848"/>
        <c:axId val="494607280"/>
      </c:lineChart>
      <c:dateAx>
        <c:axId val="49460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7280"/>
        <c:crosses val="autoZero"/>
        <c:auto val="1"/>
        <c:lblOffset val="100"/>
        <c:baseTimeUnit val="days"/>
      </c:dateAx>
      <c:valAx>
        <c:axId val="49460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09632"/>
        <c:axId val="494610024"/>
      </c:lineChart>
      <c:dateAx>
        <c:axId val="49460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10024"/>
        <c:crosses val="autoZero"/>
        <c:auto val="1"/>
        <c:lblOffset val="100"/>
        <c:baseTimeUnit val="days"/>
      </c:dateAx>
      <c:valAx>
        <c:axId val="49461002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74816"/>
        <c:axId val="493079520"/>
      </c:lineChart>
      <c:dateAx>
        <c:axId val="493074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9520"/>
        <c:crosses val="autoZero"/>
        <c:auto val="1"/>
        <c:lblOffset val="100"/>
        <c:baseTimeUnit val="days"/>
      </c:dateAx>
      <c:valAx>
        <c:axId val="4930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77560"/>
        <c:axId val="493077952"/>
      </c:lineChart>
      <c:dateAx>
        <c:axId val="49307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7952"/>
        <c:crosses val="autoZero"/>
        <c:auto val="1"/>
        <c:lblOffset val="100"/>
        <c:baseTimeUnit val="days"/>
      </c:dateAx>
      <c:valAx>
        <c:axId val="493077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76384"/>
        <c:axId val="493077168"/>
      </c:lineChart>
      <c:dateAx>
        <c:axId val="49307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7168"/>
        <c:crosses val="autoZero"/>
        <c:auto val="1"/>
        <c:lblOffset val="100"/>
        <c:baseTimeUnit val="days"/>
      </c:dateAx>
      <c:valAx>
        <c:axId val="49307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72464"/>
        <c:axId val="493072856"/>
      </c:lineChart>
      <c:dateAx>
        <c:axId val="49307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2856"/>
        <c:crosses val="autoZero"/>
        <c:auto val="1"/>
        <c:lblOffset val="100"/>
        <c:baseTimeUnit val="days"/>
      </c:dateAx>
      <c:valAx>
        <c:axId val="49307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67352"/>
        <c:axId val="507764216"/>
      </c:lineChart>
      <c:dateAx>
        <c:axId val="50776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4216"/>
        <c:crosses val="autoZero"/>
        <c:auto val="1"/>
        <c:lblOffset val="100"/>
        <c:baseTimeUnit val="days"/>
      </c:dateAx>
      <c:valAx>
        <c:axId val="507764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61472"/>
        <c:axId val="507767744"/>
      </c:lineChart>
      <c:dateAx>
        <c:axId val="507761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7744"/>
        <c:crosses val="autoZero"/>
        <c:auto val="1"/>
        <c:lblOffset val="100"/>
        <c:baseTimeUnit val="days"/>
      </c:dateAx>
      <c:valAx>
        <c:axId val="50776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766960"/>
        <c:axId val="507762256"/>
      </c:lineChart>
      <c:dateAx>
        <c:axId val="507766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2256"/>
        <c:crosses val="autoZero"/>
        <c:auto val="1"/>
        <c:lblOffset val="100"/>
        <c:baseTimeUnit val="days"/>
      </c:dateAx>
      <c:valAx>
        <c:axId val="50776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763824"/>
        <c:axId val="507768136"/>
      </c:lineChart>
      <c:dateAx>
        <c:axId val="507763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8136"/>
        <c:crosses val="autoZero"/>
        <c:auto val="1"/>
        <c:lblOffset val="100"/>
        <c:baseTimeUnit val="days"/>
      </c:dateAx>
      <c:valAx>
        <c:axId val="50776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61864"/>
        <c:axId val="507765392"/>
      </c:lineChart>
      <c:dateAx>
        <c:axId val="507761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5392"/>
        <c:crosses val="autoZero"/>
        <c:auto val="1"/>
        <c:lblOffset val="100"/>
        <c:baseTimeUnit val="days"/>
      </c:dateAx>
      <c:valAx>
        <c:axId val="50776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1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65784"/>
        <c:axId val="481601920"/>
      </c:lineChart>
      <c:dateAx>
        <c:axId val="507765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920"/>
        <c:crosses val="autoZero"/>
        <c:auto val="1"/>
        <c:lblOffset val="100"/>
        <c:baseTimeUnit val="days"/>
      </c:dateAx>
      <c:valAx>
        <c:axId val="4816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65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83904"/>
        <c:axId val="507678024"/>
      </c:scatterChart>
      <c:valAx>
        <c:axId val="50768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8024"/>
        <c:crosses val="autoZero"/>
        <c:crossBetween val="midCat"/>
      </c:valAx>
      <c:valAx>
        <c:axId val="507678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84296"/>
        <c:axId val="507672536"/>
      </c:scatterChart>
      <c:valAx>
        <c:axId val="50768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2536"/>
        <c:crosses val="autoZero"/>
        <c:crossBetween val="midCat"/>
      </c:valAx>
      <c:valAx>
        <c:axId val="50767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4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81944"/>
        <c:axId val="507673320"/>
      </c:lineChart>
      <c:catAx>
        <c:axId val="507681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3320"/>
        <c:crosses val="autoZero"/>
        <c:auto val="1"/>
        <c:lblAlgn val="ctr"/>
        <c:lblOffset val="100"/>
        <c:noMultiLvlLbl val="0"/>
      </c:catAx>
      <c:valAx>
        <c:axId val="507673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79200"/>
        <c:axId val="507683120"/>
      </c:lineChart>
      <c:dateAx>
        <c:axId val="50767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3120"/>
        <c:crosses val="autoZero"/>
        <c:auto val="1"/>
        <c:lblOffset val="100"/>
        <c:baseTimeUnit val="days"/>
      </c:dateAx>
      <c:valAx>
        <c:axId val="507683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76848"/>
        <c:axId val="507677240"/>
      </c:lineChart>
      <c:dateAx>
        <c:axId val="50767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7240"/>
        <c:crosses val="autoZero"/>
        <c:auto val="1"/>
        <c:lblOffset val="100"/>
        <c:baseTimeUnit val="days"/>
      </c:dateAx>
      <c:valAx>
        <c:axId val="5076772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87040"/>
        <c:axId val="507685472"/>
      </c:lineChart>
      <c:dateAx>
        <c:axId val="50768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5472"/>
        <c:crosses val="autoZero"/>
        <c:auto val="1"/>
        <c:lblOffset val="100"/>
        <c:baseTimeUnit val="days"/>
      </c:dateAx>
      <c:valAx>
        <c:axId val="5076854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72408"/>
        <c:axId val="566463000"/>
      </c:lineChart>
      <c:dateAx>
        <c:axId val="566472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63000"/>
        <c:crosses val="autoZero"/>
        <c:auto val="1"/>
        <c:lblOffset val="100"/>
        <c:baseTimeUnit val="days"/>
      </c:dateAx>
      <c:valAx>
        <c:axId val="56646300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72800"/>
        <c:axId val="566463784"/>
      </c:lineChart>
      <c:dateAx>
        <c:axId val="56647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63784"/>
        <c:crosses val="autoZero"/>
        <c:auto val="1"/>
        <c:lblOffset val="100"/>
        <c:baseTimeUnit val="days"/>
      </c:dateAx>
      <c:valAx>
        <c:axId val="56646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66920"/>
        <c:axId val="566472016"/>
      </c:lineChart>
      <c:dateAx>
        <c:axId val="566466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2016"/>
        <c:crosses val="autoZero"/>
        <c:auto val="1"/>
        <c:lblOffset val="100"/>
        <c:baseTimeUnit val="days"/>
      </c:dateAx>
      <c:valAx>
        <c:axId val="566472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6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65744"/>
        <c:axId val="566466136"/>
      </c:lineChart>
      <c:catAx>
        <c:axId val="566465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66136"/>
        <c:crosses val="autoZero"/>
        <c:auto val="1"/>
        <c:lblAlgn val="ctr"/>
        <c:lblOffset val="100"/>
        <c:noMultiLvlLbl val="0"/>
      </c:catAx>
      <c:valAx>
        <c:axId val="566466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6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70056"/>
        <c:axId val="566470448"/>
      </c:lineChart>
      <c:catAx>
        <c:axId val="56647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0448"/>
        <c:crosses val="autoZero"/>
        <c:auto val="1"/>
        <c:lblAlgn val="ctr"/>
        <c:lblOffset val="100"/>
        <c:noMultiLvlLbl val="0"/>
      </c:catAx>
      <c:valAx>
        <c:axId val="5664704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475544"/>
        <c:axId val="566473976"/>
      </c:lineChart>
      <c:dateAx>
        <c:axId val="566475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3976"/>
        <c:crosses val="autoZero"/>
        <c:auto val="1"/>
        <c:lblOffset val="100"/>
        <c:baseTimeUnit val="days"/>
      </c:dateAx>
      <c:valAx>
        <c:axId val="56647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5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475936"/>
        <c:axId val="566476720"/>
      </c:lineChart>
      <c:dateAx>
        <c:axId val="566475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6720"/>
        <c:crosses val="autoZero"/>
        <c:auto val="1"/>
        <c:lblOffset val="100"/>
        <c:baseTimeUnit val="days"/>
      </c:dateAx>
      <c:valAx>
        <c:axId val="5664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476328"/>
        <c:axId val="566473584"/>
      </c:lineChart>
      <c:dateAx>
        <c:axId val="566476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3584"/>
        <c:crosses val="autoZero"/>
        <c:auto val="1"/>
        <c:lblOffset val="100"/>
        <c:baseTimeUnit val="days"/>
      </c:dateAx>
      <c:valAx>
        <c:axId val="56647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30808"/>
        <c:axId val="574621792"/>
      </c:lineChart>
      <c:dateAx>
        <c:axId val="574630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1792"/>
        <c:crosses val="autoZero"/>
        <c:auto val="1"/>
        <c:lblOffset val="100"/>
        <c:baseTimeUnit val="days"/>
      </c:dateAx>
      <c:valAx>
        <c:axId val="57462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3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19832"/>
        <c:axId val="574623360"/>
      </c:lineChart>
      <c:dateAx>
        <c:axId val="57461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3360"/>
        <c:crosses val="autoZero"/>
        <c:auto val="1"/>
        <c:lblOffset val="100"/>
        <c:baseTimeUnit val="days"/>
      </c:dateAx>
      <c:valAx>
        <c:axId val="574623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1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19440"/>
        <c:axId val="574626496"/>
      </c:lineChart>
      <c:dateAx>
        <c:axId val="57461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6496"/>
        <c:crosses val="autoZero"/>
        <c:auto val="1"/>
        <c:lblOffset val="100"/>
        <c:baseTimeUnit val="days"/>
      </c:dateAx>
      <c:valAx>
        <c:axId val="5746264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1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20224"/>
        <c:axId val="574625320"/>
      </c:lineChart>
      <c:dateAx>
        <c:axId val="574620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5320"/>
        <c:crosses val="autoZero"/>
        <c:auto val="1"/>
        <c:lblOffset val="100"/>
        <c:baseTimeUnit val="days"/>
      </c:dateAx>
      <c:valAx>
        <c:axId val="5746253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27280"/>
        <c:axId val="574627672"/>
      </c:lineChart>
      <c:dateAx>
        <c:axId val="574627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7672"/>
        <c:crosses val="autoZero"/>
        <c:auto val="1"/>
        <c:lblOffset val="100"/>
        <c:baseTimeUnit val="days"/>
      </c:dateAx>
      <c:valAx>
        <c:axId val="57462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28848"/>
        <c:axId val="574622576"/>
      </c:lineChart>
      <c:catAx>
        <c:axId val="574628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2576"/>
        <c:crosses val="autoZero"/>
        <c:auto val="1"/>
        <c:lblAlgn val="ctr"/>
        <c:lblOffset val="100"/>
        <c:noMultiLvlLbl val="0"/>
      </c:catAx>
      <c:valAx>
        <c:axId val="574622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2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812976"/>
        <c:axId val="575812584"/>
      </c:lineChart>
      <c:dateAx>
        <c:axId val="57581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812584"/>
        <c:crosses val="autoZero"/>
        <c:auto val="1"/>
        <c:lblOffset val="100"/>
        <c:baseTimeUnit val="days"/>
      </c:dateAx>
      <c:valAx>
        <c:axId val="575812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8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0" dataDxfId="539">
  <autoFilter ref="O15:W26"/>
  <tableColumns count="9">
    <tableColumn id="1" name="Date" dataDxfId="538"/>
    <tableColumn id="2" name="Quarter" dataDxfId="537"/>
    <tableColumn id="3" name="Time" dataDxfId="536"/>
    <tableColumn id="4" name="EPS estimate" dataDxfId="535"/>
    <tableColumn id="5" name="EPS Actual" dataDxfId="534"/>
    <tableColumn id="6" name="Sales Estiamte (B)" dataDxfId="533"/>
    <tableColumn id="7" name="Sales Actual (B)" dataDxfId="532"/>
    <tableColumn id="8" name="Guidance" dataDxfId="531"/>
    <tableColumn id="9" name="Reaction" dataDxfId="53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9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8.bin"/><Relationship Id="rId1" Type="http://schemas.openxmlformats.org/officeDocument/2006/relationships/hyperlink" Target="http://www.nasdaq.com/markets/corn.aspx?timeframe=2y" TargetMode="Externa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4.bin"/><Relationship Id="rId1" Type="http://schemas.openxmlformats.org/officeDocument/2006/relationships/hyperlink" Target="http://www.trendforce.com/price" TargetMode="Externa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2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3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0.bin"/><Relationship Id="rId1" Type="http://schemas.openxmlformats.org/officeDocument/2006/relationships/hyperlink" Target="http://www.wsj.com/mdc/public/page/2_3021-peyield.html" TargetMode="Externa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34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4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42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4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6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58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0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9.bin"/><Relationship Id="rId4" Type="http://schemas.openxmlformats.org/officeDocument/2006/relationships/queryTable" Target="../queryTables/queryTable6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Normal="100" workbookViewId="0">
      <pane ySplit="1" topLeftCell="A2" activePane="bottomLeft" state="frozen"/>
      <selection pane="bottomLeft" activeCell="V11" sqref="V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15.04</v>
      </c>
      <c r="G2" s="78">
        <v>6.3645818181818523</v>
      </c>
      <c r="H2">
        <v>2200</v>
      </c>
      <c r="I2" s="2">
        <v>33088</v>
      </c>
      <c r="J2" s="2">
        <v>14002.080000000075</v>
      </c>
      <c r="K2" s="2">
        <v>19085.919999999925</v>
      </c>
      <c r="L2" s="660">
        <v>1.3630774856306935</v>
      </c>
      <c r="M2" s="2">
        <v>33701.491000001552</v>
      </c>
      <c r="N2">
        <v>1200</v>
      </c>
      <c r="O2"/>
      <c r="P2" s="660">
        <v>1.3297872340425534E-2</v>
      </c>
      <c r="Q2" s="660">
        <v>-3.7100000000000001E-2</v>
      </c>
      <c r="R2" s="2">
        <v>23.87301587301587</v>
      </c>
      <c r="S2" s="782">
        <v>43429</v>
      </c>
      <c r="W2" s="790"/>
      <c r="X2" s="790"/>
      <c r="Y2" s="762"/>
      <c r="Z2" s="660"/>
      <c r="AA2" s="2"/>
      <c r="AB2"/>
      <c r="AC2"/>
      <c r="AD2"/>
      <c r="AE2"/>
      <c r="AF2"/>
      <c r="AG2"/>
    </row>
    <row r="3" spans="1:33" ht="21.95" customHeight="1" x14ac:dyDescent="0.25">
      <c r="A3" s="50"/>
      <c r="B3" s="50"/>
      <c r="C3" s="50"/>
      <c r="D3" s="709"/>
      <c r="E3" s="22" t="s">
        <v>896</v>
      </c>
      <c r="F3" s="2">
        <v>30.22</v>
      </c>
      <c r="G3" s="78">
        <v>28.451720000000009</v>
      </c>
      <c r="H3">
        <v>1000</v>
      </c>
      <c r="I3" s="2">
        <v>30220</v>
      </c>
      <c r="J3" s="2">
        <v>28451.720000000008</v>
      </c>
      <c r="K3" s="2">
        <v>1768.2799999999916</v>
      </c>
      <c r="L3" s="660">
        <v>6.2150196894950098E-2</v>
      </c>
      <c r="M3" s="2">
        <v>1768.2799999999916</v>
      </c>
      <c r="N3">
        <v>800</v>
      </c>
      <c r="O3"/>
      <c r="P3" s="660">
        <v>6.6181336863004633E-2</v>
      </c>
      <c r="Q3" s="660">
        <v>1.04E-2</v>
      </c>
      <c r="R3" s="2">
        <v>8.6342857142857135</v>
      </c>
      <c r="S3" s="782">
        <v>43429</v>
      </c>
      <c r="W3" s="790"/>
      <c r="X3" s="790"/>
      <c r="Y3" s="762"/>
      <c r="Z3" s="790"/>
    </row>
    <row r="4" spans="1:33" ht="21.95" customHeight="1" x14ac:dyDescent="0.25">
      <c r="A4" s="51"/>
      <c r="B4" s="51"/>
      <c r="C4" s="51"/>
      <c r="D4" s="709"/>
      <c r="E4" s="22" t="s">
        <v>917</v>
      </c>
      <c r="F4" s="2">
        <v>47.459899999999998</v>
      </c>
      <c r="G4" s="78">
        <v>55.814819999999997</v>
      </c>
      <c r="H4">
        <v>500</v>
      </c>
      <c r="I4" s="2">
        <v>23729.949999999997</v>
      </c>
      <c r="J4" s="2">
        <v>27907.41</v>
      </c>
      <c r="K4" s="2">
        <v>-4177.4600000000028</v>
      </c>
      <c r="L4" s="660">
        <v>-0.14968999272952954</v>
      </c>
      <c r="M4" s="2">
        <v>-4177.4600000000028</v>
      </c>
      <c r="N4">
        <v>400</v>
      </c>
      <c r="O4"/>
      <c r="P4" s="660">
        <v>5.2676048622099923E-2</v>
      </c>
      <c r="Q4" s="660">
        <v>-2.0799999999999999E-2</v>
      </c>
      <c r="R4" s="2">
        <v>13.002712328767123</v>
      </c>
      <c r="S4" s="782">
        <v>43421</v>
      </c>
      <c r="U4" s="790"/>
      <c r="V4" s="762"/>
      <c r="W4" s="790"/>
      <c r="X4" s="790"/>
      <c r="Y4" s="762"/>
      <c r="Z4" s="660"/>
      <c r="AA4" s="2"/>
      <c r="AB4"/>
      <c r="AC4"/>
      <c r="AD4"/>
      <c r="AE4"/>
      <c r="AF4"/>
      <c r="AG4"/>
    </row>
    <row r="5" spans="1:33" ht="21.95" customHeight="1" x14ac:dyDescent="0.25">
      <c r="A5" s="51"/>
      <c r="B5" s="50"/>
      <c r="C5" s="51"/>
      <c r="D5" s="709"/>
      <c r="E5" s="22" t="s">
        <v>1187</v>
      </c>
      <c r="F5" s="2">
        <v>2446.0097000000001</v>
      </c>
      <c r="G5" s="78">
        <v>2555.4749999999999</v>
      </c>
      <c r="H5">
        <v>8</v>
      </c>
      <c r="I5" s="2">
        <v>19568.077600000001</v>
      </c>
      <c r="J5" s="2">
        <v>20443.8</v>
      </c>
      <c r="K5" s="2">
        <v>-875.72239999999874</v>
      </c>
      <c r="L5" s="660">
        <v>-4.2835598078635025E-2</v>
      </c>
      <c r="M5" s="2">
        <v>-875.72239999999874</v>
      </c>
      <c r="N5">
        <v>6</v>
      </c>
      <c r="O5"/>
      <c r="P5" s="660">
        <v>0</v>
      </c>
      <c r="Q5" s="660">
        <v>1.6999999999999999E-3</v>
      </c>
      <c r="R5" s="2">
        <v>12.608297422680412</v>
      </c>
      <c r="S5" s="782">
        <v>43422</v>
      </c>
      <c r="W5" s="790"/>
      <c r="X5" s="790"/>
      <c r="Y5" s="762"/>
      <c r="Z5" s="762"/>
    </row>
    <row r="6" spans="1:33" ht="21.95" customHeight="1" x14ac:dyDescent="0.25">
      <c r="A6" s="50"/>
      <c r="B6" s="51"/>
      <c r="C6" s="51"/>
      <c r="D6" s="709"/>
      <c r="E6" s="22" t="s">
        <v>1116</v>
      </c>
      <c r="F6" s="2">
        <v>48.149900000000002</v>
      </c>
      <c r="G6" s="78">
        <v>49.300350000000002</v>
      </c>
      <c r="H6">
        <v>400</v>
      </c>
      <c r="I6" s="2">
        <v>19259.96</v>
      </c>
      <c r="J6" s="2">
        <v>19720.14</v>
      </c>
      <c r="K6" s="2">
        <v>-460.18000000000029</v>
      </c>
      <c r="L6" s="660">
        <v>-2.3335534129068036E-2</v>
      </c>
      <c r="M6" s="2">
        <v>-460.18000000000029</v>
      </c>
      <c r="N6">
        <v>300</v>
      </c>
      <c r="O6"/>
      <c r="P6" s="660">
        <v>2.6999017651127E-2</v>
      </c>
      <c r="Q6" s="660">
        <v>-1.37E-2</v>
      </c>
      <c r="R6" s="2"/>
      <c r="S6" s="782">
        <v>43421</v>
      </c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30.93</v>
      </c>
      <c r="G7" s="78">
        <v>19.206583333333281</v>
      </c>
      <c r="H7">
        <v>600</v>
      </c>
      <c r="I7" s="2">
        <v>18558</v>
      </c>
      <c r="J7" s="2">
        <v>11523.949999999968</v>
      </c>
      <c r="K7" s="2">
        <v>7034.050000000032</v>
      </c>
      <c r="L7" s="660">
        <v>0.61038532794745293</v>
      </c>
      <c r="M7" s="2">
        <v>8486.3100000000304</v>
      </c>
      <c r="N7">
        <v>300</v>
      </c>
      <c r="O7"/>
      <c r="P7" s="660">
        <v>3.2331070158422245E-3</v>
      </c>
      <c r="Q7" s="660">
        <v>6.9999999999999999E-4</v>
      </c>
      <c r="R7" s="2">
        <v>16.278947368421054</v>
      </c>
      <c r="S7" s="782">
        <v>43421</v>
      </c>
      <c r="W7" s="790"/>
      <c r="X7" s="790"/>
      <c r="Y7" s="762"/>
    </row>
    <row r="8" spans="1:33" ht="21.95" customHeight="1" x14ac:dyDescent="0.25">
      <c r="A8" s="50"/>
      <c r="B8" s="50"/>
      <c r="C8" s="51"/>
      <c r="E8" s="22" t="s">
        <v>1241</v>
      </c>
      <c r="F8" s="2">
        <v>44.369900000000001</v>
      </c>
      <c r="G8" s="78">
        <v>51.623533333333334</v>
      </c>
      <c r="H8">
        <v>300</v>
      </c>
      <c r="I8" s="2">
        <v>13310.970000000001</v>
      </c>
      <c r="J8" s="2">
        <v>15487.06</v>
      </c>
      <c r="K8" s="2">
        <v>-2176.09</v>
      </c>
      <c r="L8" s="660">
        <v>-0.14051020658536867</v>
      </c>
      <c r="M8" s="2">
        <v>-2176.09</v>
      </c>
      <c r="N8">
        <v>300</v>
      </c>
      <c r="O8"/>
      <c r="P8" s="660">
        <v>4.1018798780254183E-2</v>
      </c>
      <c r="Q8" s="660">
        <v>1.1599999999999999E-2</v>
      </c>
      <c r="R8" s="2">
        <v>9.6456304347826105</v>
      </c>
      <c r="S8" s="782">
        <v>43423</v>
      </c>
      <c r="U8" s="790"/>
      <c r="V8" s="762"/>
      <c r="W8" s="790"/>
      <c r="X8" s="790"/>
      <c r="Y8" s="762"/>
      <c r="Z8" s="762"/>
    </row>
    <row r="9" spans="1:33" ht="21.95" customHeight="1" x14ac:dyDescent="0.25">
      <c r="A9" s="51"/>
      <c r="B9" s="51"/>
      <c r="C9" s="51"/>
      <c r="D9" s="709"/>
      <c r="E9" s="22" t="s">
        <v>939</v>
      </c>
      <c r="F9" s="2">
        <v>36.97</v>
      </c>
      <c r="G9" s="78">
        <v>42.703371428571437</v>
      </c>
      <c r="H9">
        <v>350</v>
      </c>
      <c r="I9" s="2">
        <v>12939.5</v>
      </c>
      <c r="J9" s="2">
        <v>14946.180000000002</v>
      </c>
      <c r="K9" s="2">
        <v>-2006.6800000000003</v>
      </c>
      <c r="L9" s="660">
        <v>-0.13426039295659511</v>
      </c>
      <c r="M9" s="2">
        <v>-2006.6800000000003</v>
      </c>
      <c r="N9">
        <v>350</v>
      </c>
      <c r="O9"/>
      <c r="P9" s="660">
        <v>9.4671355152826618E-3</v>
      </c>
      <c r="Q9" s="660">
        <v>-1.9900000000000001E-2</v>
      </c>
      <c r="R9" s="2">
        <v>17.816867469879515</v>
      </c>
      <c r="S9" s="782">
        <v>43425</v>
      </c>
      <c r="T9" s="48"/>
      <c r="U9" s="790"/>
      <c r="V9" s="762"/>
      <c r="W9" s="790"/>
      <c r="X9" s="790"/>
      <c r="Y9" s="762"/>
    </row>
    <row r="10" spans="1:33" ht="21.95" customHeight="1" x14ac:dyDescent="0.25">
      <c r="A10" s="50"/>
      <c r="B10" s="50"/>
      <c r="C10" s="51"/>
      <c r="D10" s="709"/>
      <c r="E10" s="22" t="s">
        <v>935</v>
      </c>
      <c r="F10" s="2">
        <v>161.07990000000001</v>
      </c>
      <c r="G10" s="78">
        <v>153.58237500000013</v>
      </c>
      <c r="H10">
        <v>80</v>
      </c>
      <c r="I10" s="2">
        <v>12886.392</v>
      </c>
      <c r="J10" s="2">
        <v>12286.590000000011</v>
      </c>
      <c r="K10" s="2">
        <v>599.80199999998877</v>
      </c>
      <c r="L10" s="660">
        <v>4.881761334918721E-2</v>
      </c>
      <c r="M10" s="2">
        <v>599.80199999998877</v>
      </c>
      <c r="N10">
        <v>40</v>
      </c>
      <c r="O10"/>
      <c r="P10" s="660">
        <v>7.9463669893015832E-3</v>
      </c>
      <c r="Q10" s="660">
        <v>-2.4400000000000002E-2</v>
      </c>
      <c r="R10" s="2">
        <v>19.68</v>
      </c>
      <c r="T10" s="48"/>
      <c r="W10" s="790"/>
      <c r="X10" s="790"/>
      <c r="Y10" s="762"/>
      <c r="Z10" s="790"/>
    </row>
    <row r="11" spans="1:33" ht="21.95" customHeight="1" x14ac:dyDescent="0.25">
      <c r="A11" s="50"/>
      <c r="B11" s="51"/>
      <c r="C11" s="51"/>
      <c r="D11" s="709"/>
      <c r="E11" s="22" t="s">
        <v>894</v>
      </c>
      <c r="F11" s="78">
        <v>118.34990000000001</v>
      </c>
      <c r="G11" s="78">
        <v>110.30940000000011</v>
      </c>
      <c r="H11">
        <v>100</v>
      </c>
      <c r="I11" s="2">
        <v>11834.99</v>
      </c>
      <c r="J11" s="2">
        <v>11030.940000000011</v>
      </c>
      <c r="K11" s="2">
        <v>804.04999999999018</v>
      </c>
      <c r="L11" s="660">
        <v>7.2890433634847859E-2</v>
      </c>
      <c r="M11" s="2">
        <v>804.04999999999018</v>
      </c>
      <c r="N11" s="29">
        <v>43454</v>
      </c>
      <c r="O11"/>
      <c r="P11" s="660">
        <v>4.3937510720330137E-3</v>
      </c>
      <c r="Q11" s="660">
        <v>1.37E-2</v>
      </c>
      <c r="R11" s="2">
        <v>13.729686774941998</v>
      </c>
      <c r="S11" s="782">
        <v>43324</v>
      </c>
      <c r="T11" s="48"/>
      <c r="U11" s="790"/>
      <c r="V11" s="762"/>
      <c r="W11" s="790"/>
      <c r="X11" s="790"/>
      <c r="Y11" s="762"/>
      <c r="Z11" s="762"/>
    </row>
    <row r="12" spans="1:33" ht="21.95" customHeight="1" x14ac:dyDescent="0.25">
      <c r="A12" s="50"/>
      <c r="B12" s="50"/>
      <c r="C12" s="51"/>
      <c r="D12" s="709"/>
      <c r="E12" s="22" t="s">
        <v>170</v>
      </c>
      <c r="F12" s="2">
        <v>37.380000000000003</v>
      </c>
      <c r="G12" s="78">
        <v>44.783900000000003</v>
      </c>
      <c r="H12">
        <v>300</v>
      </c>
      <c r="I12" s="2">
        <v>11214</v>
      </c>
      <c r="J12" s="2">
        <v>13435.17</v>
      </c>
      <c r="K12" s="2">
        <v>-2221.1699999999983</v>
      </c>
      <c r="L12" s="660">
        <v>-0.16532503868577769</v>
      </c>
      <c r="M12" s="2">
        <v>-2171.2199999999984</v>
      </c>
      <c r="N12">
        <v>200</v>
      </c>
      <c r="O12" t="s">
        <v>1334</v>
      </c>
      <c r="P12" s="660">
        <v>5.2434456928838948E-2</v>
      </c>
      <c r="Q12" s="660">
        <v>-1.9400000000000001E-2</v>
      </c>
      <c r="R12" s="2">
        <v>12.377483443708609</v>
      </c>
      <c r="S12" s="782">
        <v>43320</v>
      </c>
      <c r="T12" s="48"/>
      <c r="U12" s="790"/>
      <c r="V12" s="762"/>
      <c r="W12" s="790"/>
      <c r="X12" s="790"/>
      <c r="Y12" s="762"/>
    </row>
    <row r="13" spans="1:33" ht="21.95" customHeight="1" x14ac:dyDescent="0.25">
      <c r="A13" s="50"/>
      <c r="B13" s="50"/>
      <c r="C13" s="51"/>
      <c r="D13" s="709"/>
      <c r="E13" s="22" t="s">
        <v>1281</v>
      </c>
      <c r="F13" s="2">
        <v>52.779899999999998</v>
      </c>
      <c r="G13" s="78">
        <v>58.46</v>
      </c>
      <c r="H13">
        <v>200</v>
      </c>
      <c r="I13" s="2">
        <v>10555.98</v>
      </c>
      <c r="J13" s="2">
        <v>11692</v>
      </c>
      <c r="K13" s="2">
        <v>-1136.0200000000004</v>
      </c>
      <c r="L13" s="660">
        <v>-9.7162162162162211E-2</v>
      </c>
      <c r="M13" s="2">
        <v>-1136.0200000000004</v>
      </c>
      <c r="N13">
        <v>100</v>
      </c>
      <c r="O13"/>
      <c r="P13" s="660">
        <v>3.0314570508849014E-2</v>
      </c>
      <c r="Q13" s="660">
        <v>-1.8599999999999998E-2</v>
      </c>
      <c r="R13" s="2">
        <v>12.68747596153846</v>
      </c>
      <c r="S13" s="782">
        <v>43436</v>
      </c>
      <c r="W13" s="790"/>
      <c r="X13" s="790"/>
      <c r="Y13" s="762"/>
      <c r="Z13" s="762"/>
    </row>
    <row r="14" spans="1:33" ht="21.95" customHeight="1" x14ac:dyDescent="0.25">
      <c r="A14" s="50"/>
      <c r="B14" s="50"/>
      <c r="C14" s="51"/>
      <c r="D14" s="709"/>
      <c r="E14" s="22" t="s">
        <v>14</v>
      </c>
      <c r="F14" s="2">
        <v>52.73</v>
      </c>
      <c r="G14" s="78">
        <v>49.707000000000008</v>
      </c>
      <c r="H14">
        <v>200</v>
      </c>
      <c r="I14" s="2">
        <v>10546</v>
      </c>
      <c r="J14" s="2">
        <v>9941.4000000000015</v>
      </c>
      <c r="K14" s="2">
        <v>604.59999999999854</v>
      </c>
      <c r="L14" s="660">
        <v>6.081638401030013E-2</v>
      </c>
      <c r="M14" s="2">
        <v>604.59999999999854</v>
      </c>
      <c r="N14">
        <v>100</v>
      </c>
      <c r="O14"/>
      <c r="P14" s="660">
        <v>5.3100701687843734E-2</v>
      </c>
      <c r="Q14" s="660">
        <v>-2.2100000000000002E-2</v>
      </c>
      <c r="R14" s="2">
        <v>13.23212045169385</v>
      </c>
      <c r="S14" s="782">
        <v>43426</v>
      </c>
      <c r="U14"/>
      <c r="V14" s="2"/>
      <c r="W14" s="789"/>
      <c r="X14" s="789"/>
      <c r="Y14" s="2"/>
    </row>
    <row r="15" spans="1:33" ht="21.95" customHeight="1" x14ac:dyDescent="0.25">
      <c r="A15" s="50"/>
      <c r="B15" s="50"/>
      <c r="C15" s="51"/>
      <c r="D15" s="709"/>
      <c r="E15" s="22" t="s">
        <v>920</v>
      </c>
      <c r="F15" s="2">
        <v>174.76</v>
      </c>
      <c r="G15" s="78">
        <v>184.67700000000005</v>
      </c>
      <c r="H15">
        <v>60</v>
      </c>
      <c r="I15" s="2">
        <v>10485.599999999999</v>
      </c>
      <c r="J15" s="2">
        <v>11080.620000000003</v>
      </c>
      <c r="K15" s="2">
        <v>-595.02000000000407</v>
      </c>
      <c r="L15" s="660">
        <v>-5.3699161238270364E-2</v>
      </c>
      <c r="M15" s="2">
        <v>-595.02000000000407</v>
      </c>
      <c r="N15">
        <v>30</v>
      </c>
      <c r="O15"/>
      <c r="P15" s="660">
        <v>1.0986495765621425E-2</v>
      </c>
      <c r="Q15" s="660">
        <v>-4.1999999999999997E-3</v>
      </c>
      <c r="R15" s="2">
        <v>20.273781902552205</v>
      </c>
      <c r="S15" s="782">
        <v>43426</v>
      </c>
      <c r="T15" s="48"/>
      <c r="U15" s="790"/>
      <c r="V15" s="762"/>
      <c r="W15" s="790"/>
      <c r="X15" s="790"/>
      <c r="Y15" s="762"/>
      <c r="Z15" s="790"/>
    </row>
    <row r="16" spans="1:33" ht="21.95" customHeight="1" x14ac:dyDescent="0.25">
      <c r="A16" s="50"/>
      <c r="B16" s="50"/>
      <c r="C16" s="51"/>
      <c r="D16" s="709"/>
      <c r="E16" s="22" t="s">
        <v>1327</v>
      </c>
      <c r="F16" s="2">
        <v>100.08</v>
      </c>
      <c r="G16" s="78">
        <v>99.45</v>
      </c>
      <c r="H16">
        <v>100</v>
      </c>
      <c r="I16" s="2">
        <v>10008</v>
      </c>
      <c r="J16" s="2">
        <v>9945</v>
      </c>
      <c r="K16" s="2">
        <v>63</v>
      </c>
      <c r="L16" s="660">
        <v>6.3348416289592301E-3</v>
      </c>
      <c r="M16" s="2">
        <v>63</v>
      </c>
      <c r="N16" s="29">
        <v>43458</v>
      </c>
      <c r="O16"/>
      <c r="P16" s="660">
        <v>8.7929656274980013E-3</v>
      </c>
      <c r="Q16" s="2">
        <v>-2.6700000000000002E-2</v>
      </c>
      <c r="R16" s="2">
        <v>22.745454545454542</v>
      </c>
      <c r="S16" s="782">
        <v>43436</v>
      </c>
      <c r="W16" s="790"/>
      <c r="X16" s="790"/>
      <c r="Y16" s="762"/>
      <c r="Z16" s="790"/>
    </row>
    <row r="17" spans="1:33" ht="21.95" customHeight="1" x14ac:dyDescent="0.25">
      <c r="A17" s="51"/>
      <c r="B17" s="50"/>
      <c r="C17" s="51"/>
      <c r="D17" s="709"/>
      <c r="E17" s="22" t="s">
        <v>804</v>
      </c>
      <c r="F17" s="2">
        <v>88.96</v>
      </c>
      <c r="G17" s="78">
        <v>92.057000000000002</v>
      </c>
      <c r="H17">
        <v>100</v>
      </c>
      <c r="I17" s="2">
        <v>8896</v>
      </c>
      <c r="J17" s="2">
        <v>9205.7000000000007</v>
      </c>
      <c r="K17" s="2">
        <v>-309.70000000000073</v>
      </c>
      <c r="L17" s="660">
        <v>-3.3642199941340781E-2</v>
      </c>
      <c r="M17" s="2">
        <v>-309.70000000000073</v>
      </c>
      <c r="N17">
        <v>100</v>
      </c>
      <c r="O17" s="29"/>
      <c r="P17" s="660">
        <v>7.643884892086332E-3</v>
      </c>
      <c r="Q17" s="660">
        <v>-7.9000000000000008E-3</v>
      </c>
      <c r="R17" s="2">
        <v>18.728421052631578</v>
      </c>
      <c r="T17" s="48"/>
      <c r="W17" s="790"/>
      <c r="X17" s="790"/>
      <c r="Y17" s="762"/>
      <c r="Z17" s="762"/>
    </row>
    <row r="18" spans="1:33" ht="21.95" customHeight="1" x14ac:dyDescent="0.25">
      <c r="A18" s="50"/>
      <c r="B18" s="51"/>
      <c r="C18" s="51"/>
      <c r="D18" s="709"/>
      <c r="E18" s="22" t="s">
        <v>1332</v>
      </c>
      <c r="F18" s="2">
        <v>82.66</v>
      </c>
      <c r="G18" s="78">
        <v>89.88</v>
      </c>
      <c r="H18">
        <v>100</v>
      </c>
      <c r="I18" s="2">
        <v>8266</v>
      </c>
      <c r="J18" s="2">
        <v>8988</v>
      </c>
      <c r="K18" s="2">
        <v>-722</v>
      </c>
      <c r="L18" s="660">
        <v>-8.0329327992879382E-2</v>
      </c>
      <c r="M18" s="2">
        <v>-722</v>
      </c>
      <c r="N18" s="29">
        <v>43465</v>
      </c>
      <c r="O18"/>
      <c r="P18" s="660">
        <v>1.3975320590370191E-2</v>
      </c>
      <c r="Q18" s="660">
        <v>-1.3100000000000001E-2</v>
      </c>
      <c r="R18" s="2"/>
      <c r="W18" s="790"/>
      <c r="X18" s="790"/>
      <c r="Y18" s="762"/>
    </row>
    <row r="19" spans="1:33" ht="21.95" customHeight="1" x14ac:dyDescent="0.25">
      <c r="A19" s="50"/>
      <c r="B19" s="50"/>
      <c r="C19" s="51"/>
      <c r="D19" s="709"/>
      <c r="E19" s="22" t="s">
        <v>1199</v>
      </c>
      <c r="F19" s="2">
        <v>78.97</v>
      </c>
      <c r="G19" s="78">
        <v>76.951800000000006</v>
      </c>
      <c r="H19">
        <v>100</v>
      </c>
      <c r="I19" s="2">
        <v>7897</v>
      </c>
      <c r="J19" s="2">
        <v>7695.18</v>
      </c>
      <c r="K19" s="2">
        <v>201.81999999999971</v>
      </c>
      <c r="L19" s="660">
        <v>2.6226806910299601E-2</v>
      </c>
      <c r="M19" s="2">
        <v>201.81999999999971</v>
      </c>
      <c r="N19">
        <v>50</v>
      </c>
      <c r="O19"/>
      <c r="P19" s="660">
        <v>1.9247815626187159E-2</v>
      </c>
      <c r="Q19" s="660">
        <v>-3.5700000000000003E-2</v>
      </c>
      <c r="R19" s="2">
        <v>12.167950693374422</v>
      </c>
      <c r="S19" s="782">
        <v>43359</v>
      </c>
      <c r="T19" s="48"/>
      <c r="W19" s="790"/>
      <c r="X19" s="790"/>
      <c r="Y19" s="762"/>
    </row>
    <row r="20" spans="1:33" ht="21.95" customHeight="1" x14ac:dyDescent="0.25">
      <c r="A20" s="50"/>
      <c r="B20" s="50"/>
      <c r="C20" s="51"/>
      <c r="D20" s="709"/>
      <c r="E20" s="22" t="s">
        <v>321</v>
      </c>
      <c r="F20" s="2">
        <v>18.46</v>
      </c>
      <c r="G20" s="78">
        <v>17.233350000000009</v>
      </c>
      <c r="H20">
        <v>400</v>
      </c>
      <c r="I20" s="2">
        <v>7384</v>
      </c>
      <c r="J20" s="2">
        <v>6893.3400000000038</v>
      </c>
      <c r="K20" s="2">
        <v>490.65999999999622</v>
      </c>
      <c r="L20" s="660">
        <v>7.1178847989508229E-2</v>
      </c>
      <c r="M20" s="2">
        <v>775.63000000000102</v>
      </c>
      <c r="N20" s="29">
        <v>43465</v>
      </c>
      <c r="O20"/>
      <c r="P20" s="660">
        <v>0</v>
      </c>
      <c r="Q20" s="660">
        <v>-2.9399999999999999E-2</v>
      </c>
      <c r="R20" s="2">
        <v>7.5346938775510202</v>
      </c>
      <c r="S20" s="782">
        <v>43345</v>
      </c>
      <c r="T20" s="48"/>
      <c r="U20" s="790"/>
      <c r="V20" s="762"/>
      <c r="W20" s="790"/>
      <c r="X20" s="790"/>
      <c r="Y20" s="790"/>
      <c r="Z20" s="660"/>
      <c r="AA20" s="2"/>
      <c r="AB20"/>
      <c r="AC20"/>
      <c r="AD20"/>
      <c r="AE20" s="2"/>
      <c r="AF20"/>
      <c r="AG20"/>
    </row>
    <row r="21" spans="1:33" ht="21.95" customHeight="1" x14ac:dyDescent="0.25">
      <c r="A21" s="50"/>
      <c r="B21" s="51"/>
      <c r="C21" s="51"/>
      <c r="D21" s="709"/>
      <c r="E21" s="22" t="s">
        <v>269</v>
      </c>
      <c r="F21" s="2">
        <v>71.88</v>
      </c>
      <c r="G21" s="78">
        <v>47.417499999999997</v>
      </c>
      <c r="H21">
        <v>100</v>
      </c>
      <c r="I21" s="2">
        <v>7188</v>
      </c>
      <c r="J21" s="2">
        <v>4741.75</v>
      </c>
      <c r="K21" s="2">
        <v>2446.25</v>
      </c>
      <c r="L21" s="660">
        <v>0.51589602994674966</v>
      </c>
      <c r="M21" s="2">
        <v>2643.4599999999955</v>
      </c>
      <c r="N21" s="29">
        <v>43472</v>
      </c>
      <c r="O21"/>
      <c r="P21" s="660">
        <v>2.7824151363383419E-2</v>
      </c>
      <c r="Q21" s="660">
        <v>-2.0299999999999999E-2</v>
      </c>
      <c r="R21" s="2">
        <v>10.305376344086021</v>
      </c>
      <c r="S21" s="782">
        <v>43324</v>
      </c>
      <c r="T21" s="48"/>
      <c r="W21" s="790"/>
      <c r="X21" s="790"/>
      <c r="Y21" s="762"/>
      <c r="Z21" s="762"/>
    </row>
    <row r="22" spans="1:33" ht="21.95" customHeight="1" x14ac:dyDescent="0.25">
      <c r="A22" s="50"/>
      <c r="B22" s="50"/>
      <c r="C22" s="50"/>
      <c r="D22" s="709"/>
      <c r="E22" s="22" t="s">
        <v>825</v>
      </c>
      <c r="F22" s="2">
        <v>84.059899999999999</v>
      </c>
      <c r="G22" s="78">
        <v>77.539249999999996</v>
      </c>
      <c r="H22">
        <v>80</v>
      </c>
      <c r="I22" s="2">
        <v>6724.7919999999995</v>
      </c>
      <c r="J22" s="2">
        <v>6203.1399999999994</v>
      </c>
      <c r="K22" s="2">
        <v>521.65200000000004</v>
      </c>
      <c r="L22" s="660">
        <v>8.4094829392855924E-2</v>
      </c>
      <c r="M22" s="2">
        <v>521.65200000000004</v>
      </c>
      <c r="N22">
        <v>40</v>
      </c>
      <c r="O22"/>
      <c r="P22" s="660">
        <v>2.7123515493118595E-2</v>
      </c>
      <c r="Q22" s="660">
        <v>3.5999999999999999E-3</v>
      </c>
      <c r="R22" s="2">
        <v>17.659642857142856</v>
      </c>
      <c r="W22" s="790"/>
      <c r="X22" s="790"/>
      <c r="Y22" s="762"/>
      <c r="Z22" s="790"/>
    </row>
    <row r="23" spans="1:33" ht="21.95" customHeight="1" x14ac:dyDescent="0.25">
      <c r="A23" s="50"/>
      <c r="B23" s="50"/>
      <c r="C23" s="51"/>
      <c r="D23" s="709"/>
      <c r="E23" s="22" t="s">
        <v>173</v>
      </c>
      <c r="F23" s="2">
        <v>22.08</v>
      </c>
      <c r="G23" s="78">
        <v>32.094899999999988</v>
      </c>
      <c r="H23">
        <v>300</v>
      </c>
      <c r="I23" s="2">
        <v>6623.9999999999991</v>
      </c>
      <c r="J23" s="2">
        <v>9628.4699999999957</v>
      </c>
      <c r="K23" s="2">
        <v>-3004.4700000000021</v>
      </c>
      <c r="L23" s="660">
        <v>-0.31204023069085723</v>
      </c>
      <c r="M23" s="2">
        <v>-2929.4500000000021</v>
      </c>
      <c r="N23">
        <v>300</v>
      </c>
      <c r="O23"/>
      <c r="P23" s="660">
        <v>4.1666666666666671E-2</v>
      </c>
      <c r="Q23" s="660">
        <v>-3.0700000000000002E-2</v>
      </c>
      <c r="R23" s="2">
        <v>11.04</v>
      </c>
      <c r="S23" s="782">
        <v>43417</v>
      </c>
      <c r="T23" s="48"/>
      <c r="U23" s="790"/>
      <c r="V23" s="762"/>
      <c r="W23" s="790"/>
      <c r="X23" s="790"/>
      <c r="Y23" s="762"/>
      <c r="Z23" s="790"/>
    </row>
    <row r="24" spans="1:33" ht="21.95" customHeight="1" x14ac:dyDescent="0.25">
      <c r="A24" s="50"/>
      <c r="B24" s="50"/>
      <c r="C24" s="51"/>
      <c r="D24" s="709"/>
      <c r="E24" s="22" t="s">
        <v>800</v>
      </c>
      <c r="F24" s="2">
        <v>21.6</v>
      </c>
      <c r="G24" s="78">
        <v>29.672966666666639</v>
      </c>
      <c r="H24">
        <v>300</v>
      </c>
      <c r="I24" s="2">
        <v>6480</v>
      </c>
      <c r="J24" s="2">
        <v>8901.8899999999921</v>
      </c>
      <c r="K24" s="2">
        <v>-2421.8899999999921</v>
      </c>
      <c r="L24" s="660">
        <v>-0.27206469637346603</v>
      </c>
      <c r="M24" s="2">
        <v>-2421.8899999999921</v>
      </c>
      <c r="N24">
        <v>200</v>
      </c>
      <c r="O24" t="s">
        <v>1328</v>
      </c>
      <c r="P24" s="660">
        <v>4.8148148148148148E-2</v>
      </c>
      <c r="Q24" s="660">
        <v>-5.0099999999999999E-2</v>
      </c>
      <c r="R24" s="2">
        <v>12.705882352941178</v>
      </c>
      <c r="S24" s="782">
        <v>43324</v>
      </c>
      <c r="W24" s="790"/>
      <c r="X24" s="790"/>
      <c r="Y24" s="762"/>
      <c r="Z24" s="790"/>
    </row>
    <row r="25" spans="1:33" ht="21.95" customHeight="1" x14ac:dyDescent="0.25">
      <c r="A25" s="50"/>
      <c r="B25" s="51"/>
      <c r="C25" s="51"/>
      <c r="E25" s="22" t="s">
        <v>1336</v>
      </c>
      <c r="F25" s="2">
        <v>117.98990000000001</v>
      </c>
      <c r="G25" s="78">
        <v>129</v>
      </c>
      <c r="H25">
        <v>50</v>
      </c>
      <c r="I25" s="2">
        <v>5899.4949999999999</v>
      </c>
      <c r="J25" s="2">
        <v>6450</v>
      </c>
      <c r="K25" s="2">
        <v>-550.50500000000011</v>
      </c>
      <c r="L25" s="660">
        <v>-8.5349612403100725E-2</v>
      </c>
      <c r="M25" s="2">
        <v>-550.50500000000011</v>
      </c>
      <c r="N25" s="29">
        <v>43472</v>
      </c>
      <c r="O25"/>
      <c r="P25" s="660">
        <v>9.790668523322759E-3</v>
      </c>
      <c r="Q25" s="660">
        <v>-1.84E-2</v>
      </c>
      <c r="R25" s="2"/>
      <c r="T25" s="48"/>
      <c r="U25" s="790"/>
      <c r="V25" s="762"/>
      <c r="W25" s="790"/>
      <c r="X25" s="790"/>
      <c r="Y25" s="762"/>
      <c r="Z25" s="790"/>
    </row>
    <row r="26" spans="1:33" ht="21.95" customHeight="1" x14ac:dyDescent="0.25">
      <c r="A26" s="50"/>
      <c r="B26" s="50"/>
      <c r="C26" s="51"/>
      <c r="D26" s="709"/>
      <c r="E26" s="22" t="s">
        <v>757</v>
      </c>
      <c r="F26" s="2">
        <v>7.0998999999999999</v>
      </c>
      <c r="G26" s="78">
        <v>9.8771500000000039</v>
      </c>
      <c r="H26">
        <v>800</v>
      </c>
      <c r="I26" s="2">
        <v>5679.92</v>
      </c>
      <c r="J26" s="2">
        <v>7901.720000000003</v>
      </c>
      <c r="K26" s="2">
        <v>-2221.8000000000029</v>
      </c>
      <c r="L26" s="660">
        <v>-0.28117928754752158</v>
      </c>
      <c r="M26" s="2">
        <v>-2221.8000000000029</v>
      </c>
      <c r="N26">
        <v>800</v>
      </c>
      <c r="O26"/>
      <c r="P26" s="660">
        <v>2.2535528669417881E-2</v>
      </c>
      <c r="Q26" s="660">
        <v>-1.3899999999999999E-2</v>
      </c>
      <c r="R26" s="2">
        <v>7.4735789473684209</v>
      </c>
      <c r="S26" s="782">
        <v>43337</v>
      </c>
      <c r="T26" s="48"/>
      <c r="X26" s="790"/>
      <c r="Y26" s="790"/>
      <c r="Z26" s="762"/>
    </row>
    <row r="27" spans="1:33" ht="21.95" customHeight="1" x14ac:dyDescent="0.25">
      <c r="A27" s="50"/>
      <c r="B27" s="50"/>
      <c r="C27" s="51"/>
      <c r="D27" s="709"/>
      <c r="E27" s="22" t="s">
        <v>172</v>
      </c>
      <c r="F27" s="78">
        <v>46.54</v>
      </c>
      <c r="G27" s="78">
        <v>44.889000000000038</v>
      </c>
      <c r="H27">
        <v>120</v>
      </c>
      <c r="I27" s="2">
        <v>5584.8</v>
      </c>
      <c r="J27" s="2">
        <v>5386.6800000000048</v>
      </c>
      <c r="K27" s="2">
        <v>198.11999999999625</v>
      </c>
      <c r="L27" s="660">
        <v>3.6779611931652731E-2</v>
      </c>
      <c r="M27" s="2">
        <v>1802.699999999998</v>
      </c>
      <c r="N27">
        <v>120</v>
      </c>
      <c r="O27"/>
      <c r="P27" s="660">
        <v>3.6957455951869361E-2</v>
      </c>
      <c r="Q27" s="660">
        <v>-1.04E-2</v>
      </c>
      <c r="R27" s="2">
        <v>10.29646017699115</v>
      </c>
      <c r="T27" s="48"/>
      <c r="W27" s="790"/>
      <c r="X27" s="48"/>
      <c r="Y27" s="762"/>
      <c r="Z27" s="762"/>
    </row>
    <row r="28" spans="1:33" ht="21.95" customHeight="1" x14ac:dyDescent="0.25">
      <c r="A28" s="50"/>
      <c r="B28" s="51"/>
      <c r="C28" s="51"/>
      <c r="E28" s="22" t="s">
        <v>1290</v>
      </c>
      <c r="F28" s="2">
        <v>184.10990000000001</v>
      </c>
      <c r="G28" s="78">
        <v>193.31733333333335</v>
      </c>
      <c r="H28">
        <v>30</v>
      </c>
      <c r="I28" s="2">
        <v>5523.2970000000005</v>
      </c>
      <c r="J28" s="2">
        <v>5799.52</v>
      </c>
      <c r="K28" s="2">
        <v>-276.22299999999996</v>
      </c>
      <c r="L28" s="660">
        <v>-4.7628596849394467E-2</v>
      </c>
      <c r="M28" s="2">
        <v>-276.22299999999996</v>
      </c>
      <c r="N28" s="29">
        <v>43479</v>
      </c>
      <c r="O28" t="s">
        <v>1298</v>
      </c>
      <c r="P28" s="660">
        <v>0</v>
      </c>
      <c r="Q28" s="660">
        <v>-1.6400000000000001E-2</v>
      </c>
      <c r="R28" s="2"/>
      <c r="T28" s="48"/>
      <c r="U28" s="790"/>
      <c r="V28" s="762"/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260.4699</v>
      </c>
      <c r="G29" s="78">
        <v>216.70049999999986</v>
      </c>
      <c r="H29">
        <v>20</v>
      </c>
      <c r="I29" s="2">
        <v>5209.3980000000001</v>
      </c>
      <c r="J29" s="2">
        <v>4334.0099999999975</v>
      </c>
      <c r="K29" s="2">
        <v>875.38800000000538</v>
      </c>
      <c r="L29" s="660">
        <v>0.20198107526286355</v>
      </c>
      <c r="M29" s="2">
        <v>1036.2180000000053</v>
      </c>
      <c r="N29" s="29">
        <v>43472</v>
      </c>
      <c r="O29"/>
      <c r="P29" s="660">
        <v>1.84E-2</v>
      </c>
      <c r="Q29" s="660">
        <v>-1.8499999999999999E-2</v>
      </c>
      <c r="R29" s="2">
        <v>20.036146153846154</v>
      </c>
      <c r="T29" s="48"/>
      <c r="W29" s="790"/>
      <c r="Y29" s="762"/>
      <c r="Z29"/>
      <c r="AA29" s="2"/>
      <c r="AB29"/>
      <c r="AC29"/>
      <c r="AD29"/>
      <c r="AE29"/>
      <c r="AF29"/>
      <c r="AG29"/>
    </row>
    <row r="30" spans="1:33" ht="21.95" customHeight="1" x14ac:dyDescent="0.25">
      <c r="A30" s="50"/>
      <c r="B30" s="50"/>
      <c r="C30" s="51"/>
      <c r="D30" s="709"/>
      <c r="E30" s="22" t="s">
        <v>1326</v>
      </c>
      <c r="F30" s="2">
        <v>25.8399</v>
      </c>
      <c r="G30" s="78">
        <v>26.015500000000003</v>
      </c>
      <c r="H30">
        <v>200</v>
      </c>
      <c r="I30" s="2">
        <v>5167.9799999999996</v>
      </c>
      <c r="J30" s="2">
        <v>5203.1000000000004</v>
      </c>
      <c r="K30" s="2">
        <v>-35.1200000000008</v>
      </c>
      <c r="L30" s="660">
        <v>-6.7498222213681399E-3</v>
      </c>
      <c r="M30" s="2">
        <v>-35.1200000000008</v>
      </c>
      <c r="N30" s="29">
        <v>43479</v>
      </c>
      <c r="O30"/>
      <c r="P30" s="660">
        <v>1.2383948854291232E-2</v>
      </c>
      <c r="Q30" s="660">
        <v>-3.8300000000000001E-2</v>
      </c>
      <c r="R30" s="2"/>
      <c r="T30" s="48"/>
      <c r="U30"/>
      <c r="V30" s="2"/>
      <c r="W30" s="789"/>
      <c r="X30" s="789"/>
      <c r="Y30" s="2"/>
      <c r="Z30"/>
      <c r="AA30" s="2"/>
      <c r="AB30"/>
      <c r="AC30"/>
      <c r="AD30"/>
      <c r="AE30"/>
      <c r="AF30"/>
      <c r="AG30"/>
    </row>
    <row r="31" spans="1:33" ht="21.95" customHeight="1" x14ac:dyDescent="0.25">
      <c r="A31" s="51"/>
      <c r="B31" s="51"/>
      <c r="C31" s="51"/>
      <c r="D31" s="709"/>
      <c r="E31" s="22" t="s">
        <v>1284</v>
      </c>
      <c r="F31" s="2">
        <v>51.32</v>
      </c>
      <c r="G31" s="78">
        <v>54.6</v>
      </c>
      <c r="H31">
        <v>100</v>
      </c>
      <c r="I31" s="2">
        <v>5132</v>
      </c>
      <c r="J31" s="2">
        <v>5460</v>
      </c>
      <c r="K31" s="2">
        <v>-328</v>
      </c>
      <c r="L31" s="660">
        <v>-6.0073260073260096E-2</v>
      </c>
      <c r="M31" s="2">
        <v>-328</v>
      </c>
      <c r="N31">
        <v>100</v>
      </c>
      <c r="O31"/>
      <c r="P31" s="660">
        <v>2.2509742790335151E-2</v>
      </c>
      <c r="Q31" s="660">
        <v>-7.7000000000000002E-3</v>
      </c>
      <c r="R31" s="2"/>
      <c r="U31"/>
      <c r="V31" s="2"/>
      <c r="W31" s="789"/>
      <c r="X31" s="789"/>
      <c r="Y31" s="2"/>
    </row>
    <row r="32" spans="1:33" ht="21.95" customHeight="1" x14ac:dyDescent="0.25">
      <c r="A32" s="50"/>
      <c r="B32" s="50"/>
      <c r="C32" s="51"/>
      <c r="D32" s="709"/>
      <c r="E32" s="22" t="s">
        <v>52</v>
      </c>
      <c r="F32" s="2">
        <v>50.059899999999999</v>
      </c>
      <c r="G32" s="78">
        <v>38.413299999999992</v>
      </c>
      <c r="H32">
        <v>100</v>
      </c>
      <c r="I32" s="2">
        <v>5005.99</v>
      </c>
      <c r="J32" s="2">
        <v>3841.329999999999</v>
      </c>
      <c r="K32" s="2">
        <v>1164.6600000000017</v>
      </c>
      <c r="L32" s="660">
        <v>0.30319186323486941</v>
      </c>
      <c r="M32" s="2">
        <v>2221.3999999999996</v>
      </c>
      <c r="N32" s="29">
        <v>43454</v>
      </c>
      <c r="O32"/>
      <c r="P32" s="660">
        <v>3.8034434747172885E-2</v>
      </c>
      <c r="Q32" s="660">
        <v>-4.4499999999999998E-2</v>
      </c>
      <c r="R32" s="2">
        <v>10.216306122448978</v>
      </c>
      <c r="S32" s="782">
        <v>43323</v>
      </c>
      <c r="T32" s="48"/>
      <c r="U32" s="790"/>
      <c r="V32" s="762"/>
      <c r="W32" s="790"/>
      <c r="X32" s="790"/>
      <c r="Y32" s="762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152"/>
      <c r="B33" s="50"/>
      <c r="C33" s="51"/>
      <c r="D33" s="709"/>
      <c r="E33" s="22" t="s">
        <v>1307</v>
      </c>
      <c r="F33" s="2">
        <v>82.22</v>
      </c>
      <c r="G33" s="78">
        <v>91.35</v>
      </c>
      <c r="H33">
        <v>60</v>
      </c>
      <c r="I33" s="2">
        <v>4933.2</v>
      </c>
      <c r="J33" s="2">
        <v>5481</v>
      </c>
      <c r="K33" s="2">
        <v>-547.80000000000018</v>
      </c>
      <c r="L33" s="660">
        <v>-9.9945265462506802E-2</v>
      </c>
      <c r="M33" s="2">
        <v>-547.80000000000018</v>
      </c>
      <c r="N33">
        <v>60</v>
      </c>
      <c r="O33"/>
      <c r="P33" s="660">
        <v>2.1892483580637317E-2</v>
      </c>
      <c r="Q33" s="660">
        <v>5.5999999999999999E-3</v>
      </c>
      <c r="R33" s="2"/>
      <c r="W33" s="790"/>
      <c r="X33" s="790"/>
      <c r="Y33" s="762"/>
      <c r="Z33" s="660"/>
      <c r="AA33" s="2"/>
      <c r="AB33"/>
      <c r="AC33"/>
      <c r="AD33"/>
      <c r="AE33"/>
      <c r="AF33"/>
      <c r="AG33"/>
    </row>
    <row r="34" spans="1:33" ht="21.95" customHeight="1" x14ac:dyDescent="0.25">
      <c r="A34" s="51"/>
      <c r="B34" s="51"/>
      <c r="C34" s="51"/>
      <c r="D34" s="709"/>
      <c r="E34" s="22" t="s">
        <v>1321</v>
      </c>
      <c r="F34" s="2">
        <v>22.899899999999999</v>
      </c>
      <c r="G34" s="78">
        <v>24.73</v>
      </c>
      <c r="H34">
        <v>200</v>
      </c>
      <c r="I34" s="2">
        <v>4579.9799999999996</v>
      </c>
      <c r="J34" s="2">
        <v>4946</v>
      </c>
      <c r="K34" s="2">
        <v>-366.02000000000044</v>
      </c>
      <c r="L34" s="660">
        <v>-7.4003234937323151E-2</v>
      </c>
      <c r="M34" s="2">
        <v>-366.02000000000044</v>
      </c>
      <c r="N34" s="29">
        <v>43454</v>
      </c>
      <c r="O34"/>
      <c r="P34" s="660">
        <v>0</v>
      </c>
      <c r="Q34" s="660">
        <v>-2.5999999999999999E-2</v>
      </c>
      <c r="R34" s="2">
        <v>5.2045227272727264</v>
      </c>
      <c r="T34" s="281"/>
      <c r="U34" s="790"/>
      <c r="V34" s="762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658</v>
      </c>
      <c r="F35" s="2">
        <v>207.06</v>
      </c>
      <c r="G35" s="78">
        <v>139.4129999999999</v>
      </c>
      <c r="H35">
        <v>20</v>
      </c>
      <c r="I35" s="2">
        <v>4141.2</v>
      </c>
      <c r="J35" s="2">
        <v>2788.2599999999979</v>
      </c>
      <c r="K35" s="2">
        <v>1352.9400000000014</v>
      </c>
      <c r="L35" s="660">
        <v>0.48522734608680795</v>
      </c>
      <c r="M35" s="2">
        <v>1495.9700000000016</v>
      </c>
      <c r="N35" s="29">
        <v>43479</v>
      </c>
      <c r="O35"/>
      <c r="P35" s="660">
        <v>2.4147590070510961E-3</v>
      </c>
      <c r="Q35" s="660">
        <v>-8.5900000000000004E-2</v>
      </c>
      <c r="R35" s="2">
        <v>30.183673469387752</v>
      </c>
      <c r="W35" s="790"/>
      <c r="X35" s="790"/>
      <c r="Y35" s="762"/>
    </row>
    <row r="36" spans="1:33" ht="21.95" customHeight="1" x14ac:dyDescent="0.25">
      <c r="A36" s="50"/>
      <c r="B36" s="50"/>
      <c r="C36" s="51"/>
      <c r="D36" s="709"/>
      <c r="E36" s="22" t="s">
        <v>1337</v>
      </c>
      <c r="F36" s="2">
        <v>41.41</v>
      </c>
      <c r="G36" s="78">
        <v>43.5</v>
      </c>
      <c r="H36">
        <v>100</v>
      </c>
      <c r="I36" s="2">
        <v>4141</v>
      </c>
      <c r="J36" s="2">
        <v>4350</v>
      </c>
      <c r="K36" s="2">
        <v>-209</v>
      </c>
      <c r="L36" s="660">
        <v>-4.804597701149433E-2</v>
      </c>
      <c r="M36" s="2">
        <v>-209</v>
      </c>
      <c r="N36" s="29">
        <v>43472</v>
      </c>
      <c r="O36"/>
      <c r="P36" s="660">
        <v>2.7896643322868876E-2</v>
      </c>
      <c r="Q36" s="660">
        <v>-1.9699999999999999E-2</v>
      </c>
      <c r="R36" s="2"/>
      <c r="T36" s="48"/>
      <c r="W36" s="790"/>
      <c r="X36" s="790"/>
      <c r="Y36" s="762"/>
      <c r="Z36" s="762"/>
    </row>
    <row r="37" spans="1:33" ht="21.95" customHeight="1" x14ac:dyDescent="0.25">
      <c r="A37" s="51"/>
      <c r="B37" s="51"/>
      <c r="C37" s="51"/>
      <c r="D37" s="709"/>
      <c r="E37" s="22" t="s">
        <v>1286</v>
      </c>
      <c r="F37" s="2">
        <v>39.450000000000003</v>
      </c>
      <c r="G37" s="78">
        <v>22.362000000000009</v>
      </c>
      <c r="H37">
        <v>100</v>
      </c>
      <c r="I37" s="2">
        <v>3945.0000000000005</v>
      </c>
      <c r="J37" s="2">
        <v>2236.2000000000007</v>
      </c>
      <c r="K37" s="2">
        <v>1708.7999999999997</v>
      </c>
      <c r="L37" s="660">
        <v>0.76415347464448558</v>
      </c>
      <c r="M37" s="2">
        <v>1708.7999999999997</v>
      </c>
      <c r="N37" s="29">
        <v>43474</v>
      </c>
      <c r="O37"/>
      <c r="P37" s="660">
        <v>1.2547528517110266E-3</v>
      </c>
      <c r="Q37" s="660">
        <v>-1.84E-2</v>
      </c>
      <c r="R37" s="2"/>
      <c r="U37" s="790"/>
      <c r="V37" s="762"/>
      <c r="W37" s="790"/>
      <c r="X37" s="790"/>
      <c r="Y37" s="762"/>
      <c r="Z37" s="762"/>
    </row>
    <row r="38" spans="1:33" ht="21.95" customHeight="1" x14ac:dyDescent="0.25">
      <c r="A38" s="50"/>
      <c r="B38" s="50"/>
      <c r="C38" s="51"/>
      <c r="D38" s="709"/>
      <c r="E38" s="22" t="s">
        <v>933</v>
      </c>
      <c r="F38" s="78">
        <v>36.3399</v>
      </c>
      <c r="G38" s="78">
        <v>21.403400000000001</v>
      </c>
      <c r="H38">
        <v>100</v>
      </c>
      <c r="I38" s="2">
        <v>3633.99</v>
      </c>
      <c r="J38" s="2">
        <v>2140.34</v>
      </c>
      <c r="K38" s="2">
        <v>1493.6499999999996</v>
      </c>
      <c r="L38" s="660">
        <v>0.69785641533588116</v>
      </c>
      <c r="M38" s="2">
        <v>1493.6499999999996</v>
      </c>
      <c r="N38">
        <v>100</v>
      </c>
      <c r="O38"/>
      <c r="P38" s="660">
        <v>2.0913651385942172E-2</v>
      </c>
      <c r="Q38" s="660">
        <v>-1.14E-2</v>
      </c>
      <c r="R38" s="2">
        <v>14.535959999999999</v>
      </c>
      <c r="S38" s="782">
        <v>43366</v>
      </c>
      <c r="W38" s="790"/>
      <c r="X38" s="790"/>
      <c r="Y38" s="762"/>
      <c r="Z38" s="762"/>
    </row>
    <row r="39" spans="1:33" ht="21.95" customHeight="1" x14ac:dyDescent="0.25">
      <c r="A39" s="50"/>
      <c r="B39" s="50"/>
      <c r="C39" s="50"/>
      <c r="D39" s="709"/>
      <c r="E39" s="22" t="s">
        <v>1335</v>
      </c>
      <c r="F39" s="2">
        <v>137.13999999999999</v>
      </c>
      <c r="G39" s="78">
        <v>146.65</v>
      </c>
      <c r="H39">
        <v>25</v>
      </c>
      <c r="I39" s="2">
        <v>3428.4999999999995</v>
      </c>
      <c r="J39" s="2">
        <v>3666.25</v>
      </c>
      <c r="K39" s="2">
        <v>-237.75000000000045</v>
      </c>
      <c r="L39" s="660">
        <v>-6.4848278213433475E-2</v>
      </c>
      <c r="M39" s="2">
        <v>-237.75000000000045</v>
      </c>
      <c r="N39" s="29">
        <v>43465</v>
      </c>
      <c r="O39"/>
      <c r="P39" s="660">
        <v>6.4168003500072925E-3</v>
      </c>
      <c r="Q39" s="660">
        <v>-1.0500000000000001E-2</v>
      </c>
      <c r="R39" s="2">
        <v>31.168181818181811</v>
      </c>
      <c r="T39" s="48"/>
      <c r="W39" s="790"/>
      <c r="X39" s="790"/>
      <c r="Y39" s="762"/>
      <c r="Z39" s="660"/>
      <c r="AA39" s="2"/>
      <c r="AB39"/>
      <c r="AC39"/>
      <c r="AD39"/>
      <c r="AE39"/>
      <c r="AF39"/>
      <c r="AG39"/>
    </row>
    <row r="40" spans="1:33" ht="21.95" customHeight="1" x14ac:dyDescent="0.25">
      <c r="A40" s="51"/>
      <c r="B40" s="51"/>
      <c r="C40" s="51"/>
      <c r="D40" s="709"/>
      <c r="E40" s="22" t="s">
        <v>46</v>
      </c>
      <c r="F40" s="2">
        <v>11.309900000000001</v>
      </c>
      <c r="G40" s="78">
        <v>12.38015</v>
      </c>
      <c r="H40">
        <v>200</v>
      </c>
      <c r="I40" s="2">
        <v>2261.98</v>
      </c>
      <c r="J40" s="2">
        <v>2476.0300000000002</v>
      </c>
      <c r="K40" s="2">
        <v>-214.05000000000018</v>
      </c>
      <c r="L40" s="660">
        <v>-8.6448871782652037E-2</v>
      </c>
      <c r="M40" s="2">
        <v>-214.05000000000018</v>
      </c>
      <c r="N40" s="29">
        <v>43479</v>
      </c>
      <c r="O40"/>
      <c r="P40" s="660">
        <v>2.2104527891493291E-2</v>
      </c>
      <c r="Q40" s="660">
        <v>-1.14E-2</v>
      </c>
      <c r="R40" s="2"/>
      <c r="U40"/>
      <c r="V40" s="2"/>
      <c r="W40" s="789"/>
      <c r="X40" s="789"/>
      <c r="Y40" s="762"/>
      <c r="Z40" s="790"/>
    </row>
    <row r="41" spans="1:33" ht="21.95" customHeight="1" x14ac:dyDescent="0.25">
      <c r="A41" s="50"/>
      <c r="B41" s="51"/>
      <c r="C41" s="51"/>
      <c r="D41" s="709"/>
      <c r="E41" s="22" t="s">
        <v>62</v>
      </c>
      <c r="F41" s="2">
        <v>324.05</v>
      </c>
      <c r="G41" s="78">
        <v>324.05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1659.3600000000079</v>
      </c>
      <c r="N41">
        <v>0</v>
      </c>
      <c r="O41"/>
      <c r="P41" s="660">
        <v>0</v>
      </c>
      <c r="Q41" s="660">
        <v>1.2999999999999999E-3</v>
      </c>
      <c r="R41" s="2"/>
      <c r="T41" s="48"/>
      <c r="W41" s="790"/>
      <c r="X41" s="790"/>
      <c r="Y41" s="762"/>
      <c r="Z41"/>
      <c r="AA41" s="2"/>
      <c r="AB41"/>
      <c r="AC41"/>
      <c r="AD41"/>
      <c r="AE41"/>
      <c r="AF41"/>
      <c r="AG41"/>
    </row>
    <row r="42" spans="1:33" ht="21.95" customHeight="1" x14ac:dyDescent="0.25">
      <c r="A42" s="50"/>
      <c r="B42" s="50"/>
      <c r="C42" s="51"/>
      <c r="D42" s="709"/>
      <c r="E42" s="22" t="s">
        <v>200</v>
      </c>
      <c r="F42" s="2">
        <v>34.92</v>
      </c>
      <c r="G42" s="78">
        <v>34.92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555.54</v>
      </c>
      <c r="N42">
        <v>0</v>
      </c>
      <c r="O42"/>
      <c r="P42" s="660">
        <v>0</v>
      </c>
      <c r="Q42" s="660">
        <v>2.1899999999999999E-2</v>
      </c>
      <c r="R42" s="2"/>
      <c r="W42" s="790"/>
      <c r="X42" s="790"/>
      <c r="Y42" s="762"/>
      <c r="Z42" s="790"/>
    </row>
    <row r="43" spans="1:33" ht="21.95" customHeight="1" x14ac:dyDescent="0.25">
      <c r="A43" s="50"/>
      <c r="B43" s="50"/>
      <c r="C43" s="51"/>
      <c r="D43" s="709"/>
      <c r="E43" s="22" t="s">
        <v>209</v>
      </c>
      <c r="F43" s="78">
        <v>56.71</v>
      </c>
      <c r="G43" s="78">
        <v>56.71</v>
      </c>
      <c r="H43">
        <v>0</v>
      </c>
      <c r="I43" s="2">
        <v>0</v>
      </c>
      <c r="J43" s="2">
        <v>0</v>
      </c>
      <c r="K43" s="2">
        <v>973.83000000000175</v>
      </c>
      <c r="L43" s="660">
        <v>0</v>
      </c>
      <c r="M43" s="2">
        <v>2131.6999999999971</v>
      </c>
      <c r="N43">
        <v>0</v>
      </c>
      <c r="O43" t="s">
        <v>1186</v>
      </c>
      <c r="P43" s="660">
        <v>2.6097690001763357E-2</v>
      </c>
      <c r="Q43" s="660">
        <v>-1.52E-2</v>
      </c>
      <c r="R43" s="2">
        <v>14.1775</v>
      </c>
      <c r="T43" s="48"/>
      <c r="W43" s="790"/>
      <c r="X43" s="790"/>
      <c r="Y43" s="762"/>
    </row>
    <row r="44" spans="1:33" ht="21.95" customHeight="1" x14ac:dyDescent="0.25">
      <c r="A44" s="51"/>
      <c r="B44" s="51"/>
      <c r="C44" s="51"/>
      <c r="D44" s="709"/>
      <c r="E44" s="22" t="s">
        <v>199</v>
      </c>
      <c r="F44" s="2">
        <v>193.53</v>
      </c>
      <c r="G44" s="78">
        <v>193.53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363.09999999999945</v>
      </c>
      <c r="N44">
        <v>0</v>
      </c>
      <c r="O44"/>
      <c r="P44" s="660">
        <v>0</v>
      </c>
      <c r="Q44" s="660">
        <v>3.0999999999999999E-3</v>
      </c>
      <c r="R44" s="2"/>
      <c r="T44" s="48"/>
      <c r="W44" s="790"/>
      <c r="X44" s="790"/>
      <c r="Y44" s="762"/>
      <c r="Z44" s="790"/>
    </row>
    <row r="45" spans="1:33" ht="21.95" customHeight="1" x14ac:dyDescent="0.25">
      <c r="A45" s="50"/>
      <c r="B45" s="51"/>
      <c r="C45" s="51"/>
      <c r="E45" s="22" t="s">
        <v>220</v>
      </c>
      <c r="F45" s="2">
        <v>109.46</v>
      </c>
      <c r="G45" s="78">
        <v>109.46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231.53999999999996</v>
      </c>
      <c r="N45">
        <v>0</v>
      </c>
      <c r="O45"/>
      <c r="P45" s="660">
        <v>1.6199999999999999E-2</v>
      </c>
      <c r="Q45" s="660">
        <v>3.7000000000000002E-3</v>
      </c>
      <c r="R45" s="2"/>
      <c r="T45" s="48"/>
      <c r="W45" s="790"/>
      <c r="X45" s="790"/>
      <c r="Y45" s="790"/>
      <c r="Z45" s="762"/>
    </row>
    <row r="46" spans="1:33" ht="21.95" customHeight="1" x14ac:dyDescent="0.25">
      <c r="A46" s="50"/>
      <c r="B46" s="50"/>
      <c r="C46" s="51"/>
      <c r="D46" s="709"/>
      <c r="E46" s="22" t="s">
        <v>260</v>
      </c>
      <c r="F46" s="2">
        <v>111.42</v>
      </c>
      <c r="G46" s="78">
        <v>111.42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1857.7799999999988</v>
      </c>
      <c r="N46">
        <v>0</v>
      </c>
      <c r="O46"/>
      <c r="P46" s="660">
        <v>1.49E-2</v>
      </c>
      <c r="Q46" s="660">
        <v>-6.9999999999999999E-4</v>
      </c>
      <c r="R46" s="2"/>
      <c r="T46" s="48"/>
      <c r="U46"/>
      <c r="V46" s="2"/>
      <c r="W46" s="789"/>
      <c r="X46" s="789"/>
      <c r="Y46" s="2"/>
      <c r="Z46" s="790"/>
    </row>
    <row r="47" spans="1:33" ht="21.95" customHeight="1" x14ac:dyDescent="0.25">
      <c r="A47" s="50"/>
      <c r="B47" s="50"/>
      <c r="C47" s="51"/>
      <c r="D47" s="709"/>
      <c r="E47" s="22" t="s">
        <v>23</v>
      </c>
      <c r="F47" s="2">
        <v>39.57</v>
      </c>
      <c r="G47" s="78">
        <v>39.57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171.89999999999964</v>
      </c>
      <c r="N47">
        <v>0</v>
      </c>
      <c r="O47"/>
      <c r="P47" s="660">
        <v>0</v>
      </c>
      <c r="Q47" s="660">
        <v>1.9199999999999998E-2</v>
      </c>
      <c r="R47" s="2"/>
      <c r="W47" s="790"/>
      <c r="X47" s="790"/>
      <c r="Y47" s="762"/>
      <c r="Z47" s="789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0"/>
      <c r="C48" s="51"/>
      <c r="D48" s="709"/>
      <c r="E48" s="22" t="s">
        <v>261</v>
      </c>
      <c r="F48" s="2">
        <v>48.16</v>
      </c>
      <c r="G48" s="78">
        <v>48.16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98.449999999999818</v>
      </c>
      <c r="N48">
        <v>0</v>
      </c>
      <c r="O48"/>
      <c r="P48" s="660">
        <v>1.11E-2</v>
      </c>
      <c r="Q48" s="660">
        <v>-2.2000000000000001E-3</v>
      </c>
      <c r="R48" s="2"/>
      <c r="T48" s="48"/>
      <c r="W48" s="790"/>
      <c r="X48" s="790"/>
      <c r="Y48" s="762"/>
    </row>
    <row r="49" spans="1:33" ht="21.95" customHeight="1" x14ac:dyDescent="0.25">
      <c r="A49" s="50"/>
      <c r="B49" s="50"/>
      <c r="C49" s="51"/>
      <c r="E49" s="22" t="s">
        <v>318</v>
      </c>
      <c r="F49" s="2">
        <v>13.57</v>
      </c>
      <c r="G49" s="78">
        <v>13.57</v>
      </c>
      <c r="H49">
        <v>0</v>
      </c>
      <c r="I49" s="2">
        <v>0</v>
      </c>
      <c r="J49" s="2">
        <v>0</v>
      </c>
      <c r="K49" s="2">
        <v>-1184.9399999999987</v>
      </c>
      <c r="L49" s="660">
        <v>0</v>
      </c>
      <c r="M49" s="2">
        <v>98.479999999995925</v>
      </c>
      <c r="N49">
        <v>0</v>
      </c>
      <c r="O49" t="s">
        <v>1204</v>
      </c>
      <c r="P49" s="660">
        <v>0</v>
      </c>
      <c r="Q49" s="660">
        <v>1.5800000000000002E-2</v>
      </c>
      <c r="R49" s="2">
        <v>42.40625</v>
      </c>
      <c r="W49" s="790"/>
      <c r="X49" s="790"/>
      <c r="Y49" s="762"/>
    </row>
    <row r="50" spans="1:33" ht="21.95" customHeight="1" x14ac:dyDescent="0.25">
      <c r="A50" s="50"/>
      <c r="B50" s="50"/>
      <c r="C50" s="51"/>
      <c r="D50" s="709"/>
      <c r="E50" s="22" t="s">
        <v>36</v>
      </c>
      <c r="F50" s="2">
        <v>52.58</v>
      </c>
      <c r="G50" s="78">
        <v>52.58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117.73999999999978</v>
      </c>
      <c r="N50">
        <v>0</v>
      </c>
      <c r="O50"/>
      <c r="P50" s="660">
        <v>0</v>
      </c>
      <c r="Q50" s="660">
        <v>-2.9999999999999997E-4</v>
      </c>
      <c r="R50" s="2"/>
      <c r="T50" s="48"/>
      <c r="W50" s="790"/>
      <c r="X50" s="790"/>
      <c r="Y50" s="762"/>
    </row>
    <row r="51" spans="1:33" ht="21.95" customHeight="1" x14ac:dyDescent="0.25">
      <c r="A51" s="51"/>
      <c r="B51" s="152"/>
      <c r="C51" s="272"/>
      <c r="D51" s="709"/>
      <c r="E51" s="22" t="s">
        <v>306</v>
      </c>
      <c r="F51" s="78">
        <v>0.06</v>
      </c>
      <c r="G51" s="78">
        <v>0.06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264.92000000000007</v>
      </c>
      <c r="N51">
        <v>0</v>
      </c>
      <c r="O51"/>
      <c r="P51" s="660">
        <v>3.4200000000000001E-2</v>
      </c>
      <c r="Q51" s="660">
        <v>6.0000000000000001E-3</v>
      </c>
      <c r="R51" s="2"/>
      <c r="Z51"/>
      <c r="AA51" s="2"/>
      <c r="AB51"/>
      <c r="AC51"/>
      <c r="AD51"/>
      <c r="AE51" s="2"/>
      <c r="AF51"/>
      <c r="AG51"/>
    </row>
    <row r="52" spans="1:33" ht="21.95" customHeight="1" x14ac:dyDescent="0.25">
      <c r="A52" s="50"/>
      <c r="B52" s="50"/>
      <c r="C52" s="51"/>
      <c r="D52" s="709"/>
      <c r="E52" s="22" t="s">
        <v>292</v>
      </c>
      <c r="F52" s="2">
        <v>54.07</v>
      </c>
      <c r="G52" s="78">
        <v>54.07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910.79999999999927</v>
      </c>
      <c r="N52">
        <v>0</v>
      </c>
      <c r="O52"/>
      <c r="P52" s="660">
        <v>2.87E-2</v>
      </c>
      <c r="Q52" s="660">
        <v>-2E-3</v>
      </c>
      <c r="R52" s="2"/>
      <c r="W52" s="790"/>
      <c r="X52" s="790"/>
      <c r="Y52" s="762"/>
      <c r="Z52" s="762"/>
    </row>
    <row r="53" spans="1:33" ht="21.95" customHeight="1" x14ac:dyDescent="0.25">
      <c r="A53" s="152"/>
      <c r="B53" s="50"/>
      <c r="C53" s="51"/>
      <c r="D53" s="709"/>
      <c r="E53" s="22" t="s">
        <v>670</v>
      </c>
      <c r="F53" s="2">
        <v>25.9</v>
      </c>
      <c r="G53" s="78">
        <v>25.9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557.94000000000005</v>
      </c>
      <c r="N53">
        <v>0</v>
      </c>
      <c r="O53"/>
      <c r="P53" s="660">
        <v>4.0599999999999997E-2</v>
      </c>
      <c r="Q53" s="660">
        <v>0</v>
      </c>
      <c r="R53" s="2"/>
      <c r="T53" s="48"/>
      <c r="W53" s="790"/>
      <c r="X53" s="790"/>
      <c r="Y53" s="762"/>
      <c r="Z53" s="762"/>
    </row>
    <row r="54" spans="1:33" ht="21.95" customHeight="1" x14ac:dyDescent="0.25">
      <c r="A54" s="50"/>
      <c r="B54" s="50"/>
      <c r="C54" s="51"/>
      <c r="D54" s="709"/>
      <c r="E54" s="22" t="s">
        <v>242</v>
      </c>
      <c r="F54" s="2">
        <v>69.87</v>
      </c>
      <c r="G54" s="78">
        <v>69.87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329.74000000000069</v>
      </c>
      <c r="N54">
        <v>0</v>
      </c>
      <c r="O54"/>
      <c r="P54" s="660">
        <v>0</v>
      </c>
      <c r="Q54" s="660">
        <v>4.4999999999999997E-3</v>
      </c>
      <c r="R54" s="2"/>
      <c r="T54" s="48"/>
      <c r="W54" s="790"/>
      <c r="X54" s="790"/>
      <c r="Y54" s="762"/>
    </row>
    <row r="55" spans="1:33" ht="21.95" customHeight="1" x14ac:dyDescent="0.25">
      <c r="A55" s="50"/>
      <c r="B55" s="50"/>
      <c r="C55" s="51"/>
      <c r="D55" s="709"/>
      <c r="E55" s="22" t="s">
        <v>649</v>
      </c>
      <c r="F55" s="2">
        <v>20.149999999999999</v>
      </c>
      <c r="G55" s="78">
        <v>20.149999999999999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309.26000000000022</v>
      </c>
      <c r="N55">
        <v>0</v>
      </c>
      <c r="O55"/>
      <c r="P55" s="660">
        <v>8.8000000000000005E-3</v>
      </c>
      <c r="Q55" s="660">
        <v>4.7300000000000002E-2</v>
      </c>
      <c r="R55" s="2"/>
      <c r="T55" s="48"/>
      <c r="U55" s="789"/>
      <c r="V55" s="2"/>
      <c r="W55" s="789"/>
      <c r="X55" s="789"/>
      <c r="Y55" s="2"/>
    </row>
    <row r="56" spans="1:33" ht="21.95" customHeight="1" x14ac:dyDescent="0.25">
      <c r="A56" s="50"/>
      <c r="B56" s="50"/>
      <c r="C56" s="51"/>
      <c r="D56" s="709"/>
      <c r="E56" s="22" t="s">
        <v>712</v>
      </c>
      <c r="F56" s="2">
        <v>238.89</v>
      </c>
      <c r="G56" s="78">
        <v>238.89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843.18000000000029</v>
      </c>
      <c r="N56">
        <v>0</v>
      </c>
      <c r="O56"/>
      <c r="P56" s="660">
        <v>2.8E-3</v>
      </c>
      <c r="Q56" s="660">
        <v>1.7500000000000002E-2</v>
      </c>
      <c r="R56" s="2"/>
      <c r="U56" s="789"/>
      <c r="V56" s="2"/>
      <c r="W56" s="789"/>
      <c r="X56" s="789"/>
      <c r="Y56" s="2"/>
      <c r="Z56" s="762"/>
    </row>
    <row r="57" spans="1:33" ht="21.95" customHeight="1" x14ac:dyDescent="0.25">
      <c r="A57" s="50"/>
      <c r="B57" s="50"/>
      <c r="C57" s="51"/>
      <c r="D57" s="709"/>
      <c r="E57" s="22" t="s">
        <v>1289</v>
      </c>
      <c r="F57" s="2">
        <v>19.55</v>
      </c>
      <c r="G57" s="78">
        <v>19.55</v>
      </c>
      <c r="H57">
        <v>0</v>
      </c>
      <c r="I57" s="2">
        <v>0</v>
      </c>
      <c r="J57" s="2">
        <v>0</v>
      </c>
      <c r="K57" s="2">
        <v>863.92000000000007</v>
      </c>
      <c r="L57" s="660">
        <v>0</v>
      </c>
      <c r="M57" s="2">
        <v>863.92000000000007</v>
      </c>
      <c r="N57">
        <v>0</v>
      </c>
      <c r="O57" t="s">
        <v>1297</v>
      </c>
      <c r="P57" s="660">
        <v>0</v>
      </c>
      <c r="Q57" s="660">
        <v>-1.7500000000000002E-2</v>
      </c>
      <c r="R57" s="2"/>
      <c r="U57" s="789"/>
      <c r="V57" s="2"/>
      <c r="W57" s="789"/>
      <c r="X57" s="789"/>
      <c r="Y57" s="2"/>
    </row>
    <row r="58" spans="1:33" ht="21.95" customHeight="1" x14ac:dyDescent="0.25">
      <c r="A58" s="50"/>
      <c r="B58" s="50"/>
      <c r="C58" s="51"/>
      <c r="E58" s="22" t="s">
        <v>1017</v>
      </c>
      <c r="F58" s="2">
        <v>56.06</v>
      </c>
      <c r="G58" s="78">
        <v>56.06</v>
      </c>
      <c r="H58">
        <v>0</v>
      </c>
      <c r="I58" s="2">
        <v>0</v>
      </c>
      <c r="J58" s="2">
        <v>0</v>
      </c>
      <c r="K58" s="2">
        <v>458.44000000000051</v>
      </c>
      <c r="L58" s="660">
        <v>0</v>
      </c>
      <c r="M58" s="2">
        <v>458.44000000000051</v>
      </c>
      <c r="N58">
        <v>0</v>
      </c>
      <c r="O58"/>
      <c r="P58" s="660">
        <v>2.6757046022119157E-2</v>
      </c>
      <c r="Q58" s="660">
        <v>-1.2999999999999999E-3</v>
      </c>
      <c r="R58" s="2"/>
      <c r="T58" s="48"/>
      <c r="U58" s="790"/>
      <c r="V58" s="762"/>
      <c r="W58" s="790"/>
      <c r="X58" s="790"/>
      <c r="Y58" s="762"/>
    </row>
    <row r="59" spans="1:33" ht="21.95" customHeight="1" x14ac:dyDescent="0.25">
      <c r="A59" s="50"/>
      <c r="B59" s="50"/>
      <c r="C59" s="51"/>
      <c r="D59" s="709"/>
      <c r="E59" s="22" t="s">
        <v>193</v>
      </c>
      <c r="F59" s="2">
        <v>30.24</v>
      </c>
      <c r="G59" s="78">
        <v>30.24</v>
      </c>
      <c r="H59">
        <v>0</v>
      </c>
      <c r="I59" s="2">
        <v>0</v>
      </c>
      <c r="J59" s="2">
        <v>0</v>
      </c>
      <c r="K59" s="2">
        <v>5325.3000000001048</v>
      </c>
      <c r="L59" s="660">
        <v>0</v>
      </c>
      <c r="M59" s="2">
        <v>7073.2700000000987</v>
      </c>
      <c r="N59">
        <v>0</v>
      </c>
      <c r="O59" t="s">
        <v>1293</v>
      </c>
      <c r="P59" s="660">
        <v>1.8518518518518521E-2</v>
      </c>
      <c r="Q59" s="660">
        <v>-5.9999999999999995E-4</v>
      </c>
      <c r="R59" s="2">
        <v>14.573493975903613</v>
      </c>
      <c r="S59" s="782">
        <v>43358</v>
      </c>
      <c r="T59" s="48"/>
      <c r="U59" s="790"/>
      <c r="V59" s="762"/>
      <c r="W59" s="790"/>
      <c r="X59" s="790"/>
      <c r="Y59" s="762"/>
    </row>
    <row r="60" spans="1:33" ht="21.95" customHeight="1" x14ac:dyDescent="0.25">
      <c r="A60" s="50"/>
      <c r="B60" s="51"/>
      <c r="C60" s="51"/>
      <c r="D60" s="709"/>
      <c r="E60" s="22" t="s">
        <v>194</v>
      </c>
      <c r="F60" s="2">
        <v>9.0500000000000007</v>
      </c>
      <c r="G60" s="78">
        <v>9.0500000000000007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495.20999999999913</v>
      </c>
      <c r="N60">
        <v>0</v>
      </c>
      <c r="O60"/>
      <c r="P60" s="660">
        <v>5.1499999999999997E-2</v>
      </c>
      <c r="Q60" s="660">
        <v>5.1999999999999998E-3</v>
      </c>
      <c r="R60" s="2"/>
      <c r="U60" s="790"/>
      <c r="V60" s="762"/>
      <c r="W60" s="790"/>
      <c r="X60" s="790"/>
      <c r="Y60" s="762"/>
      <c r="Z60" s="762"/>
    </row>
    <row r="61" spans="1:33" ht="21.95" customHeight="1" x14ac:dyDescent="0.25">
      <c r="A61" s="51"/>
      <c r="B61" s="51"/>
      <c r="C61" s="51"/>
      <c r="D61" s="709"/>
      <c r="E61" s="22" t="s">
        <v>264</v>
      </c>
      <c r="F61" s="2">
        <v>145.99</v>
      </c>
      <c r="G61" s="78">
        <v>145.99</v>
      </c>
      <c r="H61">
        <v>0</v>
      </c>
      <c r="I61" s="2">
        <v>0</v>
      </c>
      <c r="J61" s="2">
        <v>0</v>
      </c>
      <c r="K61" s="2">
        <v>765.82999999999993</v>
      </c>
      <c r="L61" s="660">
        <v>0</v>
      </c>
      <c r="M61" s="2">
        <v>920.60999999999967</v>
      </c>
      <c r="N61">
        <v>0</v>
      </c>
      <c r="O61"/>
      <c r="P61" s="660">
        <v>2.5700000000000001E-2</v>
      </c>
      <c r="Q61" s="660">
        <v>5.7999999999999996E-3</v>
      </c>
      <c r="R61" s="2">
        <v>17.979064039408868</v>
      </c>
      <c r="T61" s="48"/>
      <c r="W61" s="790"/>
      <c r="X61" s="790"/>
      <c r="Y61" s="762"/>
      <c r="Z61" s="790"/>
    </row>
    <row r="62" spans="1:33" ht="21.95" customHeight="1" x14ac:dyDescent="0.25">
      <c r="A62" s="50"/>
      <c r="B62" s="51"/>
      <c r="C62" s="51"/>
      <c r="D62" s="709"/>
      <c r="E62" s="22" t="s">
        <v>671</v>
      </c>
      <c r="F62" s="2">
        <v>313.56</v>
      </c>
      <c r="G62" s="78">
        <v>313.56</v>
      </c>
      <c r="H62">
        <v>0</v>
      </c>
      <c r="I62" s="2">
        <v>0</v>
      </c>
      <c r="J62" s="2">
        <v>0</v>
      </c>
      <c r="K62" s="2">
        <v>4854.3499999999767</v>
      </c>
      <c r="L62" s="660">
        <v>0</v>
      </c>
      <c r="M62" s="2">
        <v>5079.1199999999772</v>
      </c>
      <c r="N62">
        <v>0</v>
      </c>
      <c r="O62" t="s">
        <v>1134</v>
      </c>
      <c r="P62" s="660">
        <v>0</v>
      </c>
      <c r="Q62" s="660">
        <v>3.6799999999999999E-2</v>
      </c>
      <c r="R62" s="2">
        <v>32.022058823529413</v>
      </c>
      <c r="S62" s="782">
        <v>43324</v>
      </c>
      <c r="W62" s="790"/>
      <c r="X62" s="790"/>
      <c r="Y62" s="762"/>
      <c r="Z62" s="762"/>
    </row>
    <row r="63" spans="1:33" ht="21.95" customHeight="1" x14ac:dyDescent="0.25">
      <c r="A63" s="51"/>
      <c r="B63" s="51"/>
      <c r="C63" s="51"/>
      <c r="D63" s="709"/>
      <c r="E63" s="22" t="s">
        <v>656</v>
      </c>
      <c r="F63" s="2">
        <v>179.21</v>
      </c>
      <c r="G63" s="78">
        <v>179.21</v>
      </c>
      <c r="H63">
        <v>0</v>
      </c>
      <c r="I63" s="2">
        <v>0</v>
      </c>
      <c r="J63" s="2">
        <v>0</v>
      </c>
      <c r="K63" s="2">
        <v>2714.0600000000013</v>
      </c>
      <c r="L63" s="660">
        <v>0</v>
      </c>
      <c r="M63" s="2">
        <v>2714.0600000000013</v>
      </c>
      <c r="N63">
        <v>0</v>
      </c>
      <c r="O63"/>
      <c r="P63" s="660">
        <v>2.8E-3</v>
      </c>
      <c r="Q63" s="660">
        <v>6.7999999999999996E-3</v>
      </c>
      <c r="R63" s="2">
        <v>26.787742899850524</v>
      </c>
      <c r="T63" s="48"/>
      <c r="W63" s="790"/>
      <c r="X63" s="790"/>
      <c r="Y63" s="762"/>
    </row>
    <row r="64" spans="1:33" ht="21.95" customHeight="1" x14ac:dyDescent="0.25">
      <c r="A64" s="50"/>
      <c r="B64" s="50"/>
      <c r="C64" s="51"/>
      <c r="D64" s="709"/>
      <c r="E64" s="22" t="s">
        <v>934</v>
      </c>
      <c r="F64" s="2">
        <v>88.76</v>
      </c>
      <c r="G64" s="78">
        <v>88.76</v>
      </c>
      <c r="H64">
        <v>0</v>
      </c>
      <c r="I64" s="2">
        <v>0</v>
      </c>
      <c r="J64" s="2">
        <v>0</v>
      </c>
      <c r="K64" s="2">
        <v>500.88000000000011</v>
      </c>
      <c r="L64" s="660">
        <v>0</v>
      </c>
      <c r="M64" s="2">
        <v>500.88000000000011</v>
      </c>
      <c r="N64">
        <v>0</v>
      </c>
      <c r="O64"/>
      <c r="P64" s="660">
        <v>7.210455159981974E-3</v>
      </c>
      <c r="Q64" s="660">
        <v>1.0800000000000001E-2</v>
      </c>
      <c r="R64" s="2">
        <v>12.027100271002711</v>
      </c>
      <c r="T64" s="48"/>
      <c r="W64" s="790"/>
      <c r="X64" s="790"/>
      <c r="Y64" s="762"/>
      <c r="Z64" s="789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0"/>
      <c r="C65" s="51"/>
      <c r="D65" s="709"/>
      <c r="E65" s="22" t="s">
        <v>17</v>
      </c>
      <c r="F65" s="2"/>
      <c r="G65" s="78">
        <v>0</v>
      </c>
      <c r="H65">
        <v>0</v>
      </c>
      <c r="I65" s="2">
        <v>0</v>
      </c>
      <c r="J65" s="2">
        <v>0</v>
      </c>
      <c r="K65" s="2">
        <v>-20818.210000000079</v>
      </c>
      <c r="L65" s="660"/>
      <c r="M65" s="2">
        <v>-20818.210000000079</v>
      </c>
      <c r="N65">
        <v>0</v>
      </c>
      <c r="O65"/>
      <c r="P65" s="660">
        <v>0</v>
      </c>
      <c r="Q65" s="660">
        <v>0</v>
      </c>
      <c r="R65" s="2"/>
      <c r="W65" s="790"/>
      <c r="X65" s="790"/>
      <c r="Y65" s="762"/>
      <c r="Z65"/>
      <c r="AA65" s="2"/>
      <c r="AB65"/>
      <c r="AC65"/>
      <c r="AD65"/>
      <c r="AE65"/>
      <c r="AF65"/>
      <c r="AG65"/>
    </row>
    <row r="66" spans="1:33" ht="21.95" customHeight="1" x14ac:dyDescent="0.25">
      <c r="A66" s="50"/>
      <c r="B66" s="50"/>
      <c r="C66" s="51"/>
      <c r="D66" s="709"/>
      <c r="E66" s="22" t="s">
        <v>300</v>
      </c>
      <c r="F66" s="2">
        <v>155.71</v>
      </c>
      <c r="G66" s="78">
        <v>155.71</v>
      </c>
      <c r="H66">
        <v>0</v>
      </c>
      <c r="I66" s="2">
        <v>0</v>
      </c>
      <c r="J66" s="2">
        <v>0</v>
      </c>
      <c r="K66" s="2">
        <v>0</v>
      </c>
      <c r="L66" s="660">
        <v>0</v>
      </c>
      <c r="M66" s="2">
        <v>720.56000000000131</v>
      </c>
      <c r="N66">
        <v>0</v>
      </c>
      <c r="O66"/>
      <c r="P66" s="660">
        <v>0</v>
      </c>
      <c r="Q66" s="660">
        <v>4.7000000000000002E-3</v>
      </c>
      <c r="R66" s="2"/>
      <c r="U66"/>
      <c r="V66" s="2"/>
      <c r="W66" s="789"/>
      <c r="X66" s="789"/>
      <c r="Y66" s="2"/>
      <c r="Z66" s="790"/>
    </row>
    <row r="67" spans="1:33" ht="21.95" customHeight="1" x14ac:dyDescent="0.25">
      <c r="A67" s="50"/>
      <c r="B67" s="51"/>
      <c r="C67" s="51"/>
      <c r="D67" s="709"/>
      <c r="E67" s="22" t="s">
        <v>668</v>
      </c>
      <c r="F67" s="2">
        <v>51.49</v>
      </c>
      <c r="G67" s="78">
        <v>51.49</v>
      </c>
      <c r="H67">
        <v>0</v>
      </c>
      <c r="I67" s="2">
        <v>0</v>
      </c>
      <c r="J67" s="2">
        <v>0</v>
      </c>
      <c r="K67" s="2">
        <v>0</v>
      </c>
      <c r="L67" s="660">
        <v>0</v>
      </c>
      <c r="M67" s="2">
        <v>329.55999999999949</v>
      </c>
      <c r="N67">
        <v>0</v>
      </c>
      <c r="O67"/>
      <c r="P67" s="660">
        <v>1.78E-2</v>
      </c>
      <c r="Q67" s="660">
        <v>5.7000000000000002E-3</v>
      </c>
      <c r="R67" s="2"/>
      <c r="T67" s="48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711</v>
      </c>
      <c r="F68" s="2">
        <v>82.52</v>
      </c>
      <c r="G68" s="78">
        <v>82.52</v>
      </c>
      <c r="H68">
        <v>0</v>
      </c>
      <c r="I68" s="2">
        <v>0</v>
      </c>
      <c r="J68" s="2">
        <v>0</v>
      </c>
      <c r="K68" s="2">
        <v>2113.4099999999889</v>
      </c>
      <c r="L68" s="660">
        <v>0</v>
      </c>
      <c r="M68" s="2">
        <v>2113.4099999999889</v>
      </c>
      <c r="N68">
        <v>0</v>
      </c>
      <c r="O68" t="s">
        <v>1283</v>
      </c>
      <c r="P68" s="660">
        <v>1.9389238972370337E-2</v>
      </c>
      <c r="Q68" s="660">
        <v>3.6700000000000003E-2</v>
      </c>
      <c r="R68" s="2">
        <v>13.810878661087866</v>
      </c>
      <c r="S68" s="782">
        <v>43317</v>
      </c>
      <c r="T68" s="48"/>
      <c r="W68" s="790"/>
      <c r="X68" s="790"/>
      <c r="Y68" s="762"/>
    </row>
    <row r="69" spans="1:33" ht="21.95" customHeight="1" x14ac:dyDescent="0.25">
      <c r="A69" s="50"/>
      <c r="B69" s="50"/>
      <c r="C69" s="51"/>
      <c r="D69" s="709"/>
      <c r="E69" s="22" t="s">
        <v>710</v>
      </c>
      <c r="F69" s="2">
        <v>827.99</v>
      </c>
      <c r="G69" s="78">
        <v>827.99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559.89000000000033</v>
      </c>
      <c r="N69">
        <v>0</v>
      </c>
      <c r="O69"/>
      <c r="P69" s="660">
        <v>0</v>
      </c>
      <c r="Q69" s="660">
        <v>-1.1999999999999999E-3</v>
      </c>
      <c r="R69" s="2"/>
      <c r="T69" s="48"/>
      <c r="W69" s="790"/>
      <c r="X69" s="790"/>
      <c r="Y69" s="762"/>
      <c r="Z69" s="660"/>
      <c r="AA69" s="2"/>
      <c r="AB69"/>
      <c r="AC69"/>
      <c r="AD69"/>
      <c r="AE69"/>
      <c r="AF69"/>
      <c r="AG69"/>
    </row>
    <row r="70" spans="1:33" ht="21.95" customHeight="1" x14ac:dyDescent="0.25">
      <c r="A70" s="50"/>
      <c r="B70" s="51"/>
      <c r="C70" s="51"/>
      <c r="D70" s="709"/>
      <c r="E70" s="22" t="s">
        <v>921</v>
      </c>
      <c r="F70" s="2">
        <v>50.88</v>
      </c>
      <c r="G70" s="78">
        <v>50.88</v>
      </c>
      <c r="H70">
        <v>0</v>
      </c>
      <c r="I70" s="2">
        <v>0</v>
      </c>
      <c r="J70" s="2">
        <v>0</v>
      </c>
      <c r="K70" s="2">
        <v>2227.6699999999946</v>
      </c>
      <c r="L70" s="660">
        <v>0</v>
      </c>
      <c r="M70" s="2">
        <v>2227.6699999999946</v>
      </c>
      <c r="N70">
        <v>0</v>
      </c>
      <c r="O70" t="s">
        <v>1256</v>
      </c>
      <c r="P70" s="660">
        <v>2.712264150943396E-2</v>
      </c>
      <c r="Q70" s="660">
        <v>4.4999999999999998E-2</v>
      </c>
      <c r="R70" s="2">
        <v>11.563636363636363</v>
      </c>
      <c r="S70" s="782">
        <v>43314</v>
      </c>
      <c r="T70" s="48"/>
      <c r="U70" s="789"/>
      <c r="V70" s="2"/>
      <c r="W70" s="789"/>
      <c r="X70" s="789"/>
      <c r="Y70" s="2"/>
      <c r="Z70" s="790"/>
    </row>
    <row r="71" spans="1:33" ht="21.95" customHeight="1" x14ac:dyDescent="0.25">
      <c r="A71" s="50"/>
      <c r="B71" s="51"/>
      <c r="C71" s="51"/>
      <c r="E71" s="22" t="s">
        <v>897</v>
      </c>
      <c r="F71" s="2">
        <v>31.02</v>
      </c>
      <c r="G71" s="78">
        <v>31.02</v>
      </c>
      <c r="H71">
        <v>0</v>
      </c>
      <c r="I71" s="2">
        <v>0</v>
      </c>
      <c r="J71" s="2">
        <v>0</v>
      </c>
      <c r="K71" s="2">
        <v>845.78000000000065</v>
      </c>
      <c r="L71" s="660">
        <v>0</v>
      </c>
      <c r="M71" s="2">
        <v>845.78000000000065</v>
      </c>
      <c r="N71">
        <v>0</v>
      </c>
      <c r="O71"/>
      <c r="P71" s="660">
        <v>8.5106382978723416E-2</v>
      </c>
      <c r="Q71" s="660">
        <v>6.9999999999999999E-4</v>
      </c>
      <c r="R71" s="2"/>
      <c r="U71" s="790"/>
      <c r="V71" s="762"/>
      <c r="W71" s="790"/>
      <c r="X71" s="790"/>
      <c r="Y71" s="762"/>
    </row>
    <row r="72" spans="1:33" ht="21.95" customHeight="1" x14ac:dyDescent="0.25">
      <c r="A72" s="50"/>
      <c r="B72" s="51"/>
      <c r="C72" s="51"/>
      <c r="E72" s="22" t="s">
        <v>893</v>
      </c>
      <c r="F72" s="2">
        <v>254.05</v>
      </c>
      <c r="G72" s="78">
        <v>254.05</v>
      </c>
      <c r="H72">
        <v>0</v>
      </c>
      <c r="I72" s="2">
        <v>0</v>
      </c>
      <c r="J72" s="2">
        <v>0</v>
      </c>
      <c r="K72" s="2">
        <v>423.00000000000364</v>
      </c>
      <c r="L72" s="660">
        <v>0</v>
      </c>
      <c r="M72" s="2">
        <v>423.00000000000364</v>
      </c>
      <c r="N72">
        <v>0</v>
      </c>
      <c r="O72"/>
      <c r="P72" s="660">
        <v>1.9900000000000001E-2</v>
      </c>
      <c r="Q72" s="660">
        <v>5.3E-3</v>
      </c>
      <c r="R72" s="2">
        <v>16.34</v>
      </c>
      <c r="U72" s="790"/>
      <c r="V72" s="762"/>
      <c r="W72" s="790"/>
      <c r="X72" s="790"/>
      <c r="Y72" s="762"/>
      <c r="Z72" s="790"/>
    </row>
    <row r="73" spans="1:33" ht="21.95" customHeight="1" x14ac:dyDescent="0.25">
      <c r="A73" s="50"/>
      <c r="B73" s="50"/>
      <c r="C73" s="51"/>
      <c r="D73" s="709"/>
      <c r="E73" s="22" t="s">
        <v>898</v>
      </c>
      <c r="F73" s="2">
        <v>81.22</v>
      </c>
      <c r="G73" s="78">
        <v>81.22</v>
      </c>
      <c r="H73">
        <v>0</v>
      </c>
      <c r="I73" s="2">
        <v>0</v>
      </c>
      <c r="J73" s="2">
        <v>0</v>
      </c>
      <c r="K73" s="2">
        <v>870.23999999999796</v>
      </c>
      <c r="L73" s="660">
        <v>0</v>
      </c>
      <c r="M73" s="2">
        <v>870.23999999999796</v>
      </c>
      <c r="N73">
        <v>0</v>
      </c>
      <c r="O73"/>
      <c r="P73" s="660">
        <v>1.1819748830337356E-2</v>
      </c>
      <c r="Q73" s="660">
        <v>5.7999999999999996E-3</v>
      </c>
      <c r="R73" s="2">
        <v>22.878873239436622</v>
      </c>
      <c r="W73" s="790"/>
      <c r="X73" s="790"/>
      <c r="Y73" s="762"/>
    </row>
    <row r="74" spans="1:33" ht="21.95" customHeight="1" x14ac:dyDescent="0.25">
      <c r="A74" s="50"/>
      <c r="B74" s="50"/>
      <c r="C74" s="51"/>
      <c r="D74" s="709"/>
      <c r="E74" s="22" t="s">
        <v>192</v>
      </c>
      <c r="F74" s="78">
        <v>74.739999999999995</v>
      </c>
      <c r="G74" s="78">
        <v>74.739999999999995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785.90999999999985</v>
      </c>
      <c r="N74">
        <v>0</v>
      </c>
      <c r="O74"/>
      <c r="P74" s="660">
        <v>1.29E-2</v>
      </c>
      <c r="Q74" s="660">
        <v>-5.4999999999999997E-3</v>
      </c>
      <c r="R74" s="2"/>
      <c r="X74" s="790"/>
      <c r="Y74" s="790"/>
      <c r="Z74" s="762"/>
    </row>
    <row r="75" spans="1:33" ht="21.95" customHeight="1" x14ac:dyDescent="0.25">
      <c r="A75" s="50"/>
      <c r="B75" s="51"/>
      <c r="C75" s="51"/>
      <c r="D75" s="709"/>
      <c r="E75" s="22" t="s">
        <v>219</v>
      </c>
      <c r="F75" s="2">
        <v>51.85</v>
      </c>
      <c r="G75" s="78">
        <v>51.85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257.64999999999964</v>
      </c>
      <c r="N75">
        <v>0</v>
      </c>
      <c r="O75"/>
      <c r="P75" s="660">
        <v>0</v>
      </c>
      <c r="Q75" s="660">
        <v>8.6999999999999994E-3</v>
      </c>
      <c r="R75" s="2"/>
      <c r="T75" s="48"/>
      <c r="U75" s="790"/>
      <c r="V75" s="762"/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E76" s="22" t="s">
        <v>799</v>
      </c>
      <c r="F76" s="2">
        <v>472.76</v>
      </c>
      <c r="G76" s="78">
        <v>472.76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1264.8599999999997</v>
      </c>
      <c r="N76">
        <v>0</v>
      </c>
      <c r="O76"/>
      <c r="P76" s="660">
        <v>0</v>
      </c>
      <c r="Q76" s="660">
        <v>5.3E-3</v>
      </c>
      <c r="R76" s="2"/>
      <c r="U76"/>
      <c r="V76" s="2"/>
      <c r="W76" s="789"/>
      <c r="X76" s="789"/>
      <c r="Y76" s="2"/>
      <c r="Z76" s="762"/>
    </row>
    <row r="77" spans="1:33" ht="21.95" customHeight="1" x14ac:dyDescent="0.25">
      <c r="A77" s="50"/>
      <c r="B77" s="50"/>
      <c r="C77" s="51"/>
      <c r="D77" s="709"/>
      <c r="E77" s="22" t="s">
        <v>709</v>
      </c>
      <c r="F77" s="2">
        <v>86.07</v>
      </c>
      <c r="G77" s="78">
        <v>86.07</v>
      </c>
      <c r="H77">
        <v>0</v>
      </c>
      <c r="I77" s="2">
        <v>0</v>
      </c>
      <c r="J77" s="2">
        <v>0</v>
      </c>
      <c r="K77" s="2">
        <v>581.39999999999964</v>
      </c>
      <c r="L77" s="660">
        <v>0</v>
      </c>
      <c r="M77" s="2">
        <v>1040.7199999999993</v>
      </c>
      <c r="N77">
        <v>0</v>
      </c>
      <c r="O77" t="s">
        <v>1184</v>
      </c>
      <c r="P77" s="660">
        <v>0</v>
      </c>
      <c r="Q77" s="660">
        <v>-2.5000000000000001E-3</v>
      </c>
      <c r="R77" s="2">
        <v>21.069767441860463</v>
      </c>
      <c r="T77" s="48"/>
      <c r="U77" s="790"/>
      <c r="V77" s="762"/>
      <c r="W77" s="790"/>
      <c r="X77" s="790"/>
      <c r="Y77" s="762"/>
    </row>
    <row r="78" spans="1:33" ht="21.95" customHeight="1" x14ac:dyDescent="0.25">
      <c r="A78" s="50"/>
      <c r="B78" s="50"/>
      <c r="C78" s="51"/>
      <c r="E78" s="22" t="s">
        <v>34</v>
      </c>
      <c r="F78" s="2">
        <v>39.44</v>
      </c>
      <c r="G78" s="78">
        <v>39.44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21137.586999999941</v>
      </c>
      <c r="N78">
        <v>0</v>
      </c>
      <c r="O78"/>
      <c r="P78" s="660">
        <v>0</v>
      </c>
      <c r="Q78" s="660">
        <v>2.01E-2</v>
      </c>
      <c r="R78" s="2"/>
      <c r="W78" s="790"/>
      <c r="X78" s="790"/>
      <c r="Y78" s="762"/>
    </row>
    <row r="79" spans="1:33" ht="21.95" customHeight="1" x14ac:dyDescent="0.25">
      <c r="A79" s="50"/>
      <c r="B79" s="51"/>
      <c r="C79" s="51"/>
      <c r="D79" s="709"/>
      <c r="E79" s="22" t="s">
        <v>171</v>
      </c>
      <c r="F79" s="2">
        <v>46.18</v>
      </c>
      <c r="G79" s="78">
        <v>46.18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119.92000000000053</v>
      </c>
      <c r="N79">
        <v>0</v>
      </c>
      <c r="O79"/>
      <c r="P79" s="660">
        <v>3.6400000000000002E-2</v>
      </c>
      <c r="Q79" s="660">
        <v>1.17E-2</v>
      </c>
      <c r="R79" s="2"/>
      <c r="U79" s="789"/>
      <c r="V79" s="2"/>
      <c r="W79" s="789"/>
      <c r="X79" s="789"/>
      <c r="Y79" s="2"/>
      <c r="Z79" s="762"/>
    </row>
    <row r="80" spans="1:33" ht="21.95" customHeight="1" x14ac:dyDescent="0.25">
      <c r="A80" s="50"/>
      <c r="B80" s="50"/>
      <c r="C80" s="51"/>
      <c r="D80" s="709"/>
      <c r="E80" s="22" t="s">
        <v>27</v>
      </c>
      <c r="F80" s="2">
        <v>48.83</v>
      </c>
      <c r="G80" s="78">
        <v>48.83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1407.5400000000009</v>
      </c>
      <c r="N80">
        <v>0</v>
      </c>
      <c r="O80"/>
      <c r="P80" s="660">
        <v>3.0200000000000001E-2</v>
      </c>
      <c r="Q80" s="660">
        <v>1.4500000000000001E-2</v>
      </c>
      <c r="R80" s="2"/>
      <c r="U80" s="790"/>
      <c r="V80" s="762"/>
      <c r="W80" s="790"/>
      <c r="X80" s="790"/>
      <c r="Y80" s="762"/>
    </row>
    <row r="81" spans="1:33" ht="21.95" customHeight="1" x14ac:dyDescent="0.25">
      <c r="A81" s="50"/>
      <c r="B81" s="50"/>
      <c r="C81" s="50"/>
      <c r="D81" s="709"/>
      <c r="E81" s="22" t="s">
        <v>22</v>
      </c>
      <c r="F81" s="2">
        <v>57.68</v>
      </c>
      <c r="G81" s="78">
        <v>57.68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3178.8000000000466</v>
      </c>
      <c r="N81">
        <v>0</v>
      </c>
      <c r="O81"/>
      <c r="P81" s="660">
        <v>2.07E-2</v>
      </c>
      <c r="Q81" s="660">
        <v>9.1000000000000004E-3</v>
      </c>
      <c r="R81" s="2"/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42</v>
      </c>
      <c r="F82" s="2">
        <v>151.41999999999999</v>
      </c>
      <c r="G82" s="78">
        <v>151.41999999999999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128.08999999999833</v>
      </c>
      <c r="N82">
        <v>0</v>
      </c>
      <c r="O82"/>
      <c r="P82" s="660">
        <v>2.18E-2</v>
      </c>
      <c r="Q82" s="660">
        <v>-6.9999999999999999E-4</v>
      </c>
      <c r="R82" s="2"/>
      <c r="U82"/>
      <c r="V82" s="2"/>
      <c r="W82" s="789"/>
      <c r="X82" s="789"/>
      <c r="Y82" s="2"/>
      <c r="Z82" s="790"/>
    </row>
    <row r="83" spans="1:33" ht="21.95" customHeight="1" x14ac:dyDescent="0.25">
      <c r="A83" s="50"/>
      <c r="B83" s="51"/>
      <c r="C83" s="51"/>
      <c r="D83" s="709"/>
      <c r="E83" s="22" t="s">
        <v>262</v>
      </c>
      <c r="F83" s="78">
        <v>50.43</v>
      </c>
      <c r="G83" s="78">
        <v>50.43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427.92000000000007</v>
      </c>
      <c r="N83">
        <v>0</v>
      </c>
      <c r="O83"/>
      <c r="P83" s="660">
        <v>0</v>
      </c>
      <c r="Q83" s="660">
        <v>1.32E-2</v>
      </c>
      <c r="R83" s="2"/>
      <c r="T83" s="48"/>
      <c r="U83"/>
      <c r="V83" s="2"/>
      <c r="W83" s="789"/>
      <c r="X83" s="789"/>
      <c r="Y83" s="2"/>
      <c r="Z83" s="762"/>
    </row>
    <row r="84" spans="1:33" ht="21.95" customHeight="1" x14ac:dyDescent="0.25">
      <c r="A84" s="50"/>
      <c r="B84" s="50"/>
      <c r="C84" s="51"/>
      <c r="D84" s="709"/>
      <c r="E84" s="22" t="s">
        <v>169</v>
      </c>
      <c r="F84" s="2">
        <v>72.95</v>
      </c>
      <c r="G84" s="78">
        <v>72.95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1368.9000000000015</v>
      </c>
      <c r="N84">
        <v>0</v>
      </c>
      <c r="O84"/>
      <c r="P84" s="660">
        <v>1.14E-2</v>
      </c>
      <c r="Q84" s="660">
        <v>7.4000000000000003E-3</v>
      </c>
      <c r="R84" s="2"/>
      <c r="T84" s="48"/>
      <c r="W84" s="790"/>
      <c r="X84" s="790"/>
      <c r="Y84" s="762"/>
      <c r="Z84" s="762"/>
    </row>
    <row r="85" spans="1:33" ht="21.95" customHeight="1" x14ac:dyDescent="0.25">
      <c r="A85" s="50"/>
      <c r="B85" s="50"/>
      <c r="C85" s="51"/>
      <c r="D85" s="709"/>
      <c r="E85" s="22" t="s">
        <v>8</v>
      </c>
      <c r="F85" s="2">
        <v>85.72</v>
      </c>
      <c r="G85" s="78">
        <v>85.72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121.94999999999982</v>
      </c>
      <c r="N85">
        <v>0</v>
      </c>
      <c r="O85"/>
      <c r="P85" s="660">
        <v>1.67E-2</v>
      </c>
      <c r="Q85" s="660">
        <v>5.9999999999999995E-4</v>
      </c>
      <c r="R85" s="2"/>
      <c r="U85" s="790"/>
      <c r="V85" s="762"/>
      <c r="W85" s="790"/>
      <c r="X85" s="790"/>
      <c r="Y85" s="762"/>
    </row>
    <row r="86" spans="1:33" ht="21.95" customHeight="1" x14ac:dyDescent="0.25">
      <c r="A86" s="50"/>
      <c r="B86" s="50"/>
      <c r="C86" s="51"/>
      <c r="D86" s="709"/>
      <c r="E86" s="22" t="s">
        <v>10</v>
      </c>
      <c r="F86" s="2">
        <v>35.950000000000003</v>
      </c>
      <c r="G86" s="78">
        <v>35.950000000000003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1128.3800000000047</v>
      </c>
      <c r="N86">
        <v>0</v>
      </c>
      <c r="O86"/>
      <c r="P86" s="660">
        <v>1.2500000000000001E-2</v>
      </c>
      <c r="Q86" s="660">
        <v>3.4000000000000002E-2</v>
      </c>
      <c r="R86" s="2"/>
      <c r="U86" s="790"/>
      <c r="V86" s="76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218</v>
      </c>
      <c r="F87" s="2">
        <v>47.09</v>
      </c>
      <c r="G87" s="78">
        <v>47.09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4376.9599999999991</v>
      </c>
      <c r="N87">
        <v>0</v>
      </c>
      <c r="O87" t="s">
        <v>1172</v>
      </c>
      <c r="P87" s="660">
        <v>4.0899999999999999E-2</v>
      </c>
      <c r="Q87" s="660">
        <v>9.9000000000000008E-3</v>
      </c>
      <c r="R87" s="2"/>
      <c r="W87" s="790"/>
      <c r="X87" s="790"/>
      <c r="Y87" s="790"/>
    </row>
    <row r="88" spans="1:33" ht="21.95" customHeight="1" x14ac:dyDescent="0.25">
      <c r="A88" s="50"/>
      <c r="B88" s="50"/>
      <c r="C88" s="51"/>
      <c r="D88" s="709"/>
      <c r="E88" s="22" t="s">
        <v>332</v>
      </c>
      <c r="F88" s="2">
        <v>79.680000000000007</v>
      </c>
      <c r="G88" s="78">
        <v>79.680000000000007</v>
      </c>
      <c r="H88">
        <v>0</v>
      </c>
      <c r="I88" s="2">
        <v>0</v>
      </c>
      <c r="J88" s="2">
        <v>0</v>
      </c>
      <c r="K88" s="2">
        <v>129.92000000000007</v>
      </c>
      <c r="L88" s="660">
        <v>0</v>
      </c>
      <c r="M88" s="2">
        <v>2190.3500000000004</v>
      </c>
      <c r="N88">
        <v>0</v>
      </c>
      <c r="O88"/>
      <c r="P88" s="660">
        <v>4.3499999999999997E-2</v>
      </c>
      <c r="Q88" s="660">
        <v>7.0000000000000001E-3</v>
      </c>
      <c r="R88" s="2">
        <v>15.177142857142858</v>
      </c>
      <c r="U88" s="790"/>
      <c r="V88" s="762"/>
      <c r="W88" s="790"/>
      <c r="X88" s="790"/>
      <c r="Y88" s="762"/>
    </row>
    <row r="89" spans="1:33" ht="21.95" customHeight="1" x14ac:dyDescent="0.25">
      <c r="A89" s="51"/>
      <c r="B89" s="51"/>
      <c r="C89" s="51"/>
      <c r="D89" s="709"/>
      <c r="E89" s="22" t="s">
        <v>24</v>
      </c>
      <c r="F89" s="78">
        <v>45.89</v>
      </c>
      <c r="G89" s="78">
        <v>45.89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937.36999999999534</v>
      </c>
      <c r="N89">
        <v>0</v>
      </c>
      <c r="O89"/>
      <c r="P89" s="660">
        <v>0</v>
      </c>
      <c r="Q89" s="660">
        <v>7.4999999999999997E-3</v>
      </c>
      <c r="R89" s="2"/>
      <c r="T89" s="48"/>
      <c r="U89" s="790"/>
      <c r="V89" s="762"/>
      <c r="W89" s="790"/>
      <c r="X89" s="790"/>
      <c r="Y89" s="762"/>
      <c r="Z89" s="660"/>
      <c r="AA89" s="2"/>
      <c r="AB89"/>
      <c r="AC89"/>
      <c r="AD89"/>
      <c r="AE89"/>
      <c r="AF89"/>
      <c r="AG89"/>
    </row>
    <row r="90" spans="1:33" ht="21.95" customHeight="1" x14ac:dyDescent="0.25">
      <c r="A90" s="50"/>
      <c r="B90" s="50"/>
      <c r="C90" s="51"/>
      <c r="D90" s="709"/>
      <c r="E90" s="22" t="s">
        <v>45</v>
      </c>
      <c r="F90" s="2">
        <v>89.5</v>
      </c>
      <c r="G90" s="78">
        <v>89.5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523.61999999999898</v>
      </c>
      <c r="N90">
        <v>0</v>
      </c>
      <c r="O90"/>
      <c r="P90" s="660">
        <v>1.67E-2</v>
      </c>
      <c r="Q90" s="660">
        <v>3.7000000000000002E-3</v>
      </c>
      <c r="R90" s="2"/>
      <c r="W90" s="790"/>
      <c r="X90" s="790"/>
      <c r="Y90" s="762"/>
      <c r="Z90" s="762"/>
    </row>
    <row r="91" spans="1:33" ht="21.95" customHeight="1" x14ac:dyDescent="0.25">
      <c r="A91" s="51"/>
      <c r="B91" s="152"/>
      <c r="C91" s="272"/>
      <c r="D91" s="709"/>
      <c r="E91" s="22" t="s">
        <v>47</v>
      </c>
      <c r="F91" s="78">
        <v>172.05</v>
      </c>
      <c r="G91" s="78">
        <v>172.05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-168.6200000000008</v>
      </c>
      <c r="N91">
        <v>0</v>
      </c>
      <c r="O91"/>
      <c r="P91" s="660">
        <v>0</v>
      </c>
      <c r="Q91" s="660">
        <v>7.3000000000000001E-3</v>
      </c>
      <c r="R91" s="2"/>
      <c r="U91" s="790"/>
      <c r="V91" s="762"/>
      <c r="W91" s="790"/>
      <c r="X91" s="790"/>
      <c r="Y91" s="762"/>
      <c r="Z91" s="660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1"/>
      <c r="C92" s="51"/>
      <c r="D92" s="709"/>
      <c r="E92" s="22" t="s">
        <v>33</v>
      </c>
      <c r="F92" s="2">
        <v>237.61</v>
      </c>
      <c r="G92" s="78">
        <v>237.61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780.73999999999796</v>
      </c>
      <c r="N92">
        <v>0</v>
      </c>
      <c r="O92"/>
      <c r="P92" s="660">
        <v>1.8599999999999998E-2</v>
      </c>
      <c r="Q92" s="660">
        <v>1.66E-2</v>
      </c>
      <c r="R92" s="2"/>
      <c r="W92" s="790"/>
      <c r="X92" s="790"/>
      <c r="Y92" s="762"/>
    </row>
    <row r="93" spans="1:33" ht="21.95" customHeight="1" x14ac:dyDescent="0.25">
      <c r="A93" s="60"/>
      <c r="B93" s="61"/>
      <c r="C93" s="60"/>
      <c r="D93" s="709"/>
      <c r="E93" s="22" t="s">
        <v>13</v>
      </c>
      <c r="F93" s="2">
        <v>92.26</v>
      </c>
      <c r="G93" s="78">
        <v>92.26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1461.5600000000013</v>
      </c>
      <c r="N93">
        <v>0</v>
      </c>
      <c r="O93"/>
      <c r="P93" s="660">
        <v>0</v>
      </c>
      <c r="Q93" s="660">
        <v>4.7999999999999996E-3</v>
      </c>
      <c r="R93" s="2"/>
      <c r="W93" s="790"/>
      <c r="X93" s="790"/>
      <c r="Y93" s="762"/>
      <c r="Z93" s="762"/>
    </row>
    <row r="94" spans="1:33" ht="21.95" customHeight="1" x14ac:dyDescent="0.25">
      <c r="A94" s="50"/>
      <c r="B94" s="51"/>
      <c r="C94" s="51"/>
      <c r="D94" s="709"/>
      <c r="E94" s="22" t="s">
        <v>32</v>
      </c>
      <c r="F94" s="2">
        <v>55.97</v>
      </c>
      <c r="G94" s="78">
        <v>55.97</v>
      </c>
      <c r="H94">
        <v>0</v>
      </c>
      <c r="I94" s="2">
        <v>0</v>
      </c>
      <c r="J94" s="2">
        <v>0</v>
      </c>
      <c r="K94" s="2">
        <v>2229.1399999999994</v>
      </c>
      <c r="L94" s="660">
        <v>0</v>
      </c>
      <c r="M94" s="2">
        <v>3427.6099999999965</v>
      </c>
      <c r="N94">
        <v>0</v>
      </c>
      <c r="O94"/>
      <c r="P94" s="660">
        <v>2.1797391459710561E-2</v>
      </c>
      <c r="Q94" s="660">
        <v>1.01E-2</v>
      </c>
      <c r="R94" s="2">
        <v>10.130316742081448</v>
      </c>
      <c r="T94" s="48"/>
      <c r="U94"/>
      <c r="V94" s="2"/>
      <c r="W94" s="789"/>
      <c r="X94" s="789"/>
      <c r="Y94" s="2"/>
      <c r="Z94" s="790"/>
    </row>
    <row r="95" spans="1:33" ht="21.95" customHeight="1" x14ac:dyDescent="0.25">
      <c r="A95" s="51"/>
      <c r="B95" s="51"/>
      <c r="C95" s="51"/>
      <c r="D95" s="709"/>
      <c r="E95" s="22" t="s">
        <v>63</v>
      </c>
      <c r="F95" s="78">
        <v>116.19</v>
      </c>
      <c r="G95" s="78">
        <v>116.19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257.30999999999949</v>
      </c>
      <c r="N95">
        <v>0</v>
      </c>
      <c r="O95"/>
      <c r="P95" s="660">
        <v>1.38E-2</v>
      </c>
      <c r="Q95" s="660">
        <v>-5.0000000000000001E-4</v>
      </c>
      <c r="R95" s="2"/>
      <c r="T95" s="48"/>
      <c r="W95" s="790"/>
      <c r="X95" s="790"/>
      <c r="Y95" s="762"/>
      <c r="Z95" s="762"/>
    </row>
    <row r="96" spans="1:33" ht="21.95" customHeight="1" x14ac:dyDescent="0.25">
      <c r="A96" s="50"/>
      <c r="B96" s="50"/>
      <c r="C96" s="51"/>
      <c r="D96" s="709"/>
      <c r="E96" s="22" t="s">
        <v>9</v>
      </c>
      <c r="F96" s="2">
        <v>3.92</v>
      </c>
      <c r="G96" s="78">
        <v>3.92</v>
      </c>
      <c r="H96">
        <v>0</v>
      </c>
      <c r="I96" s="2">
        <v>0</v>
      </c>
      <c r="J96" s="2">
        <v>0</v>
      </c>
      <c r="K96" s="2">
        <v>-8332.1133333333346</v>
      </c>
      <c r="L96" s="660">
        <v>0</v>
      </c>
      <c r="M96" s="2">
        <v>-7897.1833333333343</v>
      </c>
      <c r="N96">
        <v>0</v>
      </c>
      <c r="O96"/>
      <c r="P96" s="660">
        <v>0.04</v>
      </c>
      <c r="Q96" s="660">
        <v>1.0699999999999999E-2</v>
      </c>
      <c r="R96" s="2"/>
      <c r="T96" s="48"/>
      <c r="W96" s="790"/>
      <c r="X96" s="790"/>
      <c r="Y96" s="762"/>
    </row>
    <row r="97" spans="1:26" ht="21.95" customHeight="1" x14ac:dyDescent="0.25">
      <c r="A97" s="50"/>
      <c r="B97" s="50"/>
      <c r="C97" s="51"/>
      <c r="D97" s="709"/>
      <c r="E97" s="22" t="s">
        <v>55</v>
      </c>
      <c r="F97" s="2">
        <v>69.2</v>
      </c>
      <c r="G97" s="78">
        <v>69.2</v>
      </c>
      <c r="H97">
        <v>0</v>
      </c>
      <c r="I97" s="2">
        <v>0</v>
      </c>
      <c r="J97" s="2">
        <v>0</v>
      </c>
      <c r="K97" s="2">
        <v>113.94999999999982</v>
      </c>
      <c r="L97" s="660">
        <v>0</v>
      </c>
      <c r="M97" s="2">
        <v>924.07999999998992</v>
      </c>
      <c r="N97">
        <v>0</v>
      </c>
      <c r="O97" t="s">
        <v>1171</v>
      </c>
      <c r="P97" s="660">
        <v>3.0057803468208091E-2</v>
      </c>
      <c r="Q97" s="660">
        <v>3.3999999999999998E-3</v>
      </c>
      <c r="R97" s="2">
        <v>10.712074303405574</v>
      </c>
      <c r="T97" s="48"/>
      <c r="U97"/>
      <c r="V97" s="2"/>
      <c r="W97" s="789"/>
      <c r="X97" s="789"/>
      <c r="Y97" s="2"/>
      <c r="Z97" s="790"/>
    </row>
    <row r="98" spans="1:26" ht="21.95" customHeight="1" x14ac:dyDescent="0.25">
      <c r="A98" s="50"/>
      <c r="B98" s="50"/>
      <c r="C98" s="51"/>
      <c r="E98" s="22" t="s">
        <v>53</v>
      </c>
      <c r="F98" s="2">
        <v>81.86</v>
      </c>
      <c r="G98" s="78">
        <v>81.86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33.940000000000055</v>
      </c>
      <c r="N98">
        <v>0</v>
      </c>
      <c r="O98"/>
      <c r="P98" s="660">
        <v>7.4000000000000003E-3</v>
      </c>
      <c r="Q98" s="660">
        <v>1.4E-3</v>
      </c>
      <c r="R98" s="2"/>
      <c r="U98" s="790"/>
      <c r="V98" s="762"/>
      <c r="W98" s="790"/>
      <c r="X98" s="790"/>
      <c r="Y98" s="762"/>
    </row>
    <row r="99" spans="1:26" ht="21.95" customHeight="1" x14ac:dyDescent="0.25">
      <c r="A99" s="50"/>
      <c r="B99" s="51"/>
      <c r="C99" s="51"/>
      <c r="E99" s="22" t="s">
        <v>56</v>
      </c>
      <c r="F99" s="2">
        <v>35.75</v>
      </c>
      <c r="G99" s="78">
        <v>35.75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36.819999999999709</v>
      </c>
      <c r="N99">
        <v>0</v>
      </c>
      <c r="O99"/>
      <c r="P99" s="660">
        <v>4.2999999999999997E-2</v>
      </c>
      <c r="Q99" s="660">
        <v>8.0999999999999996E-3</v>
      </c>
      <c r="R99" s="2"/>
    </row>
    <row r="100" spans="1:26" ht="21.95" customHeight="1" x14ac:dyDescent="0.25">
      <c r="A100" s="50"/>
      <c r="B100" s="50"/>
      <c r="C100" s="51"/>
      <c r="E100" s="22" t="s">
        <v>0</v>
      </c>
      <c r="F100" s="2">
        <v>241.06</v>
      </c>
      <c r="G100" s="78">
        <v>241.06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465.57999999999993</v>
      </c>
      <c r="N100">
        <v>0</v>
      </c>
      <c r="O100"/>
      <c r="P100" s="660">
        <v>3.8999999999999998E-3</v>
      </c>
      <c r="Q100" s="660">
        <v>2.2000000000000001E-3</v>
      </c>
      <c r="R100" s="2"/>
    </row>
    <row r="101" spans="1:26" ht="21.95" customHeight="1" x14ac:dyDescent="0.25">
      <c r="A101" s="50"/>
      <c r="B101" s="51"/>
      <c r="C101" s="51"/>
      <c r="E101" s="22" t="s">
        <v>39</v>
      </c>
      <c r="F101" s="2">
        <v>40.89</v>
      </c>
      <c r="G101" s="78">
        <v>40.89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529.88000000000284</v>
      </c>
      <c r="N101">
        <v>0</v>
      </c>
      <c r="O101"/>
      <c r="P101" s="660">
        <v>2.3E-2</v>
      </c>
      <c r="Q101" s="660">
        <v>6.3E-3</v>
      </c>
      <c r="R101" s="2"/>
    </row>
    <row r="102" spans="1:26" ht="21.95" customHeight="1" x14ac:dyDescent="0.25">
      <c r="A102" s="50"/>
      <c r="B102" s="50"/>
      <c r="C102" s="51"/>
      <c r="E102" s="22" t="s">
        <v>54</v>
      </c>
      <c r="F102" s="2">
        <v>130.13</v>
      </c>
      <c r="G102" s="78">
        <v>130.13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114.84999999999991</v>
      </c>
      <c r="N102">
        <v>0</v>
      </c>
      <c r="O102"/>
      <c r="P102" s="660">
        <v>2.35E-2</v>
      </c>
      <c r="Q102" s="660">
        <v>5.4999999999999997E-3</v>
      </c>
      <c r="R102" s="2"/>
    </row>
    <row r="103" spans="1:26" ht="21.95" customHeight="1" x14ac:dyDescent="0.25">
      <c r="A103" s="50"/>
      <c r="B103" s="51"/>
      <c r="C103" s="51"/>
      <c r="E103" s="22" t="s">
        <v>51</v>
      </c>
      <c r="F103" s="2">
        <v>271.11</v>
      </c>
      <c r="G103" s="78">
        <v>271.11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176.70000000000073</v>
      </c>
      <c r="N103">
        <v>0</v>
      </c>
      <c r="O103"/>
      <c r="P103" s="660">
        <v>1.52E-2</v>
      </c>
      <c r="Q103" s="660">
        <v>1.0800000000000001E-2</v>
      </c>
      <c r="R103" s="2"/>
    </row>
    <row r="104" spans="1:26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84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83" priority="712">
      <formula>$H2=0</formula>
    </cfRule>
  </conditionalFormatting>
  <conditionalFormatting sqref="K105:K200">
    <cfRule type="expression" dxfId="3682" priority="713">
      <formula>$J105=0</formula>
    </cfRule>
  </conditionalFormatting>
  <conditionalFormatting sqref="K105:K458">
    <cfRule type="expression" dxfId="3681" priority="754">
      <formula>$J105&lt;0</formula>
    </cfRule>
  </conditionalFormatting>
  <conditionalFormatting sqref="E59">
    <cfRule type="expression" dxfId="3680" priority="683">
      <formula>$H59=0</formula>
    </cfRule>
  </conditionalFormatting>
  <conditionalFormatting sqref="E5">
    <cfRule type="expression" dxfId="3679" priority="661">
      <formula>$H5=0</formula>
    </cfRule>
  </conditionalFormatting>
  <conditionalFormatting sqref="E60">
    <cfRule type="expression" dxfId="3678" priority="639">
      <formula>$H60=0</formula>
    </cfRule>
  </conditionalFormatting>
  <conditionalFormatting sqref="E62">
    <cfRule type="expression" dxfId="3677" priority="628">
      <formula>$H62=0</formula>
    </cfRule>
  </conditionalFormatting>
  <conditionalFormatting sqref="E61">
    <cfRule type="expression" dxfId="3676" priority="617">
      <formula>$H61=0</formula>
    </cfRule>
  </conditionalFormatting>
  <conditionalFormatting sqref="E8">
    <cfRule type="expression" dxfId="3675" priority="602">
      <formula>$H8=0</formula>
    </cfRule>
  </conditionalFormatting>
  <conditionalFormatting sqref="E63">
    <cfRule type="expression" dxfId="3674" priority="592">
      <formula>$H63=0</formula>
    </cfRule>
  </conditionalFormatting>
  <conditionalFormatting sqref="E20">
    <cfRule type="expression" dxfId="3673" priority="582">
      <formula>$H20=0</formula>
    </cfRule>
  </conditionalFormatting>
  <conditionalFormatting sqref="E64">
    <cfRule type="expression" dxfId="3672" priority="573">
      <formula>$H64=0</formula>
    </cfRule>
  </conditionalFormatting>
  <conditionalFormatting sqref="E65">
    <cfRule type="expression" dxfId="3671" priority="566">
      <formula>$H65=0</formula>
    </cfRule>
  </conditionalFormatting>
  <conditionalFormatting sqref="E11">
    <cfRule type="expression" dxfId="3670" priority="557">
      <formula>$H11=0</formula>
    </cfRule>
  </conditionalFormatting>
  <conditionalFormatting sqref="E9">
    <cfRule type="expression" dxfId="3669" priority="550">
      <formula>$H9=0</formula>
    </cfRule>
  </conditionalFormatting>
  <conditionalFormatting sqref="E66">
    <cfRule type="expression" dxfId="3668" priority="541">
      <formula>$H66=0</formula>
    </cfRule>
  </conditionalFormatting>
  <conditionalFormatting sqref="E10">
    <cfRule type="expression" dxfId="3667" priority="532">
      <formula>$H10=0</formula>
    </cfRule>
  </conditionalFormatting>
  <conditionalFormatting sqref="E26:E28 E30 E45:E49 E36:E43">
    <cfRule type="expression" dxfId="3666" priority="528">
      <formula>$H26=0</formula>
    </cfRule>
  </conditionalFormatting>
  <conditionalFormatting sqref="E29">
    <cfRule type="expression" dxfId="3665" priority="527">
      <formula>$H29=0</formula>
    </cfRule>
  </conditionalFormatting>
  <conditionalFormatting sqref="E31">
    <cfRule type="expression" dxfId="3664" priority="526">
      <formula>$H31=0</formula>
    </cfRule>
  </conditionalFormatting>
  <conditionalFormatting sqref="E32">
    <cfRule type="expression" dxfId="3663" priority="525">
      <formula>$H32=0</formula>
    </cfRule>
  </conditionalFormatting>
  <conditionalFormatting sqref="E44">
    <cfRule type="expression" dxfId="3662" priority="524">
      <formula>$H44=0</formula>
    </cfRule>
  </conditionalFormatting>
  <conditionalFormatting sqref="E35">
    <cfRule type="expression" dxfId="3661" priority="523">
      <formula>$H35=0</formula>
    </cfRule>
  </conditionalFormatting>
  <conditionalFormatting sqref="E33">
    <cfRule type="expression" dxfId="3660" priority="522">
      <formula>$H33=0</formula>
    </cfRule>
  </conditionalFormatting>
  <conditionalFormatting sqref="E34">
    <cfRule type="expression" dxfId="3659" priority="521">
      <formula>$H34=0</formula>
    </cfRule>
  </conditionalFormatting>
  <conditionalFormatting sqref="E67">
    <cfRule type="expression" dxfId="3658" priority="517">
      <formula>$H67=0</formula>
    </cfRule>
  </conditionalFormatting>
  <conditionalFormatting sqref="E69:E70">
    <cfRule type="expression" dxfId="3657" priority="510">
      <formula>$H69=0</formula>
    </cfRule>
  </conditionalFormatting>
  <conditionalFormatting sqref="E68">
    <cfRule type="expression" dxfId="3656" priority="503">
      <formula>$H68=0</formula>
    </cfRule>
  </conditionalFormatting>
  <conditionalFormatting sqref="E69:E70">
    <cfRule type="expression" dxfId="3655" priority="495">
      <formula>$H69=0</formula>
    </cfRule>
  </conditionalFormatting>
  <conditionalFormatting sqref="E71">
    <cfRule type="expression" dxfId="3654" priority="488">
      <formula>$H71=0</formula>
    </cfRule>
  </conditionalFormatting>
  <conditionalFormatting sqref="E72">
    <cfRule type="expression" dxfId="3653" priority="465">
      <formula>$H72=0</formula>
    </cfRule>
  </conditionalFormatting>
  <conditionalFormatting sqref="E72">
    <cfRule type="expression" dxfId="3652" priority="457">
      <formula>$H72=0</formula>
    </cfRule>
  </conditionalFormatting>
  <conditionalFormatting sqref="E74">
    <cfRule type="expression" dxfId="3651" priority="450">
      <formula>$H74=0</formula>
    </cfRule>
  </conditionalFormatting>
  <conditionalFormatting sqref="E73">
    <cfRule type="expression" dxfId="3650" priority="443">
      <formula>$H73=0</formula>
    </cfRule>
  </conditionalFormatting>
  <conditionalFormatting sqref="E75">
    <cfRule type="expression" dxfId="3649" priority="426">
      <formula>$H75=0</formula>
    </cfRule>
  </conditionalFormatting>
  <conditionalFormatting sqref="E7">
    <cfRule type="expression" dxfId="3648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647" priority="402">
      <formula>$H76=0</formula>
    </cfRule>
  </conditionalFormatting>
  <conditionalFormatting sqref="E77">
    <cfRule type="expression" dxfId="3646" priority="389">
      <formula>$H77=0</formula>
    </cfRule>
  </conditionalFormatting>
  <conditionalFormatting sqref="E78">
    <cfRule type="expression" dxfId="3645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644" priority="363">
      <formula>$H79=0</formula>
    </cfRule>
  </conditionalFormatting>
  <conditionalFormatting sqref="E80">
    <cfRule type="expression" dxfId="3643" priority="353">
      <formula>$H80=0</formula>
    </cfRule>
  </conditionalFormatting>
  <conditionalFormatting sqref="E81">
    <cfRule type="expression" dxfId="3642" priority="343">
      <formula>$H81=0</formula>
    </cfRule>
  </conditionalFormatting>
  <conditionalFormatting sqref="E82">
    <cfRule type="expression" dxfId="3641" priority="333">
      <formula>$H82=0</formula>
    </cfRule>
  </conditionalFormatting>
  <conditionalFormatting sqref="E83">
    <cfRule type="expression" dxfId="3640" priority="323">
      <formula>$H83=0</formula>
    </cfRule>
  </conditionalFormatting>
  <conditionalFormatting sqref="E84">
    <cfRule type="expression" dxfId="3639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638" priority="302">
      <formula>$H85=0</formula>
    </cfRule>
  </conditionalFormatting>
  <conditionalFormatting sqref="R105:R1048576">
    <cfRule type="expression" dxfId="3637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636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635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634" priority="267">
      <formula>K3&gt;0</formula>
    </cfRule>
    <cfRule type="expression" dxfId="3633" priority="268">
      <formula>K3&lt;0</formula>
    </cfRule>
  </conditionalFormatting>
  <conditionalFormatting sqref="K2 K4 K6 K8 K10 K12 K14 K16 K18 K20 K22 K24 K26 K28 K30">
    <cfRule type="expression" dxfId="3632" priority="265">
      <formula>K2&gt;0</formula>
    </cfRule>
    <cfRule type="expression" dxfId="3631" priority="266">
      <formula>K2&lt;0</formula>
    </cfRule>
  </conditionalFormatting>
  <conditionalFormatting sqref="K23 K25 K27 K29">
    <cfRule type="expression" dxfId="3630" priority="263">
      <formula>K23&gt;0</formula>
    </cfRule>
    <cfRule type="expression" dxfId="3629" priority="264">
      <formula>K23&lt;0</formula>
    </cfRule>
  </conditionalFormatting>
  <conditionalFormatting sqref="K31 K33 K40 K35 K42 K37:K38">
    <cfRule type="expression" dxfId="3628" priority="261">
      <formula>K31&gt;0</formula>
    </cfRule>
    <cfRule type="expression" dxfId="3627" priority="262">
      <formula>K31&lt;0</formula>
    </cfRule>
  </conditionalFormatting>
  <conditionalFormatting sqref="K32 K39 K34 K41 K36 K43">
    <cfRule type="expression" dxfId="3626" priority="259">
      <formula>K32&gt;0</formula>
    </cfRule>
    <cfRule type="expression" dxfId="3625" priority="260">
      <formula>K32&lt;0</formula>
    </cfRule>
  </conditionalFormatting>
  <conditionalFormatting sqref="K45 K47 K49 K51 K53">
    <cfRule type="expression" dxfId="3624" priority="257">
      <formula>K45&gt;0</formula>
    </cfRule>
    <cfRule type="expression" dxfId="3623" priority="258">
      <formula>K45&lt;0</formula>
    </cfRule>
  </conditionalFormatting>
  <conditionalFormatting sqref="K46 K48 K50 K52">
    <cfRule type="expression" dxfId="3622" priority="255">
      <formula>K46&gt;0</formula>
    </cfRule>
    <cfRule type="expression" dxfId="3621" priority="256">
      <formula>K46&lt;0</formula>
    </cfRule>
  </conditionalFormatting>
  <conditionalFormatting sqref="K54 K56 K58 K60">
    <cfRule type="expression" dxfId="3620" priority="253">
      <formula>K54&gt;0</formula>
    </cfRule>
    <cfRule type="expression" dxfId="3619" priority="254">
      <formula>K54&lt;0</formula>
    </cfRule>
  </conditionalFormatting>
  <conditionalFormatting sqref="K55 K57 K59">
    <cfRule type="expression" dxfId="3618" priority="251">
      <formula>K55&gt;0</formula>
    </cfRule>
    <cfRule type="expression" dxfId="3617" priority="252">
      <formula>K55&lt;0</formula>
    </cfRule>
  </conditionalFormatting>
  <conditionalFormatting sqref="K68 K70 K72 K74">
    <cfRule type="expression" dxfId="3616" priority="249">
      <formula>K68&gt;0</formula>
    </cfRule>
    <cfRule type="expression" dxfId="3615" priority="250">
      <formula>K68&lt;0</formula>
    </cfRule>
  </conditionalFormatting>
  <conditionalFormatting sqref="K69 K71 K73">
    <cfRule type="expression" dxfId="3614" priority="247">
      <formula>K69&gt;0</formula>
    </cfRule>
    <cfRule type="expression" dxfId="3613" priority="248">
      <formula>K69&lt;0</formula>
    </cfRule>
  </conditionalFormatting>
  <conditionalFormatting sqref="K75 K77 K79 K81 K83">
    <cfRule type="expression" dxfId="3612" priority="245">
      <formula>K75&gt;0</formula>
    </cfRule>
    <cfRule type="expression" dxfId="3611" priority="246">
      <formula>K75&lt;0</formula>
    </cfRule>
  </conditionalFormatting>
  <conditionalFormatting sqref="K76 K78 K80 K82">
    <cfRule type="expression" dxfId="3610" priority="243">
      <formula>K76&gt;0</formula>
    </cfRule>
    <cfRule type="expression" dxfId="3609" priority="244">
      <formula>K76&lt;0</formula>
    </cfRule>
  </conditionalFormatting>
  <conditionalFormatting sqref="K82 K84 K88">
    <cfRule type="expression" dxfId="3608" priority="241">
      <formula>K82&gt;0</formula>
    </cfRule>
    <cfRule type="expression" dxfId="3607" priority="242">
      <formula>K82&lt;0</formula>
    </cfRule>
  </conditionalFormatting>
  <conditionalFormatting sqref="K83 K85">
    <cfRule type="expression" dxfId="3606" priority="239">
      <formula>K83&gt;0</formula>
    </cfRule>
    <cfRule type="expression" dxfId="3605" priority="240">
      <formula>K83&lt;0</formula>
    </cfRule>
  </conditionalFormatting>
  <conditionalFormatting sqref="M105:M200">
    <cfRule type="expression" dxfId="3604" priority="237">
      <formula>$J105=0</formula>
    </cfRule>
  </conditionalFormatting>
  <conditionalFormatting sqref="M105:M458">
    <cfRule type="expression" dxfId="3603" priority="238">
      <formula>$J105&lt;0</formula>
    </cfRule>
  </conditionalFormatting>
  <conditionalFormatting sqref="M3 M5 M7 M9 M11 M13 M15 M17 M19 M21">
    <cfRule type="expression" dxfId="3602" priority="235">
      <formula>M3&gt;0</formula>
    </cfRule>
    <cfRule type="expression" dxfId="3601" priority="236">
      <formula>M3&lt;0</formula>
    </cfRule>
  </conditionalFormatting>
  <conditionalFormatting sqref="M2 M4 M6 M8 M10 M12 M14 M16 M18 M20 M22 M24 M26 M28 M30">
    <cfRule type="expression" dxfId="3600" priority="233">
      <formula>M2&gt;0</formula>
    </cfRule>
    <cfRule type="expression" dxfId="3599" priority="234">
      <formula>M2&lt;0</formula>
    </cfRule>
  </conditionalFormatting>
  <conditionalFormatting sqref="M23 M25 M27 M29">
    <cfRule type="expression" dxfId="3598" priority="231">
      <formula>M23&gt;0</formula>
    </cfRule>
    <cfRule type="expression" dxfId="3597" priority="232">
      <formula>M23&lt;0</formula>
    </cfRule>
  </conditionalFormatting>
  <conditionalFormatting sqref="M31 M33 M40 M35 M42 M37:M38">
    <cfRule type="expression" dxfId="3596" priority="229">
      <formula>M31&gt;0</formula>
    </cfRule>
    <cfRule type="expression" dxfId="3595" priority="230">
      <formula>M31&lt;0</formula>
    </cfRule>
  </conditionalFormatting>
  <conditionalFormatting sqref="M32 M39 M34 M41 M36 M43">
    <cfRule type="expression" dxfId="3594" priority="227">
      <formula>M32&gt;0</formula>
    </cfRule>
    <cfRule type="expression" dxfId="3593" priority="228">
      <formula>M32&lt;0</formula>
    </cfRule>
  </conditionalFormatting>
  <conditionalFormatting sqref="M45 M47 M49 M51 M53">
    <cfRule type="expression" dxfId="3592" priority="225">
      <formula>M45&gt;0</formula>
    </cfRule>
    <cfRule type="expression" dxfId="3591" priority="226">
      <formula>M45&lt;0</formula>
    </cfRule>
  </conditionalFormatting>
  <conditionalFormatting sqref="M46 M48 M50 M52">
    <cfRule type="expression" dxfId="3590" priority="223">
      <formula>M46&gt;0</formula>
    </cfRule>
    <cfRule type="expression" dxfId="3589" priority="224">
      <formula>M46&lt;0</formula>
    </cfRule>
  </conditionalFormatting>
  <conditionalFormatting sqref="M54 M56 M58 M60">
    <cfRule type="expression" dxfId="3588" priority="221">
      <formula>M54&gt;0</formula>
    </cfRule>
    <cfRule type="expression" dxfId="3587" priority="222">
      <formula>M54&lt;0</formula>
    </cfRule>
  </conditionalFormatting>
  <conditionalFormatting sqref="M55 M57 M59 M61">
    <cfRule type="expression" dxfId="3586" priority="219">
      <formula>M55&gt;0</formula>
    </cfRule>
    <cfRule type="expression" dxfId="3585" priority="220">
      <formula>M55&lt;0</formula>
    </cfRule>
  </conditionalFormatting>
  <conditionalFormatting sqref="M68 M70 M72 M74">
    <cfRule type="expression" dxfId="3584" priority="217">
      <formula>M68&gt;0</formula>
    </cfRule>
    <cfRule type="expression" dxfId="3583" priority="218">
      <formula>M68&lt;0</formula>
    </cfRule>
  </conditionalFormatting>
  <conditionalFormatting sqref="M67 M69 M71 M73">
    <cfRule type="expression" dxfId="3582" priority="215">
      <formula>M67&gt;0</formula>
    </cfRule>
    <cfRule type="expression" dxfId="3581" priority="216">
      <formula>M67&lt;0</formula>
    </cfRule>
  </conditionalFormatting>
  <conditionalFormatting sqref="M75 M77 M79 M81 M83">
    <cfRule type="expression" dxfId="3580" priority="213">
      <formula>M75&gt;0</formula>
    </cfRule>
    <cfRule type="expression" dxfId="3579" priority="214">
      <formula>M75&lt;0</formula>
    </cfRule>
  </conditionalFormatting>
  <conditionalFormatting sqref="M76 M78 M80 M82">
    <cfRule type="expression" dxfId="3578" priority="211">
      <formula>M76&gt;0</formula>
    </cfRule>
    <cfRule type="expression" dxfId="3577" priority="212">
      <formula>M76&lt;0</formula>
    </cfRule>
  </conditionalFormatting>
  <conditionalFormatting sqref="M82 M84 M88">
    <cfRule type="expression" dxfId="3576" priority="209">
      <formula>M82&gt;0</formula>
    </cfRule>
    <cfRule type="expression" dxfId="3575" priority="210">
      <formula>M82&lt;0</formula>
    </cfRule>
  </conditionalFormatting>
  <conditionalFormatting sqref="M83 M85">
    <cfRule type="expression" dxfId="3574" priority="207">
      <formula>M83&gt;0</formula>
    </cfRule>
    <cfRule type="expression" dxfId="3573" priority="208">
      <formula>M83&lt;0</formula>
    </cfRule>
  </conditionalFormatting>
  <conditionalFormatting sqref="L105:L200">
    <cfRule type="expression" dxfId="3572" priority="205">
      <formula>$J105=0</formula>
    </cfRule>
  </conditionalFormatting>
  <conditionalFormatting sqref="L105:L458">
    <cfRule type="expression" dxfId="3571" priority="206">
      <formula>$J105&lt;0</formula>
    </cfRule>
  </conditionalFormatting>
  <conditionalFormatting sqref="L3 L5 L7 L9 L11 L13 L15 L17 L19 L21">
    <cfRule type="expression" dxfId="3570" priority="203">
      <formula>L3&gt;0</formula>
    </cfRule>
    <cfRule type="expression" dxfId="3569" priority="204">
      <formula>L3&lt;0</formula>
    </cfRule>
  </conditionalFormatting>
  <conditionalFormatting sqref="L2 L4 L6 L8 L10 L12 L14 L16 L18 L20 L22 L24 L26 L28 L30">
    <cfRule type="expression" dxfId="3568" priority="201">
      <formula>L2&gt;0</formula>
    </cfRule>
    <cfRule type="expression" dxfId="3567" priority="202">
      <formula>L2&lt;0</formula>
    </cfRule>
  </conditionalFormatting>
  <conditionalFormatting sqref="L23 L25 L27 L29">
    <cfRule type="expression" dxfId="3566" priority="199">
      <formula>L23&gt;0</formula>
    </cfRule>
    <cfRule type="expression" dxfId="3565" priority="200">
      <formula>L23&lt;0</formula>
    </cfRule>
  </conditionalFormatting>
  <conditionalFormatting sqref="L31 L33 L40 L35 L42 L37:L38">
    <cfRule type="expression" dxfId="3564" priority="197">
      <formula>L31&gt;0</formula>
    </cfRule>
    <cfRule type="expression" dxfId="3563" priority="198">
      <formula>L31&lt;0</formula>
    </cfRule>
  </conditionalFormatting>
  <conditionalFormatting sqref="L32 L39 L34 L41 L36 L43">
    <cfRule type="expression" dxfId="3562" priority="195">
      <formula>L32&gt;0</formula>
    </cfRule>
    <cfRule type="expression" dxfId="3561" priority="196">
      <formula>L32&lt;0</formula>
    </cfRule>
  </conditionalFormatting>
  <conditionalFormatting sqref="L45 L47 L49 L51 L53">
    <cfRule type="expression" dxfId="3560" priority="193">
      <formula>L45&gt;0</formula>
    </cfRule>
    <cfRule type="expression" dxfId="3559" priority="194">
      <formula>L45&lt;0</formula>
    </cfRule>
  </conditionalFormatting>
  <conditionalFormatting sqref="L46 L48 L50 L52">
    <cfRule type="expression" dxfId="3558" priority="191">
      <formula>L46&gt;0</formula>
    </cfRule>
    <cfRule type="expression" dxfId="3557" priority="192">
      <formula>L46&lt;0</formula>
    </cfRule>
  </conditionalFormatting>
  <conditionalFormatting sqref="L54 L56 L58 L60 L62">
    <cfRule type="expression" dxfId="3556" priority="189">
      <formula>L54&gt;0</formula>
    </cfRule>
    <cfRule type="expression" dxfId="3555" priority="190">
      <formula>L54&lt;0</formula>
    </cfRule>
  </conditionalFormatting>
  <conditionalFormatting sqref="L55 L57 L59 L61">
    <cfRule type="expression" dxfId="3554" priority="187">
      <formula>L55&gt;0</formula>
    </cfRule>
    <cfRule type="expression" dxfId="3553" priority="188">
      <formula>L55&lt;0</formula>
    </cfRule>
  </conditionalFormatting>
  <conditionalFormatting sqref="L66 L68 L70 L72 L74">
    <cfRule type="expression" dxfId="3552" priority="185">
      <formula>L66&gt;0</formula>
    </cfRule>
    <cfRule type="expression" dxfId="3551" priority="186">
      <formula>L66&lt;0</formula>
    </cfRule>
  </conditionalFormatting>
  <conditionalFormatting sqref="L58:L79">
    <cfRule type="expression" dxfId="3550" priority="183">
      <formula>L58&gt;0</formula>
    </cfRule>
    <cfRule type="expression" dxfId="3549" priority="184">
      <formula>L58&lt;0</formula>
    </cfRule>
  </conditionalFormatting>
  <conditionalFormatting sqref="L75 L77 L79 L81 L83">
    <cfRule type="expression" dxfId="3548" priority="181">
      <formula>L75&gt;0</formula>
    </cfRule>
    <cfRule type="expression" dxfId="3547" priority="182">
      <formula>L75&lt;0</formula>
    </cfRule>
  </conditionalFormatting>
  <conditionalFormatting sqref="L76 L78 L80 L82">
    <cfRule type="expression" dxfId="3546" priority="179">
      <formula>L76&gt;0</formula>
    </cfRule>
    <cfRule type="expression" dxfId="3545" priority="180">
      <formula>L76&lt;0</formula>
    </cfRule>
  </conditionalFormatting>
  <conditionalFormatting sqref="L82 L84 L88">
    <cfRule type="expression" dxfId="3544" priority="177">
      <formula>L82&gt;0</formula>
    </cfRule>
    <cfRule type="expression" dxfId="3543" priority="178">
      <formula>L82&lt;0</formula>
    </cfRule>
  </conditionalFormatting>
  <conditionalFormatting sqref="L83 L85">
    <cfRule type="expression" dxfId="3542" priority="175">
      <formula>L83&gt;0</formula>
    </cfRule>
    <cfRule type="expression" dxfId="3541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540" priority="172">
      <formula>M44&gt;0</formula>
    </cfRule>
    <cfRule type="expression" dxfId="3539" priority="173">
      <formula>M44&lt;0</formula>
    </cfRule>
  </conditionalFormatting>
  <conditionalFormatting sqref="M62:M66">
    <cfRule type="expression" dxfId="3538" priority="170">
      <formula>M62&gt;0</formula>
    </cfRule>
    <cfRule type="expression" dxfId="3537" priority="171">
      <formula>M62&lt;0</formula>
    </cfRule>
  </conditionalFormatting>
  <conditionalFormatting sqref="E86">
    <cfRule type="expression" dxfId="3536" priority="169">
      <formula>$H86=0</formula>
    </cfRule>
  </conditionalFormatting>
  <conditionalFormatting sqref="K86">
    <cfRule type="expression" dxfId="3535" priority="167">
      <formula>K86&gt;0</formula>
    </cfRule>
    <cfRule type="expression" dxfId="3534" priority="168">
      <formula>K86&lt;0</formula>
    </cfRule>
  </conditionalFormatting>
  <conditionalFormatting sqref="M86">
    <cfRule type="expression" dxfId="3533" priority="165">
      <formula>M86&gt;0</formula>
    </cfRule>
    <cfRule type="expression" dxfId="3532" priority="166">
      <formula>M86&lt;0</formula>
    </cfRule>
  </conditionalFormatting>
  <conditionalFormatting sqref="L86">
    <cfRule type="expression" dxfId="3531" priority="163">
      <formula>L86&gt;0</formula>
    </cfRule>
    <cfRule type="expression" dxfId="3530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529" priority="157">
      <formula>K61&gt;0</formula>
    </cfRule>
    <cfRule type="expression" dxfId="3528" priority="158">
      <formula>K61&lt;0</formula>
    </cfRule>
  </conditionalFormatting>
  <conditionalFormatting sqref="K44">
    <cfRule type="expression" dxfId="3527" priority="155">
      <formula>K44&gt;0</formula>
    </cfRule>
    <cfRule type="expression" dxfId="3526" priority="156">
      <formula>K44&lt;0</formula>
    </cfRule>
  </conditionalFormatting>
  <conditionalFormatting sqref="E87">
    <cfRule type="expression" dxfId="3525" priority="154">
      <formula>$H87=0</formula>
    </cfRule>
  </conditionalFormatting>
  <conditionalFormatting sqref="K87">
    <cfRule type="expression" dxfId="3524" priority="152">
      <formula>K87&gt;0</formula>
    </cfRule>
    <cfRule type="expression" dxfId="3523" priority="153">
      <formula>K87&lt;0</formula>
    </cfRule>
  </conditionalFormatting>
  <conditionalFormatting sqref="M87">
    <cfRule type="expression" dxfId="3522" priority="150">
      <formula>M87&gt;0</formula>
    </cfRule>
    <cfRule type="expression" dxfId="3521" priority="151">
      <formula>M87&lt;0</formula>
    </cfRule>
  </conditionalFormatting>
  <conditionalFormatting sqref="L87">
    <cfRule type="expression" dxfId="3520" priority="148">
      <formula>L87&gt;0</formula>
    </cfRule>
    <cfRule type="expression" dxfId="3519" priority="149">
      <formula>L87&lt;0</formula>
    </cfRule>
  </conditionalFormatting>
  <conditionalFormatting sqref="E88">
    <cfRule type="expression" dxfId="3518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517" priority="135">
      <formula>$H89=0</formula>
    </cfRule>
  </conditionalFormatting>
  <conditionalFormatting sqref="E90">
    <cfRule type="expression" dxfId="3516" priority="134">
      <formula>$H90=0</formula>
    </cfRule>
  </conditionalFormatting>
  <conditionalFormatting sqref="E91">
    <cfRule type="expression" dxfId="3515" priority="133">
      <formula>$H91=0</formula>
    </cfRule>
  </conditionalFormatting>
  <conditionalFormatting sqref="K89">
    <cfRule type="expression" dxfId="3514" priority="131">
      <formula>K89&gt;0</formula>
    </cfRule>
    <cfRule type="expression" dxfId="3513" priority="132">
      <formula>K89&lt;0</formula>
    </cfRule>
  </conditionalFormatting>
  <conditionalFormatting sqref="K90">
    <cfRule type="expression" dxfId="3512" priority="129">
      <formula>K90&gt;0</formula>
    </cfRule>
    <cfRule type="expression" dxfId="3511" priority="130">
      <formula>K90&lt;0</formula>
    </cfRule>
  </conditionalFormatting>
  <conditionalFormatting sqref="K89 K91">
    <cfRule type="expression" dxfId="3510" priority="127">
      <formula>K89&gt;0</formula>
    </cfRule>
    <cfRule type="expression" dxfId="3509" priority="128">
      <formula>K89&lt;0</formula>
    </cfRule>
  </conditionalFormatting>
  <conditionalFormatting sqref="M89">
    <cfRule type="expression" dxfId="3508" priority="125">
      <formula>M89&gt;0</formula>
    </cfRule>
    <cfRule type="expression" dxfId="3507" priority="126">
      <formula>M89&lt;0</formula>
    </cfRule>
  </conditionalFormatting>
  <conditionalFormatting sqref="M90">
    <cfRule type="expression" dxfId="3506" priority="123">
      <formula>M90&gt;0</formula>
    </cfRule>
    <cfRule type="expression" dxfId="3505" priority="124">
      <formula>M90&lt;0</formula>
    </cfRule>
  </conditionalFormatting>
  <conditionalFormatting sqref="M89 M91">
    <cfRule type="expression" dxfId="3504" priority="121">
      <formula>M89&gt;0</formula>
    </cfRule>
    <cfRule type="expression" dxfId="3503" priority="122">
      <formula>M89&lt;0</formula>
    </cfRule>
  </conditionalFormatting>
  <conditionalFormatting sqref="L89">
    <cfRule type="expression" dxfId="3502" priority="119">
      <formula>L89&gt;0</formula>
    </cfRule>
    <cfRule type="expression" dxfId="3501" priority="120">
      <formula>L89&lt;0</formula>
    </cfRule>
  </conditionalFormatting>
  <conditionalFormatting sqref="L90">
    <cfRule type="expression" dxfId="3500" priority="117">
      <formula>L90&gt;0</formula>
    </cfRule>
    <cfRule type="expression" dxfId="3499" priority="118">
      <formula>L90&lt;0</formula>
    </cfRule>
  </conditionalFormatting>
  <conditionalFormatting sqref="L89 L91">
    <cfRule type="expression" dxfId="3498" priority="115">
      <formula>L89&gt;0</formula>
    </cfRule>
    <cfRule type="expression" dxfId="3497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96" priority="113">
      <formula>$H92=0</formula>
    </cfRule>
  </conditionalFormatting>
  <conditionalFormatting sqref="K92">
    <cfRule type="expression" dxfId="3495" priority="111">
      <formula>K92&gt;0</formula>
    </cfRule>
    <cfRule type="expression" dxfId="3494" priority="112">
      <formula>K92&lt;0</formula>
    </cfRule>
  </conditionalFormatting>
  <conditionalFormatting sqref="M92">
    <cfRule type="expression" dxfId="3493" priority="109">
      <formula>M92&gt;0</formula>
    </cfRule>
    <cfRule type="expression" dxfId="3492" priority="110">
      <formula>M92&lt;0</formula>
    </cfRule>
  </conditionalFormatting>
  <conditionalFormatting sqref="L92">
    <cfRule type="expression" dxfId="3491" priority="107">
      <formula>L92&gt;0</formula>
    </cfRule>
    <cfRule type="expression" dxfId="3490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89" priority="104">
      <formula>$H93=0</formula>
    </cfRule>
  </conditionalFormatting>
  <conditionalFormatting sqref="K93">
    <cfRule type="expression" dxfId="3488" priority="102">
      <formula>K93&gt;0</formula>
    </cfRule>
    <cfRule type="expression" dxfId="3487" priority="103">
      <formula>K93&lt;0</formula>
    </cfRule>
  </conditionalFormatting>
  <conditionalFormatting sqref="M93">
    <cfRule type="expression" dxfId="3486" priority="100">
      <formula>M93&gt;0</formula>
    </cfRule>
    <cfRule type="expression" dxfId="3485" priority="101">
      <formula>M93&lt;0</formula>
    </cfRule>
  </conditionalFormatting>
  <conditionalFormatting sqref="L93">
    <cfRule type="expression" dxfId="3484" priority="98">
      <formula>L93&gt;0</formula>
    </cfRule>
    <cfRule type="expression" dxfId="3483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82" priority="94">
      <formula>$H92=0</formula>
    </cfRule>
  </conditionalFormatting>
  <conditionalFormatting sqref="E93">
    <cfRule type="expression" dxfId="3481" priority="93">
      <formula>$H93=0</formula>
    </cfRule>
  </conditionalFormatting>
  <conditionalFormatting sqref="E94">
    <cfRule type="expression" dxfId="3480" priority="92">
      <formula>$H94=0</formula>
    </cfRule>
  </conditionalFormatting>
  <conditionalFormatting sqref="K92">
    <cfRule type="expression" dxfId="3479" priority="90">
      <formula>K92&gt;0</formula>
    </cfRule>
    <cfRule type="expression" dxfId="3478" priority="91">
      <formula>K92&lt;0</formula>
    </cfRule>
  </conditionalFormatting>
  <conditionalFormatting sqref="K93">
    <cfRule type="expression" dxfId="3477" priority="88">
      <formula>K93&gt;0</formula>
    </cfRule>
    <cfRule type="expression" dxfId="3476" priority="89">
      <formula>K93&lt;0</formula>
    </cfRule>
  </conditionalFormatting>
  <conditionalFormatting sqref="K92 K94">
    <cfRule type="expression" dxfId="3475" priority="86">
      <formula>K92&gt;0</formula>
    </cfRule>
    <cfRule type="expression" dxfId="3474" priority="87">
      <formula>K92&lt;0</formula>
    </cfRule>
  </conditionalFormatting>
  <conditionalFormatting sqref="M92">
    <cfRule type="expression" dxfId="3473" priority="84">
      <formula>M92&gt;0</formula>
    </cfRule>
    <cfRule type="expression" dxfId="3472" priority="85">
      <formula>M92&lt;0</formula>
    </cfRule>
  </conditionalFormatting>
  <conditionalFormatting sqref="M93">
    <cfRule type="expression" dxfId="3471" priority="82">
      <formula>M93&gt;0</formula>
    </cfRule>
    <cfRule type="expression" dxfId="3470" priority="83">
      <formula>M93&lt;0</formula>
    </cfRule>
  </conditionalFormatting>
  <conditionalFormatting sqref="M92 M94">
    <cfRule type="expression" dxfId="3469" priority="80">
      <formula>M92&gt;0</formula>
    </cfRule>
    <cfRule type="expression" dxfId="3468" priority="81">
      <formula>M92&lt;0</formula>
    </cfRule>
  </conditionalFormatting>
  <conditionalFormatting sqref="L92">
    <cfRule type="expression" dxfId="3467" priority="78">
      <formula>L92&gt;0</formula>
    </cfRule>
    <cfRule type="expression" dxfId="3466" priority="79">
      <formula>L92&lt;0</formula>
    </cfRule>
  </conditionalFormatting>
  <conditionalFormatting sqref="L93">
    <cfRule type="expression" dxfId="3465" priority="76">
      <formula>L93&gt;0</formula>
    </cfRule>
    <cfRule type="expression" dxfId="3464" priority="77">
      <formula>L93&lt;0</formula>
    </cfRule>
  </conditionalFormatting>
  <conditionalFormatting sqref="L92 L94">
    <cfRule type="expression" dxfId="3463" priority="74">
      <formula>L92&gt;0</formula>
    </cfRule>
    <cfRule type="expression" dxfId="3462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461" priority="72">
      <formula>$H95=0</formula>
    </cfRule>
  </conditionalFormatting>
  <conditionalFormatting sqref="K95">
    <cfRule type="expression" dxfId="3460" priority="70">
      <formula>K95&gt;0</formula>
    </cfRule>
    <cfRule type="expression" dxfId="3459" priority="71">
      <formula>K95&lt;0</formula>
    </cfRule>
  </conditionalFormatting>
  <conditionalFormatting sqref="M95">
    <cfRule type="expression" dxfId="3458" priority="68">
      <formula>M95&gt;0</formula>
    </cfRule>
    <cfRule type="expression" dxfId="3457" priority="69">
      <formula>M95&lt;0</formula>
    </cfRule>
  </conditionalFormatting>
  <conditionalFormatting sqref="L95">
    <cfRule type="expression" dxfId="3456" priority="66">
      <formula>L95&gt;0</formula>
    </cfRule>
    <cfRule type="expression" dxfId="3455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454" priority="63">
      <formula>$H96=0</formula>
    </cfRule>
  </conditionalFormatting>
  <conditionalFormatting sqref="K96">
    <cfRule type="expression" dxfId="3453" priority="61">
      <formula>K96&gt;0</formula>
    </cfRule>
    <cfRule type="expression" dxfId="3452" priority="62">
      <formula>K96&lt;0</formula>
    </cfRule>
  </conditionalFormatting>
  <conditionalFormatting sqref="M96">
    <cfRule type="expression" dxfId="3451" priority="59">
      <formula>M96&gt;0</formula>
    </cfRule>
    <cfRule type="expression" dxfId="3450" priority="60">
      <formula>M96&lt;0</formula>
    </cfRule>
  </conditionalFormatting>
  <conditionalFormatting sqref="L96">
    <cfRule type="expression" dxfId="3449" priority="57">
      <formula>L96&gt;0</formula>
    </cfRule>
    <cfRule type="expression" dxfId="3448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447" priority="50">
      <formula>$H97=0</formula>
    </cfRule>
  </conditionalFormatting>
  <conditionalFormatting sqref="E98">
    <cfRule type="expression" dxfId="3446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445" priority="44">
      <formula>M97&gt;0</formula>
    </cfRule>
    <cfRule type="expression" dxfId="3444" priority="45">
      <formula>M97&lt;0</formula>
    </cfRule>
  </conditionalFormatting>
  <conditionalFormatting sqref="M98">
    <cfRule type="expression" dxfId="3443" priority="42">
      <formula>M98&gt;0</formula>
    </cfRule>
    <cfRule type="expression" dxfId="3442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441" priority="36">
      <formula>$H99=0</formula>
    </cfRule>
  </conditionalFormatting>
  <conditionalFormatting sqref="E100">
    <cfRule type="expression" dxfId="3440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439" priority="30">
      <formula>M99&gt;0</formula>
    </cfRule>
    <cfRule type="expression" dxfId="3438" priority="31">
      <formula>M99&lt;0</formula>
    </cfRule>
  </conditionalFormatting>
  <conditionalFormatting sqref="M100">
    <cfRule type="expression" dxfId="3437" priority="28">
      <formula>M100&gt;0</formula>
    </cfRule>
    <cfRule type="expression" dxfId="3436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435" priority="22">
      <formula>$H101=0</formula>
    </cfRule>
  </conditionalFormatting>
  <conditionalFormatting sqref="E102">
    <cfRule type="expression" dxfId="3434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433" priority="16">
      <formula>M101&gt;0</formula>
    </cfRule>
    <cfRule type="expression" dxfId="3432" priority="17">
      <formula>M101&lt;0</formula>
    </cfRule>
  </conditionalFormatting>
  <conditionalFormatting sqref="M102">
    <cfRule type="expression" dxfId="3431" priority="14">
      <formula>M102&gt;0</formula>
    </cfRule>
    <cfRule type="expression" dxfId="3430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429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428" priority="3">
      <formula>M103&gt;0</formula>
    </cfRule>
    <cfRule type="expression" dxfId="3427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41" location="BIIB!A1" display="BIIB"/>
    <hyperlink ref="E42" location="MYL!A1" display="MYL"/>
    <hyperlink ref="E43" location="SIG!A1" display="SIG"/>
    <hyperlink ref="E19" location="ABC!A1" display="ABC"/>
    <hyperlink ref="E5" location="NVR!A1" display="NVR"/>
    <hyperlink ref="E44" location="AAPL!A1" display="AAPL"/>
    <hyperlink ref="E45" location="AXP!A1" display="AXP"/>
    <hyperlink ref="E46" location="DG!A1" display="DG"/>
    <hyperlink ref="E47" location="PINC!A1" display="PINC"/>
    <hyperlink ref="E48" location="FOXA!A1" display="FOXA"/>
    <hyperlink ref="E49" location="AOBC!A1" display="AOBC"/>
    <hyperlink ref="E50" location="LUV!A1" display="LUV"/>
    <hyperlink ref="E51" location="CCE!A1" display="CCE"/>
    <hyperlink ref="E52" location="BMY!A1" display="BMY"/>
    <hyperlink ref="E18" location="TIF!A1" display="TIF"/>
    <hyperlink ref="E13" location="DWDP!A1" display="DWDP"/>
    <hyperlink ref="E53" location="GPS!A1" display="GPS"/>
    <hyperlink ref="E54" location="AKAM!A1" display="AKAM"/>
    <hyperlink ref="E55" location="ARNC!A1" display="ARNC"/>
    <hyperlink ref="E6" location="IEMG!A1" display="IEMG"/>
    <hyperlink ref="E21" location="CVS!A1" display="CVS"/>
    <hyperlink ref="E56" location="ADBE!A1" display="ADBE"/>
    <hyperlink ref="E28" location="FDX!A1" display="FDX"/>
    <hyperlink ref="E57" location="PPC!A1" display="PPC"/>
    <hyperlink ref="E34" location="SKX!A1" display="SKX"/>
    <hyperlink ref="E31" location="XLB!A1" display="XLB"/>
    <hyperlink ref="E16" location="EOG!A1" display="EOG"/>
    <hyperlink ref="E37" location="TCEHY!A1" display="TCEHY"/>
    <hyperlink ref="E30" location="DVN!A1" display="DVN"/>
    <hyperlink ref="E2" location="MRO!A1" display="MRO"/>
    <hyperlink ref="E26" location="GE!A1" display="GE"/>
    <hyperlink ref="E9" location="XRAY!A1" display="XRAY"/>
    <hyperlink ref="E33" location="CRI!A1" display="CRI"/>
    <hyperlink ref="E36" location="AOS!A1" display="AOS"/>
    <hyperlink ref="E39" location="PXD!A1" display="PXD"/>
    <hyperlink ref="E25" location="IPGP!A1" display="IPGP"/>
    <hyperlink ref="E40" location="SLCA!A1" display="SLCA"/>
    <hyperlink ref="E58" location="XLP!A1" display="XLP"/>
    <hyperlink ref="E59" location="KR!A1" display="KR"/>
    <hyperlink ref="E60" location="F!A1" display="F"/>
    <hyperlink ref="E61" location="JNJ!A1" display="JNJ"/>
    <hyperlink ref="E62" location="ULTA!A1" display="ULTA"/>
    <hyperlink ref="E17" location="FRC!A1" display="FRC"/>
    <hyperlink ref="E63" location="AAP!A1" display="AAP"/>
    <hyperlink ref="E38" location="CMCSA!A1" display="CMCSA"/>
    <hyperlink ref="E64" location="XEC!A1" display="XEC"/>
    <hyperlink ref="E8" location="WRK!A1" display="WRK"/>
    <hyperlink ref="E14" location="MO!A1" display="MO"/>
    <hyperlink ref="E3" location="T!A1" display="T"/>
    <hyperlink ref="E35" location="COST!A1" display="COST"/>
    <hyperlink ref="E65" location="CPN!A1" display="CPN"/>
    <hyperlink ref="E66" location="EW!A1" display="EW"/>
    <hyperlink ref="E67" location="TJX!A1" display="TJX"/>
    <hyperlink ref="E10" location="QQQ!A1" display="QQQ"/>
    <hyperlink ref="E68" location="WBA!A1" display="WBA"/>
    <hyperlink ref="E69" location="AZO!A1" display="AZO"/>
    <hyperlink ref="E70" location="FL!A1" display="FL"/>
    <hyperlink ref="E15" location="MLM!A1" display="MLM"/>
    <hyperlink ref="E4" location="KHC!A1" display="KHC"/>
    <hyperlink ref="E71" location="KBWY!A1" display="KBWY"/>
    <hyperlink ref="E11" location="AYI!A1" display="AYI"/>
    <hyperlink ref="E72" location="DIA!A1" display="DIA"/>
    <hyperlink ref="E73" location="ICE!A1" display="ICE"/>
    <hyperlink ref="E74" location="NKE!A1" display="NKE"/>
    <hyperlink ref="E7" location="MOS!A1" display="MOS"/>
    <hyperlink ref="E75" location="VGK!A1" display="VGK"/>
    <hyperlink ref="E76" location="CMG!A1" display="CMG"/>
    <hyperlink ref="E22" location="HAS!A1" display="HAS"/>
    <hyperlink ref="E77" location="HSIC!A1" display="HSIC"/>
    <hyperlink ref="E24" location="PDCO!A1" display="PDCO"/>
    <hyperlink ref="E78" location="MU!A1" display="MU"/>
    <hyperlink ref="E79" location="IP!A1" display="IP"/>
    <hyperlink ref="E80" location="INTC!A1" display="INTC"/>
    <hyperlink ref="E81" location="HES!A1" display="HES"/>
    <hyperlink ref="E82" location="UNP!A1" display="UNP"/>
    <hyperlink ref="E83" location="NCLH!A1" display="NCLH"/>
    <hyperlink ref="E29" location="SPY!A1" display="SPY"/>
    <hyperlink ref="E84" location="SWKS!A1" display="SWKS"/>
    <hyperlink ref="E85" location="CNI!A1" display="CNI"/>
    <hyperlink ref="E27" location="WFC!A1" display="WFC"/>
    <hyperlink ref="E86" location="AA!A1" display="AA"/>
    <hyperlink ref="E87" location="CF!A1" display="CF"/>
    <hyperlink ref="E88" location="TGT!A1" display="TGT"/>
    <hyperlink ref="E23" location="NWL!A1" display="NWL"/>
    <hyperlink ref="E89" location="KORS!A1" display="KORS"/>
    <hyperlink ref="E90" location="ALL!A1" display="ALL"/>
    <hyperlink ref="E91" location="NSC!A1" display="NSC"/>
    <hyperlink ref="E92" location="AVGO!A1" display="AVGO"/>
    <hyperlink ref="E93" location="UAL!A1" display="UAL"/>
    <hyperlink ref="E32" location="CAH!A1" display="CAH"/>
    <hyperlink ref="E94" location="DAL!A1" display="DAL"/>
    <hyperlink ref="E20" location="TEVA!A1" display="TEVA"/>
    <hyperlink ref="E95" location="DIS!A1" display="DIS"/>
    <hyperlink ref="E96" location="FTR!A1" display="FTR"/>
    <hyperlink ref="E97" location="GILD!A1" display="GILD"/>
    <hyperlink ref="E98" location="WWD!A1" display="WWD"/>
    <hyperlink ref="E12" location="GIS!A1" display="GIS"/>
    <hyperlink ref="E99" location="GM!A1" display="GM"/>
    <hyperlink ref="E100" location="TMO!A1" display="TMO"/>
    <hyperlink ref="E101" location="TKR!A1" display="TKR"/>
    <hyperlink ref="E102" location="UTX!A1" display="UTX"/>
    <hyperlink ref="E10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6"/>
  <sheetViews>
    <sheetView topLeftCell="V1" zoomScaleNormal="100" workbookViewId="0">
      <pane ySplit="1" topLeftCell="A257" activePane="bottomLeft" state="frozen"/>
      <selection pane="bottomLeft" activeCell="X797" sqref="X797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1323</v>
      </c>
      <c r="F1" s="794" t="s">
        <v>152</v>
      </c>
      <c r="G1" s="794" t="s">
        <v>274</v>
      </c>
      <c r="H1" s="794" t="s">
        <v>1322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1325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90251.590000000026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>N794/(A794/365.25)</f>
        <v>9.0437292860082341E-2</v>
      </c>
      <c r="P794" s="841" t="b">
        <f t="shared" ref="P794" si="537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8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39">E794/(A794/365.25)/V794</f>
        <v>0.49804468441167937</v>
      </c>
      <c r="Y794" s="825">
        <f t="shared" ref="Y794" si="540">O794/W794</f>
        <v>0.35355791045640822</v>
      </c>
      <c r="Z794" s="831">
        <f t="shared" ref="Z794" si="541">-(E794-N794)</f>
        <v>6.4204056365619849E-2</v>
      </c>
    </row>
    <row r="796" spans="1:26" ht="20.100000000000001" customHeight="1" x14ac:dyDescent="0.3">
      <c r="G796" s="877"/>
    </row>
  </sheetData>
  <conditionalFormatting sqref="L79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S268" sqref="S268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9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9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9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9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9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9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91379.766266668157</v>
      </c>
    </row>
    <row r="269" spans="1:20" ht="18" customHeight="1" x14ac:dyDescent="0.25">
      <c r="M269" s="25" t="s">
        <v>142</v>
      </c>
      <c r="N269" s="141">
        <f>SUM(N264:N267) -R265</f>
        <v>90251.576266668228</v>
      </c>
    </row>
    <row r="270" spans="1:20" ht="18" customHeight="1" x14ac:dyDescent="0.25">
      <c r="M270" s="25" t="s">
        <v>143</v>
      </c>
      <c r="N270" s="141">
        <f>Balance!AA2</f>
        <v>90251.590000000026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-1.3733331797993742E-2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426" priority="7">
      <formula>#REF!&gt;0</formula>
    </cfRule>
    <cfRule type="expression" dxfId="342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0" t="s">
        <v>78</v>
      </c>
      <c r="P42" s="880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424" priority="58">
      <formula>F19&gt;0</formula>
    </cfRule>
    <cfRule type="expression" dxfId="342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422" priority="47">
      <formula>H25&gt;0</formula>
    </cfRule>
    <cfRule type="expression" dxfId="3421" priority="48">
      <formula>H25&lt;0</formula>
    </cfRule>
  </conditionalFormatting>
  <conditionalFormatting sqref="M39">
    <cfRule type="expression" dxfId="3420" priority="45">
      <formula>M39&gt;0</formula>
    </cfRule>
    <cfRule type="expression" dxfId="3419" priority="46">
      <formula>M39&lt;0</formula>
    </cfRule>
  </conditionalFormatting>
  <conditionalFormatting sqref="F61:F67">
    <cfRule type="expression" dxfId="3418" priority="43">
      <formula>F61&gt;0</formula>
    </cfRule>
    <cfRule type="expression" dxfId="3417" priority="44">
      <formula>F61&lt;0</formula>
    </cfRule>
  </conditionalFormatting>
  <conditionalFormatting sqref="H61:H67">
    <cfRule type="expression" dxfId="3416" priority="41">
      <formula>H61&gt;0</formula>
    </cfRule>
    <cfRule type="expression" dxfId="3415" priority="42">
      <formula>H61&lt;0</formula>
    </cfRule>
  </conditionalFormatting>
  <conditionalFormatting sqref="F21:F24">
    <cfRule type="expression" dxfId="3414" priority="39">
      <formula>F21&gt;0</formula>
    </cfRule>
    <cfRule type="expression" dxfId="3413" priority="40">
      <formula>F21&lt;0</formula>
    </cfRule>
  </conditionalFormatting>
  <conditionalFormatting sqref="H21:H24">
    <cfRule type="expression" dxfId="3412" priority="37">
      <formula>H21&gt;0</formula>
    </cfRule>
    <cfRule type="expression" dxfId="3411" priority="38">
      <formula>H21&lt;0</formula>
    </cfRule>
  </conditionalFormatting>
  <conditionalFormatting sqref="I25:I28">
    <cfRule type="expression" dxfId="3410" priority="31">
      <formula>I25&gt;0</formula>
    </cfRule>
    <cfRule type="expression" dxfId="3409" priority="32">
      <formula>I25&lt;0</formula>
    </cfRule>
  </conditionalFormatting>
  <conditionalFormatting sqref="I21:I24">
    <cfRule type="expression" dxfId="3408" priority="29">
      <formula>I21&gt;0</formula>
    </cfRule>
    <cfRule type="expression" dxfId="3407" priority="30">
      <formula>I21&lt;0</formula>
    </cfRule>
  </conditionalFormatting>
  <conditionalFormatting sqref="H29">
    <cfRule type="expression" dxfId="3406" priority="27">
      <formula>H29&gt;0</formula>
    </cfRule>
    <cfRule type="expression" dxfId="3405" priority="28">
      <formula>H29&lt;0</formula>
    </cfRule>
  </conditionalFormatting>
  <conditionalFormatting sqref="H30">
    <cfRule type="expression" dxfId="3404" priority="25">
      <formula>H30&gt;0</formula>
    </cfRule>
    <cfRule type="expression" dxfId="3403" priority="26">
      <formula>H30&lt;0</formula>
    </cfRule>
  </conditionalFormatting>
  <conditionalFormatting sqref="H31">
    <cfRule type="expression" dxfId="3402" priority="23">
      <formula>H31&gt;0</formula>
    </cfRule>
    <cfRule type="expression" dxfId="3401" priority="24">
      <formula>H31&lt;0</formula>
    </cfRule>
  </conditionalFormatting>
  <conditionalFormatting sqref="Q7">
    <cfRule type="expression" dxfId="3400" priority="21">
      <formula>Q7&gt;0</formula>
    </cfRule>
    <cfRule type="expression" dxfId="3399" priority="22">
      <formula>Q7&lt;0</formula>
    </cfRule>
  </conditionalFormatting>
  <conditionalFormatting sqref="Q8">
    <cfRule type="expression" dxfId="3398" priority="19">
      <formula>Q8&gt;0</formula>
    </cfRule>
    <cfRule type="expression" dxfId="3397" priority="20">
      <formula>Q8&lt;0</formula>
    </cfRule>
  </conditionalFormatting>
  <conditionalFormatting sqref="F73:F82">
    <cfRule type="expression" dxfId="3396" priority="17">
      <formula>F73&gt;0</formula>
    </cfRule>
    <cfRule type="expression" dxfId="3395" priority="18">
      <formula>F73&lt;0</formula>
    </cfRule>
  </conditionalFormatting>
  <conditionalFormatting sqref="H73:H76">
    <cfRule type="expression" dxfId="3394" priority="15">
      <formula>H73&gt;0</formula>
    </cfRule>
    <cfRule type="expression" dxfId="3393" priority="16">
      <formula>H73&lt;0</formula>
    </cfRule>
  </conditionalFormatting>
  <conditionalFormatting sqref="F69:F72">
    <cfRule type="expression" dxfId="3392" priority="13">
      <formula>F69&gt;0</formula>
    </cfRule>
    <cfRule type="expression" dxfId="3391" priority="14">
      <formula>F69&lt;0</formula>
    </cfRule>
  </conditionalFormatting>
  <conditionalFormatting sqref="H69:H72">
    <cfRule type="expression" dxfId="3390" priority="11">
      <formula>H69&gt;0</formula>
    </cfRule>
    <cfRule type="expression" dxfId="3389" priority="12">
      <formula>H69&lt;0</formula>
    </cfRule>
  </conditionalFormatting>
  <conditionalFormatting sqref="I73:I76">
    <cfRule type="expression" dxfId="3388" priority="9">
      <formula>I73&gt;0</formula>
    </cfRule>
    <cfRule type="expression" dxfId="3387" priority="10">
      <formula>I73&lt;0</formula>
    </cfRule>
  </conditionalFormatting>
  <conditionalFormatting sqref="I69:I72">
    <cfRule type="expression" dxfId="3386" priority="7">
      <formula>I69&gt;0</formula>
    </cfRule>
    <cfRule type="expression" dxfId="3385" priority="8">
      <formula>I69&lt;0</formula>
    </cfRule>
  </conditionalFormatting>
  <conditionalFormatting sqref="H77">
    <cfRule type="expression" dxfId="3384" priority="5">
      <formula>H77&gt;0</formula>
    </cfRule>
    <cfRule type="expression" dxfId="3383" priority="6">
      <formula>H77&lt;0</formula>
    </cfRule>
  </conditionalFormatting>
  <conditionalFormatting sqref="H78">
    <cfRule type="expression" dxfId="3382" priority="3">
      <formula>H78&gt;0</formula>
    </cfRule>
    <cfRule type="expression" dxfId="3381" priority="4">
      <formula>H78&lt;0</formula>
    </cfRule>
  </conditionalFormatting>
  <conditionalFormatting sqref="H79">
    <cfRule type="expression" dxfId="3380" priority="1">
      <formula>H79&gt;0</formula>
    </cfRule>
    <cfRule type="expression" dxfId="337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78" priority="29">
      <formula>N19&gt;0</formula>
    </cfRule>
    <cfRule type="expression" dxfId="337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76" priority="23">
      <formula>F22&gt;0</formula>
    </cfRule>
    <cfRule type="expression" dxfId="3375" priority="24">
      <formula>F22&lt;0</formula>
    </cfRule>
  </conditionalFormatting>
  <conditionalFormatting sqref="H22:H31">
    <cfRule type="expression" dxfId="3374" priority="21">
      <formula>H22&gt;0</formula>
    </cfRule>
    <cfRule type="expression" dxfId="3373" priority="22">
      <formula>H22&lt;0</formula>
    </cfRule>
  </conditionalFormatting>
  <conditionalFormatting sqref="I21:J31">
    <cfRule type="expression" dxfId="3372" priority="19">
      <formula>I21&gt;0</formula>
    </cfRule>
    <cfRule type="expression" dxfId="3371" priority="20">
      <formula>I21&lt;0</formula>
    </cfRule>
  </conditionalFormatting>
  <conditionalFormatting sqref="Q8">
    <cfRule type="expression" dxfId="3370" priority="11">
      <formula>Q8&gt;0</formula>
    </cfRule>
    <cfRule type="expression" dxfId="3369" priority="12">
      <formula>Q8&lt;0</formula>
    </cfRule>
  </conditionalFormatting>
  <conditionalFormatting sqref="Q7">
    <cfRule type="expression" dxfId="3368" priority="13">
      <formula>Q7&gt;0</formula>
    </cfRule>
    <cfRule type="expression" dxfId="3367" priority="14">
      <formula>Q7&lt;0</formula>
    </cfRule>
  </conditionalFormatting>
  <conditionalFormatting sqref="F56:F66">
    <cfRule type="expression" dxfId="3366" priority="9">
      <formula>F56&gt;0</formula>
    </cfRule>
    <cfRule type="expression" dxfId="3365" priority="10">
      <formula>F56&lt;0</formula>
    </cfRule>
  </conditionalFormatting>
  <conditionalFormatting sqref="H56:H66">
    <cfRule type="expression" dxfId="3364" priority="7">
      <formula>H56&gt;0</formula>
    </cfRule>
    <cfRule type="expression" dxfId="3363" priority="8">
      <formula>H56&lt;0</formula>
    </cfRule>
  </conditionalFormatting>
  <conditionalFormatting sqref="I56:I66">
    <cfRule type="expression" dxfId="3362" priority="5">
      <formula>I56&gt;0</formula>
    </cfRule>
    <cfRule type="expression" dxfId="3361" priority="6">
      <formula>I56&lt;0</formula>
    </cfRule>
  </conditionalFormatting>
  <conditionalFormatting sqref="F21">
    <cfRule type="expression" dxfId="3360" priority="3">
      <formula>F21&gt;0</formula>
    </cfRule>
    <cfRule type="expression" dxfId="3359" priority="4">
      <formula>F21&lt;0</formula>
    </cfRule>
  </conditionalFormatting>
  <conditionalFormatting sqref="H21">
    <cfRule type="expression" dxfId="3358" priority="1">
      <formula>H21&gt;0</formula>
    </cfRule>
    <cfRule type="expression" dxfId="335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356" priority="64">
      <formula>N23&gt;0</formula>
    </cfRule>
    <cfRule type="expression" dxfId="335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354" priority="58">
      <formula>F79&gt;0</formula>
    </cfRule>
    <cfRule type="expression" dxfId="3353" priority="59">
      <formula>F79&lt;0</formula>
    </cfRule>
  </conditionalFormatting>
  <conditionalFormatting sqref="H79:H97 H101:H118">
    <cfRule type="expression" dxfId="3352" priority="56">
      <formula>H79&gt;0</formula>
    </cfRule>
    <cfRule type="expression" dxfId="3351" priority="57">
      <formula>H79&lt;0</formula>
    </cfRule>
  </conditionalFormatting>
  <conditionalFormatting sqref="I75:I97 I100:I118">
    <cfRule type="expression" dxfId="3350" priority="54">
      <formula>I75&gt;0</formula>
    </cfRule>
    <cfRule type="expression" dxfId="3349" priority="55">
      <formula>I75&lt;0</formula>
    </cfRule>
  </conditionalFormatting>
  <conditionalFormatting sqref="Q7">
    <cfRule type="expression" dxfId="3348" priority="52">
      <formula>Q7&gt;0</formula>
    </cfRule>
    <cfRule type="expression" dxfId="3347" priority="53">
      <formula>Q7&lt;0</formula>
    </cfRule>
  </conditionalFormatting>
  <conditionalFormatting sqref="Q8">
    <cfRule type="expression" dxfId="3346" priority="50">
      <formula>Q8&gt;0</formula>
    </cfRule>
    <cfRule type="expression" dxfId="3345" priority="51">
      <formula>Q8&lt;0</formula>
    </cfRule>
  </conditionalFormatting>
  <conditionalFormatting sqref="F75:F78">
    <cfRule type="expression" dxfId="3344" priority="48">
      <formula>F75&gt;0</formula>
    </cfRule>
    <cfRule type="expression" dxfId="3343" priority="49">
      <formula>F75&lt;0</formula>
    </cfRule>
  </conditionalFormatting>
  <conditionalFormatting sqref="H75:H78">
    <cfRule type="expression" dxfId="3342" priority="46">
      <formula>H75&gt;0</formula>
    </cfRule>
    <cfRule type="expression" dxfId="3341" priority="47">
      <formula>H75&lt;0</formula>
    </cfRule>
  </conditionalFormatting>
  <conditionalFormatting sqref="F100:F114">
    <cfRule type="expression" dxfId="3340" priority="40">
      <formula>F100&gt;0</formula>
    </cfRule>
    <cfRule type="expression" dxfId="3339" priority="41">
      <formula>F100&lt;0</formula>
    </cfRule>
  </conditionalFormatting>
  <conditionalFormatting sqref="H100:H114">
    <cfRule type="expression" dxfId="3338" priority="38">
      <formula>H100&gt;0</formula>
    </cfRule>
    <cfRule type="expression" dxfId="3337" priority="39">
      <formula>H100&lt;0</formula>
    </cfRule>
  </conditionalFormatting>
  <conditionalFormatting sqref="F29:F67">
    <cfRule type="expression" dxfId="3336" priority="36">
      <formula>F29&gt;0</formula>
    </cfRule>
    <cfRule type="expression" dxfId="3335" priority="37">
      <formula>F29&lt;0</formula>
    </cfRule>
  </conditionalFormatting>
  <conditionalFormatting sqref="H29:H63">
    <cfRule type="expression" dxfId="3334" priority="34">
      <formula>H29&gt;0</formula>
    </cfRule>
    <cfRule type="expression" dxfId="3333" priority="35">
      <formula>H29&lt;0</formula>
    </cfRule>
  </conditionalFormatting>
  <conditionalFormatting sqref="J38:J68">
    <cfRule type="expression" dxfId="3332" priority="32">
      <formula>J38&gt;0</formula>
    </cfRule>
    <cfRule type="expression" dxfId="3331" priority="33">
      <formula>J38&lt;0</formula>
    </cfRule>
  </conditionalFormatting>
  <conditionalFormatting sqref="J43">
    <cfRule type="expression" dxfId="3330" priority="30">
      <formula>J43&gt;0</formula>
    </cfRule>
    <cfRule type="expression" dxfId="3329" priority="31">
      <formula>J43&lt;0</formula>
    </cfRule>
  </conditionalFormatting>
  <conditionalFormatting sqref="Q9">
    <cfRule type="expression" dxfId="3328" priority="24">
      <formula>Q9&gt;0</formula>
    </cfRule>
    <cfRule type="expression" dxfId="3327" priority="25">
      <formula>Q9&lt;0</formula>
    </cfRule>
  </conditionalFormatting>
  <conditionalFormatting sqref="R4">
    <cfRule type="expression" dxfId="3326" priority="26">
      <formula>R4&gt;0</formula>
    </cfRule>
    <cfRule type="expression" dxfId="332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324" priority="21">
      <formula>F120&gt;0</formula>
    </cfRule>
    <cfRule type="expression" dxfId="3323" priority="22">
      <formula>F120&lt;0</formula>
    </cfRule>
  </conditionalFormatting>
  <conditionalFormatting sqref="H120:H160">
    <cfRule type="expression" dxfId="3322" priority="19">
      <formula>H120&gt;0</formula>
    </cfRule>
    <cfRule type="expression" dxfId="3321" priority="20">
      <formula>H120&lt;0</formula>
    </cfRule>
  </conditionalFormatting>
  <conditionalFormatting sqref="J129:J160">
    <cfRule type="expression" dxfId="3320" priority="17">
      <formula>J129&gt;0</formula>
    </cfRule>
    <cfRule type="expression" dxfId="3319" priority="18">
      <formula>J129&lt;0</formula>
    </cfRule>
  </conditionalFormatting>
  <conditionalFormatting sqref="J134">
    <cfRule type="expression" dxfId="3318" priority="15">
      <formula>J134&gt;0</formula>
    </cfRule>
    <cfRule type="expression" dxfId="3317" priority="16">
      <formula>J134&lt;0</formula>
    </cfRule>
  </conditionalFormatting>
  <conditionalFormatting sqref="J31:J40">
    <cfRule type="expression" dxfId="3316" priority="13">
      <formula>J31&gt;0</formula>
    </cfRule>
    <cfRule type="expression" dxfId="3315" priority="14">
      <formula>J31&lt;0</formula>
    </cfRule>
  </conditionalFormatting>
  <conditionalFormatting sqref="J36:J37">
    <cfRule type="expression" dxfId="3314" priority="11">
      <formula>J36&gt;0</formula>
    </cfRule>
    <cfRule type="expression" dxfId="3313" priority="12">
      <formula>J36&lt;0</formula>
    </cfRule>
  </conditionalFormatting>
  <conditionalFormatting sqref="Q10">
    <cfRule type="expression" dxfId="3312" priority="9">
      <formula>Q10&gt;0</formula>
    </cfRule>
    <cfRule type="expression" dxfId="3311" priority="10">
      <formula>Q10&lt;0</formula>
    </cfRule>
  </conditionalFormatting>
  <conditionalFormatting sqref="K38:K55 K57:K68">
    <cfRule type="expression" dxfId="3310" priority="7">
      <formula>K38&gt;0</formula>
    </cfRule>
    <cfRule type="expression" dxfId="3309" priority="8">
      <formula>K38&lt;0</formula>
    </cfRule>
  </conditionalFormatting>
  <conditionalFormatting sqref="K43">
    <cfRule type="expression" dxfId="3308" priority="5">
      <formula>K43&gt;0</formula>
    </cfRule>
    <cfRule type="expression" dxfId="3307" priority="6">
      <formula>K43&lt;0</formula>
    </cfRule>
  </conditionalFormatting>
  <conditionalFormatting sqref="K31:K40">
    <cfRule type="expression" dxfId="3306" priority="3">
      <formula>K31&gt;0</formula>
    </cfRule>
    <cfRule type="expression" dxfId="3305" priority="4">
      <formula>K31&lt;0</formula>
    </cfRule>
  </conditionalFormatting>
  <conditionalFormatting sqref="K36:K37">
    <cfRule type="expression" dxfId="3304" priority="1">
      <formula>K36&gt;0</formula>
    </cfRule>
    <cfRule type="expression" dxfId="330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78.97</v>
      </c>
      <c r="R4" s="425">
        <v>-3.5700000000000003E-2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7897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201.81999999999971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201.81999999999971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2.6226806910299657E-2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1.9247815626187159E-2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12.167950693374422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86.867000000000004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86.077300000000008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85.287599999999998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84.497900000000001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83.708200000000005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82.918500000000009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82.128799999999998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81.339100000000002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80.549400000000006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79.759699999999995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78.97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78.180300000000003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77.390599999999992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76.600899999999996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75.811199999999999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75.021499999999989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74.231799999999993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73.442099999999996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72.6524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71.862700000000004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71.073000000000008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302" priority="31">
      <formula>F47&gt;0</formula>
    </cfRule>
    <cfRule type="expression" dxfId="3301" priority="32">
      <formula>F47&lt;0</formula>
    </cfRule>
  </conditionalFormatting>
  <conditionalFormatting sqref="Q7">
    <cfRule type="expression" dxfId="3300" priority="29">
      <formula>Q7&gt;0</formula>
    </cfRule>
    <cfRule type="expression" dxfId="3299" priority="30">
      <formula>Q7&lt;0</formula>
    </cfRule>
  </conditionalFormatting>
  <conditionalFormatting sqref="Q8">
    <cfRule type="expression" dxfId="3298" priority="27">
      <formula>Q8&gt;0</formula>
    </cfRule>
    <cfRule type="expression" dxfId="3297" priority="28">
      <formula>Q8&lt;0</formula>
    </cfRule>
  </conditionalFormatting>
  <conditionalFormatting sqref="F33:F46">
    <cfRule type="expression" dxfId="3296" priority="25">
      <formula>F33&gt;0</formula>
    </cfRule>
    <cfRule type="expression" dxfId="3295" priority="26">
      <formula>F33&lt;0</formula>
    </cfRule>
  </conditionalFormatting>
  <conditionalFormatting sqref="H33:H46">
    <cfRule type="expression" dxfId="3294" priority="23">
      <formula>H33&gt;0</formula>
    </cfRule>
    <cfRule type="expression" dxfId="3293" priority="24">
      <formula>H33&lt;0</formula>
    </cfRule>
  </conditionalFormatting>
  <conditionalFormatting sqref="Q10">
    <cfRule type="expression" dxfId="3292" priority="21">
      <formula>Q10&gt;0</formula>
    </cfRule>
    <cfRule type="expression" dxfId="3291" priority="22">
      <formula>Q10&lt;0</formula>
    </cfRule>
  </conditionalFormatting>
  <conditionalFormatting sqref="J25:J38">
    <cfRule type="expression" dxfId="3290" priority="19">
      <formula>J25&gt;0</formula>
    </cfRule>
    <cfRule type="expression" dxfId="3289" priority="20">
      <formula>J25&lt;0</formula>
    </cfRule>
  </conditionalFormatting>
  <conditionalFormatting sqref="L25:L38">
    <cfRule type="expression" dxfId="3288" priority="15">
      <formula>L25&gt;0</formula>
    </cfRule>
    <cfRule type="expression" dxfId="3287" priority="16">
      <formula>L25&lt;0</formula>
    </cfRule>
  </conditionalFormatting>
  <conditionalFormatting sqref="F89:F110">
    <cfRule type="expression" dxfId="3286" priority="13">
      <formula>F89&gt;0</formula>
    </cfRule>
    <cfRule type="expression" dxfId="3285" priority="14">
      <formula>F89&lt;0</formula>
    </cfRule>
  </conditionalFormatting>
  <conditionalFormatting sqref="H89:H110">
    <cfRule type="expression" dxfId="3284" priority="11">
      <formula>H89&gt;0</formula>
    </cfRule>
    <cfRule type="expression" dxfId="3283" priority="12">
      <formula>H89&lt;0</formula>
    </cfRule>
  </conditionalFormatting>
  <conditionalFormatting sqref="J89:J102">
    <cfRule type="expression" dxfId="3282" priority="9">
      <formula>J89&gt;0</formula>
    </cfRule>
    <cfRule type="expression" dxfId="3281" priority="10">
      <formula>J89&lt;0</formula>
    </cfRule>
  </conditionalFormatting>
  <conditionalFormatting sqref="K89:K102">
    <cfRule type="expression" dxfId="3280" priority="7">
      <formula>K89&gt;0</formula>
    </cfRule>
    <cfRule type="expression" dxfId="3279" priority="8">
      <formula>K89&lt;0</formula>
    </cfRule>
  </conditionalFormatting>
  <conditionalFormatting sqref="L89:L102">
    <cfRule type="expression" dxfId="3278" priority="5">
      <formula>L89&gt;0</formula>
    </cfRule>
    <cfRule type="expression" dxfId="3277" priority="6">
      <formula>L89&lt;0</formula>
    </cfRule>
  </conditionalFormatting>
  <conditionalFormatting sqref="F25:F32">
    <cfRule type="expression" dxfId="3276" priority="3">
      <formula>F25&gt;0</formula>
    </cfRule>
    <cfRule type="expression" dxfId="3275" priority="4">
      <formula>F25&lt;0</formula>
    </cfRule>
  </conditionalFormatting>
  <conditionalFormatting sqref="H25:H32">
    <cfRule type="expression" dxfId="3274" priority="1">
      <formula>H25&gt;0</formula>
    </cfRule>
    <cfRule type="expression" dxfId="32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2446.0097000000001</v>
      </c>
      <c r="R4" s="425">
        <v>1.6999999999999999E-3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19568.077600000001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-875.72239999999874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-875.72239999999874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-4.2835598078635025E-2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12.608297422680412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2690.6106700000005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2666.1505730000003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2641.6904760000002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2617.2303790000001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2592.7702820000004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2568.3101850000003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2543.8500880000001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2519.389991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2494.9298940000003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2470.4697970000002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2446.0097000000001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2421.5496029999999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2397.0895059999998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2372.6294090000001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2348.169312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2323.7092149999999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2299.2491179999997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2274.789021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2250.3289240000004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2225.8688270000002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2201.4087300000001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72" priority="31">
      <formula>F47&gt;0</formula>
    </cfRule>
    <cfRule type="expression" dxfId="3271" priority="32">
      <formula>F47&lt;0</formula>
    </cfRule>
  </conditionalFormatting>
  <conditionalFormatting sqref="Q7">
    <cfRule type="expression" dxfId="3270" priority="29">
      <formula>Q7&gt;0</formula>
    </cfRule>
    <cfRule type="expression" dxfId="3269" priority="30">
      <formula>Q7&lt;0</formula>
    </cfRule>
  </conditionalFormatting>
  <conditionalFormatting sqref="Q8">
    <cfRule type="expression" dxfId="3268" priority="27">
      <formula>Q8&gt;0</formula>
    </cfRule>
    <cfRule type="expression" dxfId="3267" priority="28">
      <formula>Q8&lt;0</formula>
    </cfRule>
  </conditionalFormatting>
  <conditionalFormatting sqref="F31:F46">
    <cfRule type="expression" dxfId="3266" priority="25">
      <formula>F31&gt;0</formula>
    </cfRule>
    <cfRule type="expression" dxfId="3265" priority="26">
      <formula>F31&lt;0</formula>
    </cfRule>
  </conditionalFormatting>
  <conditionalFormatting sqref="H31:H46">
    <cfRule type="expression" dxfId="3264" priority="23">
      <formula>H31&gt;0</formula>
    </cfRule>
    <cfRule type="expression" dxfId="3263" priority="24">
      <formula>H31&lt;0</formula>
    </cfRule>
  </conditionalFormatting>
  <conditionalFormatting sqref="Q10">
    <cfRule type="expression" dxfId="3262" priority="21">
      <formula>Q10&gt;0</formula>
    </cfRule>
    <cfRule type="expression" dxfId="3261" priority="22">
      <formula>Q10&lt;0</formula>
    </cfRule>
  </conditionalFormatting>
  <conditionalFormatting sqref="J25:J38">
    <cfRule type="expression" dxfId="3260" priority="19">
      <formula>J25&gt;0</formula>
    </cfRule>
    <cfRule type="expression" dxfId="3259" priority="20">
      <formula>J25&lt;0</formula>
    </cfRule>
  </conditionalFormatting>
  <conditionalFormatting sqref="L25:L38">
    <cfRule type="expression" dxfId="3258" priority="15">
      <formula>L25&gt;0</formula>
    </cfRule>
    <cfRule type="expression" dxfId="3257" priority="16">
      <formula>L25&lt;0</formula>
    </cfRule>
  </conditionalFormatting>
  <conditionalFormatting sqref="F89:F110">
    <cfRule type="expression" dxfId="3256" priority="13">
      <formula>F89&gt;0</formula>
    </cfRule>
    <cfRule type="expression" dxfId="3255" priority="14">
      <formula>F89&lt;0</formula>
    </cfRule>
  </conditionalFormatting>
  <conditionalFormatting sqref="H89:H110">
    <cfRule type="expression" dxfId="3254" priority="11">
      <formula>H89&gt;0</formula>
    </cfRule>
    <cfRule type="expression" dxfId="3253" priority="12">
      <formula>H89&lt;0</formula>
    </cfRule>
  </conditionalFormatting>
  <conditionalFormatting sqref="J89:J102">
    <cfRule type="expression" dxfId="3252" priority="9">
      <formula>J89&gt;0</formula>
    </cfRule>
    <cfRule type="expression" dxfId="3251" priority="10">
      <formula>J89&lt;0</formula>
    </cfRule>
  </conditionalFormatting>
  <conditionalFormatting sqref="K89:K102">
    <cfRule type="expression" dxfId="3250" priority="7">
      <formula>K89&gt;0</formula>
    </cfRule>
    <cfRule type="expression" dxfId="3249" priority="8">
      <formula>K89&lt;0</formula>
    </cfRule>
  </conditionalFormatting>
  <conditionalFormatting sqref="L89:L102">
    <cfRule type="expression" dxfId="3248" priority="5">
      <formula>L89&gt;0</formula>
    </cfRule>
    <cfRule type="expression" dxfId="3247" priority="6">
      <formula>L89&lt;0</formula>
    </cfRule>
  </conditionalFormatting>
  <conditionalFormatting sqref="F25:F30">
    <cfRule type="expression" dxfId="3246" priority="3">
      <formula>F25&gt;0</formula>
    </cfRule>
    <cfRule type="expression" dxfId="3245" priority="4">
      <formula>F25&lt;0</formula>
    </cfRule>
  </conditionalFormatting>
  <conditionalFormatting sqref="H25:H30">
    <cfRule type="expression" dxfId="3244" priority="1">
      <formula>H25&gt;0</formula>
    </cfRule>
    <cfRule type="expression" dxfId="324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0" t="s">
        <v>78</v>
      </c>
      <c r="P42" s="880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242" priority="35">
      <formula>N19&gt;0</formula>
    </cfRule>
    <cfRule type="expression" dxfId="324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240" priority="21">
      <formula>F25&gt;0</formula>
    </cfRule>
    <cfRule type="expression" dxfId="3239" priority="22">
      <formula>F25&lt;0</formula>
    </cfRule>
  </conditionalFormatting>
  <conditionalFormatting sqref="H25:H47">
    <cfRule type="expression" dxfId="3238" priority="19">
      <formula>H25&gt;0</formula>
    </cfRule>
    <cfRule type="expression" dxfId="3237" priority="20">
      <formula>H25&lt;0</formula>
    </cfRule>
  </conditionalFormatting>
  <conditionalFormatting sqref="I25:I27">
    <cfRule type="expression" dxfId="3236" priority="15">
      <formula>I25&gt;0</formula>
    </cfRule>
    <cfRule type="expression" dxfId="3235" priority="16">
      <formula>I25&lt;0</formula>
    </cfRule>
  </conditionalFormatting>
  <conditionalFormatting sqref="Q7">
    <cfRule type="expression" dxfId="3234" priority="5">
      <formula>Q7&gt;0</formula>
    </cfRule>
    <cfRule type="expression" dxfId="3233" priority="6">
      <formula>Q7&lt;0</formula>
    </cfRule>
  </conditionalFormatting>
  <conditionalFormatting sqref="Q8">
    <cfRule type="expression" dxfId="3232" priority="3">
      <formula>Q8&gt;0</formula>
    </cfRule>
    <cfRule type="expression" dxfId="323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230" priority="9">
      <formula>F36&gt;0</formula>
    </cfRule>
    <cfRule type="expression" dxfId="3229" priority="10">
      <formula>F36&lt;0</formula>
    </cfRule>
  </conditionalFormatting>
  <conditionalFormatting sqref="F25:F35">
    <cfRule type="expression" dxfId="3228" priority="7">
      <formula>F25&gt;0</formula>
    </cfRule>
    <cfRule type="expression" dxfId="3227" priority="8">
      <formula>F25&lt;0</formula>
    </cfRule>
  </conditionalFormatting>
  <conditionalFormatting sqref="H25:H35">
    <cfRule type="expression" dxfId="3226" priority="5">
      <formula>H25&gt;0</formula>
    </cfRule>
    <cfRule type="expression" dxfId="3225" priority="6">
      <formula>H25&lt;0</formula>
    </cfRule>
  </conditionalFormatting>
  <conditionalFormatting sqref="Q7">
    <cfRule type="expression" dxfId="3224" priority="3">
      <formula>Q7&gt;0</formula>
    </cfRule>
    <cfRule type="expression" dxfId="3223" priority="4">
      <formula>Q7&lt;0</formula>
    </cfRule>
  </conditionalFormatting>
  <conditionalFormatting sqref="Q8">
    <cfRule type="expression" dxfId="3222" priority="1">
      <formula>Q8&gt;0</formula>
    </cfRule>
    <cfRule type="expression" dxfId="322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220" priority="37">
      <formula>F25&gt;0</formula>
    </cfRule>
    <cfRule type="expression" dxfId="3219" priority="38">
      <formula>F25&lt;0</formula>
    </cfRule>
  </conditionalFormatting>
  <conditionalFormatting sqref="Q7">
    <cfRule type="expression" dxfId="3218" priority="35">
      <formula>Q7&gt;0</formula>
    </cfRule>
    <cfRule type="expression" dxfId="3217" priority="36">
      <formula>Q7&lt;0</formula>
    </cfRule>
  </conditionalFormatting>
  <conditionalFormatting sqref="Q8">
    <cfRule type="expression" dxfId="3216" priority="33">
      <formula>Q8&gt;0</formula>
    </cfRule>
    <cfRule type="expression" dxfId="3215" priority="34">
      <formula>Q8&lt;0</formula>
    </cfRule>
  </conditionalFormatting>
  <conditionalFormatting sqref="F44:F46">
    <cfRule type="expression" dxfId="3214" priority="31">
      <formula>F44&gt;0</formula>
    </cfRule>
    <cfRule type="expression" dxfId="3213" priority="32">
      <formula>F44&lt;0</formula>
    </cfRule>
  </conditionalFormatting>
  <conditionalFormatting sqref="H44:H46">
    <cfRule type="expression" dxfId="3212" priority="29">
      <formula>H44&gt;0</formula>
    </cfRule>
    <cfRule type="expression" dxfId="3211" priority="30">
      <formula>H44&lt;0</formula>
    </cfRule>
  </conditionalFormatting>
  <conditionalFormatting sqref="F89:F110">
    <cfRule type="expression" dxfId="3210" priority="27">
      <formula>F89&gt;0</formula>
    </cfRule>
    <cfRule type="expression" dxfId="3209" priority="28">
      <formula>F89&lt;0</formula>
    </cfRule>
  </conditionalFormatting>
  <conditionalFormatting sqref="H89:H110">
    <cfRule type="expression" dxfId="3208" priority="25">
      <formula>H89&gt;0</formula>
    </cfRule>
    <cfRule type="expression" dxfId="3207" priority="26">
      <formula>H89&lt;0</formula>
    </cfRule>
  </conditionalFormatting>
  <conditionalFormatting sqref="Q10">
    <cfRule type="expression" dxfId="3206" priority="23">
      <formula>Q10&gt;0</formula>
    </cfRule>
    <cfRule type="expression" dxfId="3205" priority="24">
      <formula>Q10&lt;0</formula>
    </cfRule>
  </conditionalFormatting>
  <conditionalFormatting sqref="J25:J38">
    <cfRule type="expression" dxfId="3204" priority="21">
      <formula>J25&gt;0</formula>
    </cfRule>
    <cfRule type="expression" dxfId="3203" priority="22">
      <formula>J25&lt;0</formula>
    </cfRule>
  </conditionalFormatting>
  <conditionalFormatting sqref="K25:K38">
    <cfRule type="expression" dxfId="3202" priority="19">
      <formula>K25&gt;0</formula>
    </cfRule>
    <cfRule type="expression" dxfId="3201" priority="20">
      <formula>K25&lt;0</formula>
    </cfRule>
  </conditionalFormatting>
  <conditionalFormatting sqref="L25:L38">
    <cfRule type="expression" dxfId="3200" priority="17">
      <formula>L25&gt;0</formula>
    </cfRule>
    <cfRule type="expression" dxfId="3199" priority="18">
      <formula>L25&lt;0</formula>
    </cfRule>
  </conditionalFormatting>
  <conditionalFormatting sqref="J40">
    <cfRule type="expression" dxfId="3198" priority="15">
      <formula>J40&gt;0</formula>
    </cfRule>
    <cfRule type="expression" dxfId="3197" priority="16">
      <formula>J40&lt;0</formula>
    </cfRule>
  </conditionalFormatting>
  <conditionalFormatting sqref="L39">
    <cfRule type="expression" dxfId="3196" priority="11">
      <formula>L39&gt;0</formula>
    </cfRule>
    <cfRule type="expression" dxfId="3195" priority="12">
      <formula>L39&lt;0</formula>
    </cfRule>
  </conditionalFormatting>
  <conditionalFormatting sqref="F39">
    <cfRule type="expression" dxfId="3194" priority="9">
      <formula>F39&gt;0</formula>
    </cfRule>
    <cfRule type="expression" dxfId="3193" priority="10">
      <formula>F39&lt;0</formula>
    </cfRule>
  </conditionalFormatting>
  <conditionalFormatting sqref="H39">
    <cfRule type="expression" dxfId="3192" priority="7">
      <formula>H39&gt;0</formula>
    </cfRule>
    <cfRule type="expression" dxfId="3191" priority="8">
      <formula>H39&lt;0</formula>
    </cfRule>
  </conditionalFormatting>
  <conditionalFormatting sqref="J41">
    <cfRule type="expression" dxfId="3190" priority="5">
      <formula>J41&gt;0</formula>
    </cfRule>
    <cfRule type="expression" dxfId="3189" priority="6">
      <formula>J41&lt;0</formula>
    </cfRule>
  </conditionalFormatting>
  <conditionalFormatting sqref="J43">
    <cfRule type="expression" dxfId="3188" priority="3">
      <formula>J43&gt;0</formula>
    </cfRule>
    <cfRule type="expression" dxfId="3187" priority="4">
      <formula>J43&lt;0</formula>
    </cfRule>
  </conditionalFormatting>
  <conditionalFormatting sqref="J44">
    <cfRule type="expression" dxfId="3186" priority="1">
      <formula>J44&gt;0</formula>
    </cfRule>
    <cfRule type="expression" dxfId="318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84" priority="31">
      <formula>F29&gt;0</formula>
    </cfRule>
    <cfRule type="expression" dxfId="3183" priority="32">
      <formula>F29&lt;0</formula>
    </cfRule>
  </conditionalFormatting>
  <conditionalFormatting sqref="F29 F31:F35">
    <cfRule type="expression" dxfId="3182" priority="33">
      <formula>F29&gt;0</formula>
    </cfRule>
    <cfRule type="expression" dxfId="3181" priority="34">
      <formula>F29&lt;0</formula>
    </cfRule>
  </conditionalFormatting>
  <conditionalFormatting sqref="H29 H31:H35">
    <cfRule type="expression" dxfId="3180" priority="29">
      <formula>H29&gt;0</formula>
    </cfRule>
    <cfRule type="expression" dxfId="3179" priority="30">
      <formula>H29&lt;0</formula>
    </cfRule>
  </conditionalFormatting>
  <conditionalFormatting sqref="F21:F28">
    <cfRule type="expression" dxfId="3178" priority="27">
      <formula>F21&gt;0</formula>
    </cfRule>
    <cfRule type="expression" dxfId="3177" priority="28">
      <formula>F21&lt;0</formula>
    </cfRule>
  </conditionalFormatting>
  <conditionalFormatting sqref="H21:H28">
    <cfRule type="expression" dxfId="3176" priority="25">
      <formula>H21&gt;0</formula>
    </cfRule>
    <cfRule type="expression" dxfId="3175" priority="26">
      <formula>H21&lt;0</formula>
    </cfRule>
  </conditionalFormatting>
  <conditionalFormatting sqref="Q8">
    <cfRule type="expression" dxfId="3174" priority="21">
      <formula>Q8&gt;0</formula>
    </cfRule>
    <cfRule type="expression" dxfId="3173" priority="22">
      <formula>Q8&lt;0</formula>
    </cfRule>
  </conditionalFormatting>
  <conditionalFormatting sqref="Q7">
    <cfRule type="expression" dxfId="3172" priority="23">
      <formula>Q7&gt;0</formula>
    </cfRule>
    <cfRule type="expression" dxfId="3171" priority="24">
      <formula>Q7&lt;0</formula>
    </cfRule>
  </conditionalFormatting>
  <conditionalFormatting sqref="F30">
    <cfRule type="expression" dxfId="3170" priority="19">
      <formula>F30&gt;0</formula>
    </cfRule>
    <cfRule type="expression" dxfId="3169" priority="20">
      <formula>F30&lt;0</formula>
    </cfRule>
  </conditionalFormatting>
  <conditionalFormatting sqref="H30">
    <cfRule type="expression" dxfId="3168" priority="17">
      <formula>H30&gt;0</formula>
    </cfRule>
    <cfRule type="expression" dxfId="3167" priority="18">
      <formula>H30&lt;0</formula>
    </cfRule>
  </conditionalFormatting>
  <conditionalFormatting sqref="F68 F70:F74">
    <cfRule type="expression" dxfId="3166" priority="13">
      <formula>F68&gt;0</formula>
    </cfRule>
    <cfRule type="expression" dxfId="3165" priority="14">
      <formula>F68&lt;0</formula>
    </cfRule>
  </conditionalFormatting>
  <conditionalFormatting sqref="F68 F70:F74">
    <cfRule type="expression" dxfId="3164" priority="15">
      <formula>F68&gt;0</formula>
    </cfRule>
    <cfRule type="expression" dxfId="3163" priority="16">
      <formula>F68&lt;0</formula>
    </cfRule>
  </conditionalFormatting>
  <conditionalFormatting sqref="H68 H70:H74">
    <cfRule type="expression" dxfId="3162" priority="11">
      <formula>H68&gt;0</formula>
    </cfRule>
    <cfRule type="expression" dxfId="3161" priority="12">
      <formula>H68&lt;0</formula>
    </cfRule>
  </conditionalFormatting>
  <conditionalFormatting sqref="F60:F67">
    <cfRule type="expression" dxfId="3160" priority="9">
      <formula>F60&gt;0</formula>
    </cfRule>
    <cfRule type="expression" dxfId="3159" priority="10">
      <formula>F60&lt;0</formula>
    </cfRule>
  </conditionalFormatting>
  <conditionalFormatting sqref="H60:H67">
    <cfRule type="expression" dxfId="3158" priority="7">
      <formula>H60&gt;0</formula>
    </cfRule>
    <cfRule type="expression" dxfId="3157" priority="8">
      <formula>H60&lt;0</formula>
    </cfRule>
  </conditionalFormatting>
  <conditionalFormatting sqref="F69">
    <cfRule type="expression" dxfId="3156" priority="5">
      <formula>F69&gt;0</formula>
    </cfRule>
    <cfRule type="expression" dxfId="3155" priority="6">
      <formula>F69&lt;0</formula>
    </cfRule>
  </conditionalFormatting>
  <conditionalFormatting sqref="H69">
    <cfRule type="expression" dxfId="3154" priority="3">
      <formula>H69&gt;0</formula>
    </cfRule>
    <cfRule type="expression" dxfId="3153" priority="4">
      <formula>H69&lt;0</formula>
    </cfRule>
  </conditionalFormatting>
  <conditionalFormatting sqref="Q10">
    <cfRule type="expression" dxfId="3152" priority="1">
      <formula>Q10&gt;0</formula>
    </cfRule>
    <cfRule type="expression" dxfId="315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150" priority="11">
      <formula>F33&gt;0</formula>
    </cfRule>
    <cfRule type="expression" dxfId="3149" priority="12">
      <formula>F33&lt;0</formula>
    </cfRule>
  </conditionalFormatting>
  <conditionalFormatting sqref="Q7">
    <cfRule type="expression" dxfId="3148" priority="9">
      <formula>Q7&gt;0</formula>
    </cfRule>
    <cfRule type="expression" dxfId="3147" priority="10">
      <formula>Q7&lt;0</formula>
    </cfRule>
  </conditionalFormatting>
  <conditionalFormatting sqref="Q8">
    <cfRule type="expression" dxfId="3146" priority="7">
      <formula>Q8&gt;0</formula>
    </cfRule>
    <cfRule type="expression" dxfId="3145" priority="8">
      <formula>Q8&lt;0</formula>
    </cfRule>
  </conditionalFormatting>
  <conditionalFormatting sqref="F25:F32">
    <cfRule type="expression" dxfId="3144" priority="5">
      <formula>F25&gt;0</formula>
    </cfRule>
    <cfRule type="expression" dxfId="3143" priority="6">
      <formula>F25&lt;0</formula>
    </cfRule>
  </conditionalFormatting>
  <conditionalFormatting sqref="H25:H32">
    <cfRule type="expression" dxfId="3142" priority="3">
      <formula>H25&gt;0</formula>
    </cfRule>
    <cfRule type="expression" dxfId="3141" priority="4">
      <formula>H25&lt;0</formula>
    </cfRule>
  </conditionalFormatting>
  <conditionalFormatting sqref="Q10">
    <cfRule type="expression" dxfId="3140" priority="1">
      <formula>Q10&gt;0</formula>
    </cfRule>
    <cfRule type="expression" dxfId="313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138" priority="75">
      <formula>F32&gt;0</formula>
    </cfRule>
    <cfRule type="expression" dxfId="3137" priority="76">
      <formula>F32&lt;0</formula>
    </cfRule>
  </conditionalFormatting>
  <conditionalFormatting sqref="Q7">
    <cfRule type="expression" dxfId="3136" priority="73">
      <formula>Q7&gt;0</formula>
    </cfRule>
    <cfRule type="expression" dxfId="3135" priority="74">
      <formula>Q7&lt;0</formula>
    </cfRule>
  </conditionalFormatting>
  <conditionalFormatting sqref="Q8">
    <cfRule type="expression" dxfId="3134" priority="71">
      <formula>Q8&gt;0</formula>
    </cfRule>
    <cfRule type="expression" dxfId="313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132" priority="63">
      <formula>M58&gt;0</formula>
    </cfRule>
    <cfRule type="expression" dxfId="3131" priority="64">
      <formula>M58&lt;0</formula>
    </cfRule>
  </conditionalFormatting>
  <conditionalFormatting sqref="Q10">
    <cfRule type="expression" dxfId="3130" priority="61">
      <formula>Q10&gt;0</formula>
    </cfRule>
    <cfRule type="expression" dxfId="3129" priority="62">
      <formula>Q10&lt;0</formula>
    </cfRule>
  </conditionalFormatting>
  <conditionalFormatting sqref="F29:F31">
    <cfRule type="expression" dxfId="3128" priority="59">
      <formula>F29&gt;0</formula>
    </cfRule>
    <cfRule type="expression" dxfId="3127" priority="60">
      <formula>F29&lt;0</formula>
    </cfRule>
  </conditionalFormatting>
  <conditionalFormatting sqref="H29:H31">
    <cfRule type="expression" dxfId="3126" priority="57">
      <formula>H29&gt;0</formula>
    </cfRule>
    <cfRule type="expression" dxfId="3125" priority="58">
      <formula>H29&lt;0</formula>
    </cfRule>
  </conditionalFormatting>
  <conditionalFormatting sqref="F83:F94">
    <cfRule type="expression" dxfId="3124" priority="55">
      <formula>F83&gt;0</formula>
    </cfRule>
    <cfRule type="expression" dxfId="3123" priority="56">
      <formula>F83&lt;0</formula>
    </cfRule>
  </conditionalFormatting>
  <conditionalFormatting sqref="H83:H94">
    <cfRule type="expression" dxfId="3122" priority="53">
      <formula>H83&gt;0</formula>
    </cfRule>
    <cfRule type="expression" dxfId="3121" priority="54">
      <formula>H83&lt;0</formula>
    </cfRule>
  </conditionalFormatting>
  <conditionalFormatting sqref="J41">
    <cfRule type="expression" dxfId="3120" priority="51">
      <formula>J41&gt;0</formula>
    </cfRule>
    <cfRule type="expression" dxfId="3119" priority="52">
      <formula>J41&lt;0</formula>
    </cfRule>
  </conditionalFormatting>
  <conditionalFormatting sqref="J39:J47">
    <cfRule type="expression" dxfId="3118" priority="49">
      <formula>J39&gt;0</formula>
    </cfRule>
    <cfRule type="expression" dxfId="3117" priority="50">
      <formula>J39&lt;0</formula>
    </cfRule>
  </conditionalFormatting>
  <conditionalFormatting sqref="F48:F51 H48:H51">
    <cfRule type="expression" dxfId="3116" priority="47">
      <formula>F48&gt;0</formula>
    </cfRule>
    <cfRule type="expression" dxfId="3115" priority="48">
      <formula>F48&lt;0</formula>
    </cfRule>
  </conditionalFormatting>
  <conditionalFormatting sqref="J48:J57">
    <cfRule type="expression" dxfId="3114" priority="45">
      <formula>J48&gt;0</formula>
    </cfRule>
    <cfRule type="expression" dxfId="3113" priority="46">
      <formula>J48&lt;0</formula>
    </cfRule>
  </conditionalFormatting>
  <conditionalFormatting sqref="K45:K52">
    <cfRule type="expression" dxfId="3112" priority="43">
      <formula>K45&gt;0</formula>
    </cfRule>
    <cfRule type="expression" dxfId="3111" priority="44">
      <formula>K45&lt;0</formula>
    </cfRule>
  </conditionalFormatting>
  <conditionalFormatting sqref="K45:K52">
    <cfRule type="expression" dxfId="3110" priority="41">
      <formula>K45&gt;0</formula>
    </cfRule>
    <cfRule type="expression" dxfId="3109" priority="42">
      <formula>K45&lt;0</formula>
    </cfRule>
  </conditionalFormatting>
  <conditionalFormatting sqref="F102:F118 H102:H118 H120:H128 F120:F128">
    <cfRule type="expression" dxfId="3108" priority="37">
      <formula>F102&gt;0</formula>
    </cfRule>
    <cfRule type="expression" dxfId="3107" priority="38">
      <formula>F102&lt;0</formula>
    </cfRule>
  </conditionalFormatting>
  <conditionalFormatting sqref="F96:F101">
    <cfRule type="expression" dxfId="3106" priority="35">
      <formula>F96&gt;0</formula>
    </cfRule>
    <cfRule type="expression" dxfId="3105" priority="36">
      <formula>F96&lt;0</formula>
    </cfRule>
  </conditionalFormatting>
  <conditionalFormatting sqref="H96:H101">
    <cfRule type="expression" dxfId="3104" priority="33">
      <formula>H96&gt;0</formula>
    </cfRule>
    <cfRule type="expression" dxfId="3103" priority="34">
      <formula>H96&lt;0</formula>
    </cfRule>
  </conditionalFormatting>
  <conditionalFormatting sqref="J112">
    <cfRule type="expression" dxfId="3102" priority="31">
      <formula>J112&gt;0</formula>
    </cfRule>
    <cfRule type="expression" dxfId="3101" priority="32">
      <formula>J112&lt;0</formula>
    </cfRule>
  </conditionalFormatting>
  <conditionalFormatting sqref="J110:J118 J120">
    <cfRule type="expression" dxfId="3100" priority="29">
      <formula>J110&gt;0</formula>
    </cfRule>
    <cfRule type="expression" dxfId="3099" priority="30">
      <formula>J110&lt;0</formula>
    </cfRule>
  </conditionalFormatting>
  <conditionalFormatting sqref="F119 H119">
    <cfRule type="expression" dxfId="3098" priority="27">
      <formula>F119&gt;0</formula>
    </cfRule>
    <cfRule type="expression" dxfId="3097" priority="28">
      <formula>F119&lt;0</formula>
    </cfRule>
  </conditionalFormatting>
  <conditionalFormatting sqref="J119">
    <cfRule type="expression" dxfId="3096" priority="25">
      <formula>J119&gt;0</formula>
    </cfRule>
    <cfRule type="expression" dxfId="3095" priority="26">
      <formula>J119&lt;0</formula>
    </cfRule>
  </conditionalFormatting>
  <conditionalFormatting sqref="K112:K123">
    <cfRule type="expression" dxfId="3094" priority="23">
      <formula>K112&gt;0</formula>
    </cfRule>
    <cfRule type="expression" dxfId="3093" priority="24">
      <formula>K112&lt;0</formula>
    </cfRule>
  </conditionalFormatting>
  <conditionalFormatting sqref="K110:K123">
    <cfRule type="expression" dxfId="3092" priority="21">
      <formula>K110&gt;0</formula>
    </cfRule>
    <cfRule type="expression" dxfId="3091" priority="22">
      <formula>K110&lt;0</formula>
    </cfRule>
  </conditionalFormatting>
  <conditionalFormatting sqref="J121">
    <cfRule type="expression" dxfId="3090" priority="19">
      <formula>J121&gt;0</formula>
    </cfRule>
    <cfRule type="expression" dxfId="3089" priority="20">
      <formula>J121&lt;0</formula>
    </cfRule>
  </conditionalFormatting>
  <conditionalFormatting sqref="F25:F28">
    <cfRule type="expression" dxfId="3088" priority="17">
      <formula>F25&gt;0</formula>
    </cfRule>
    <cfRule type="expression" dxfId="3087" priority="18">
      <formula>F25&lt;0</formula>
    </cfRule>
  </conditionalFormatting>
  <conditionalFormatting sqref="H25:H28">
    <cfRule type="expression" dxfId="3086" priority="15">
      <formula>H25&gt;0</formula>
    </cfRule>
    <cfRule type="expression" dxfId="3085" priority="16">
      <formula>H25&lt;0</formula>
    </cfRule>
  </conditionalFormatting>
  <conditionalFormatting sqref="J27:J29">
    <cfRule type="expression" dxfId="3084" priority="13">
      <formula>J27&gt;0</formula>
    </cfRule>
    <cfRule type="expression" dxfId="3083" priority="14">
      <formula>J27&lt;0</formula>
    </cfRule>
  </conditionalFormatting>
  <conditionalFormatting sqref="J30:J31">
    <cfRule type="expression" dxfId="3082" priority="11">
      <formula>J30&gt;0</formula>
    </cfRule>
    <cfRule type="expression" dxfId="3081" priority="12">
      <formula>J30&lt;0</formula>
    </cfRule>
  </conditionalFormatting>
  <conditionalFormatting sqref="J33">
    <cfRule type="expression" dxfId="3080" priority="9">
      <formula>J33&gt;0</formula>
    </cfRule>
    <cfRule type="expression" dxfId="3079" priority="10">
      <formula>J33&lt;0</formula>
    </cfRule>
  </conditionalFormatting>
  <conditionalFormatting sqref="J34">
    <cfRule type="expression" dxfId="3078" priority="7">
      <formula>J34&gt;0</formula>
    </cfRule>
    <cfRule type="expression" dxfId="3077" priority="8">
      <formula>J34&lt;0</formula>
    </cfRule>
  </conditionalFormatting>
  <conditionalFormatting sqref="J35:J43">
    <cfRule type="expression" dxfId="3076" priority="5">
      <formula>J35&gt;0</formula>
    </cfRule>
    <cfRule type="expression" dxfId="307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74" priority="1">
      <formula>Q9&gt;0</formula>
    </cfRule>
    <cfRule type="expression" dxfId="307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72" priority="15">
      <formula>F39&gt;0</formula>
    </cfRule>
    <cfRule type="expression" dxfId="3071" priority="16">
      <formula>F39&lt;0</formula>
    </cfRule>
  </conditionalFormatting>
  <conditionalFormatting sqref="Q7">
    <cfRule type="expression" dxfId="3070" priority="13">
      <formula>Q7&gt;0</formula>
    </cfRule>
    <cfRule type="expression" dxfId="3069" priority="14">
      <formula>Q7&lt;0</formula>
    </cfRule>
  </conditionalFormatting>
  <conditionalFormatting sqref="Q8">
    <cfRule type="expression" dxfId="3068" priority="11">
      <formula>Q8&gt;0</formula>
    </cfRule>
    <cfRule type="expression" dxfId="3067" priority="12">
      <formula>Q8&lt;0</formula>
    </cfRule>
  </conditionalFormatting>
  <conditionalFormatting sqref="F25:F38">
    <cfRule type="expression" dxfId="3066" priority="9">
      <formula>F25&gt;0</formula>
    </cfRule>
    <cfRule type="expression" dxfId="3065" priority="10">
      <formula>F25&lt;0</formula>
    </cfRule>
  </conditionalFormatting>
  <conditionalFormatting sqref="H25:H38">
    <cfRule type="expression" dxfId="3064" priority="7">
      <formula>H25&gt;0</formula>
    </cfRule>
    <cfRule type="expression" dxfId="3063" priority="8">
      <formula>H25&lt;0</formula>
    </cfRule>
  </conditionalFormatting>
  <conditionalFormatting sqref="M55">
    <cfRule type="expression" dxfId="3062" priority="3">
      <formula>M55&gt;0</formula>
    </cfRule>
    <cfRule type="expression" dxfId="3061" priority="4">
      <formula>M55&lt;0</formula>
    </cfRule>
  </conditionalFormatting>
  <conditionalFormatting sqref="Q10">
    <cfRule type="expression" dxfId="3060" priority="1">
      <formula>Q10&gt;0</formula>
    </cfRule>
    <cfRule type="expression" dxfId="305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058" priority="27">
      <formula>F27&gt;0</formula>
    </cfRule>
    <cfRule type="expression" dxfId="3057" priority="28">
      <formula>F27&lt;0</formula>
    </cfRule>
  </conditionalFormatting>
  <conditionalFormatting sqref="Q8">
    <cfRule type="expression" dxfId="3056" priority="15">
      <formula>Q8&gt;0</formula>
    </cfRule>
    <cfRule type="expression" dxfId="3055" priority="16">
      <formula>Q8&lt;0</formula>
    </cfRule>
  </conditionalFormatting>
  <conditionalFormatting sqref="Q7">
    <cfRule type="expression" dxfId="3054" priority="17">
      <formula>Q7&gt;0</formula>
    </cfRule>
    <cfRule type="expression" dxfId="3053" priority="18">
      <formula>Q7&lt;0</formula>
    </cfRule>
  </conditionalFormatting>
  <conditionalFormatting sqref="F37:F38">
    <cfRule type="expression" dxfId="3052" priority="13">
      <formula>F37&gt;0</formula>
    </cfRule>
    <cfRule type="expression" dxfId="3051" priority="14">
      <formula>F37&lt;0</formula>
    </cfRule>
  </conditionalFormatting>
  <conditionalFormatting sqref="H37:H38">
    <cfRule type="expression" dxfId="3050" priority="11">
      <formula>H37&gt;0</formula>
    </cfRule>
    <cfRule type="expression" dxfId="3049" priority="12">
      <formula>H37&lt;0</formula>
    </cfRule>
  </conditionalFormatting>
  <conditionalFormatting sqref="F23:F26 H23:H26">
    <cfRule type="expression" dxfId="3048" priority="9">
      <formula>F23&gt;0</formula>
    </cfRule>
    <cfRule type="expression" dxfId="3047" priority="10">
      <formula>F23&lt;0</formula>
    </cfRule>
  </conditionalFormatting>
  <conditionalFormatting sqref="Q10">
    <cfRule type="expression" dxfId="3046" priority="3">
      <formula>Q10&gt;0</formula>
    </cfRule>
    <cfRule type="expression" dxfId="3045" priority="4">
      <formula>Q10&lt;0</formula>
    </cfRule>
  </conditionalFormatting>
  <conditionalFormatting sqref="F22 H22">
    <cfRule type="expression" dxfId="3044" priority="1">
      <formula>F22&gt;0</formula>
    </cfRule>
    <cfRule type="expression" dxfId="3043" priority="2">
      <formula>F22&lt;0</formula>
    </cfRule>
  </conditionalFormatting>
  <conditionalFormatting sqref="M41">
    <cfRule type="expression" dxfId="3042" priority="5">
      <formula>M41&gt;0</formula>
    </cfRule>
    <cfRule type="expression" dxfId="304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040" priority="29">
      <formula>F25&gt;0</formula>
    </cfRule>
    <cfRule type="expression" dxfId="3039" priority="30">
      <formula>F25&lt;0</formula>
    </cfRule>
  </conditionalFormatting>
  <conditionalFormatting sqref="Q7">
    <cfRule type="expression" dxfId="3038" priority="27">
      <formula>Q7&gt;0</formula>
    </cfRule>
    <cfRule type="expression" dxfId="3037" priority="28">
      <formula>Q7&lt;0</formula>
    </cfRule>
  </conditionalFormatting>
  <conditionalFormatting sqref="Q8">
    <cfRule type="expression" dxfId="3036" priority="25">
      <formula>Q8&gt;0</formula>
    </cfRule>
    <cfRule type="expression" dxfId="3035" priority="26">
      <formula>Q8&lt;0</formula>
    </cfRule>
  </conditionalFormatting>
  <conditionalFormatting sqref="Q10">
    <cfRule type="expression" dxfId="3034" priority="13">
      <formula>Q10&gt;0</formula>
    </cfRule>
    <cfRule type="expression" dxfId="3033" priority="14">
      <formula>Q10&lt;0</formula>
    </cfRule>
  </conditionalFormatting>
  <conditionalFormatting sqref="M46">
    <cfRule type="expression" dxfId="3032" priority="11">
      <formula>M46&gt;0</formula>
    </cfRule>
    <cfRule type="expression" dxfId="3031" priority="12">
      <formula>M46&lt;0</formula>
    </cfRule>
  </conditionalFormatting>
  <conditionalFormatting sqref="F80:F88 H80:H88">
    <cfRule type="expression" dxfId="3030" priority="9">
      <formula>F80&gt;0</formula>
    </cfRule>
    <cfRule type="expression" dxfId="3029" priority="10">
      <formula>F80&lt;0</formula>
    </cfRule>
  </conditionalFormatting>
  <conditionalFormatting sqref="F75:F79">
    <cfRule type="expression" dxfId="3028" priority="7">
      <formula>F75&gt;0</formula>
    </cfRule>
    <cfRule type="expression" dxfId="3027" priority="8">
      <formula>F75&lt;0</formula>
    </cfRule>
  </conditionalFormatting>
  <conditionalFormatting sqref="H75:H79">
    <cfRule type="expression" dxfId="3026" priority="5">
      <formula>H75&gt;0</formula>
    </cfRule>
    <cfRule type="expression" dxfId="3025" priority="6">
      <formula>H75&lt;0</formula>
    </cfRule>
  </conditionalFormatting>
  <conditionalFormatting sqref="F71:F74">
    <cfRule type="expression" dxfId="3024" priority="3">
      <formula>F71&gt;0</formula>
    </cfRule>
    <cfRule type="expression" dxfId="3023" priority="4">
      <formula>F71&lt;0</formula>
    </cfRule>
  </conditionalFormatting>
  <conditionalFormatting sqref="H71:H74">
    <cfRule type="expression" dxfId="3022" priority="1">
      <formula>H71&gt;0</formula>
    </cfRule>
    <cfRule type="expression" dxfId="302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82.66</v>
      </c>
      <c r="R4" s="425">
        <v>-1.3100000000000001E-2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8266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-722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-8.0329327992879396E-2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1.3975320590370191E-2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90.926000000000002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90.099400000000003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89.272800000000004</v>
      </c>
    </row>
    <row r="20" spans="1:16" x14ac:dyDescent="0.25">
      <c r="O20" s="81">
        <v>1.07</v>
      </c>
      <c r="P20" s="81">
        <f t="shared" si="0"/>
        <v>88.446200000000005</v>
      </c>
    </row>
    <row r="21" spans="1:16" x14ac:dyDescent="0.25">
      <c r="O21" s="81">
        <v>1.06</v>
      </c>
      <c r="P21" s="81">
        <f t="shared" si="0"/>
        <v>87.619600000000005</v>
      </c>
    </row>
    <row r="22" spans="1:16" x14ac:dyDescent="0.25">
      <c r="O22" s="81">
        <v>1.05</v>
      </c>
      <c r="P22" s="81">
        <f t="shared" si="0"/>
        <v>86.793000000000006</v>
      </c>
    </row>
    <row r="23" spans="1:16" x14ac:dyDescent="0.25">
      <c r="O23" s="81">
        <v>1.04</v>
      </c>
      <c r="P23" s="81">
        <f t="shared" si="0"/>
        <v>85.966399999999993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85.139799999999994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84.313199999999995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83.486599999999996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82.66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81.833399999999997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81.006799999999998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80.180199999999999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79.3536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78.526999999999987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77.700399999999988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76.873800000000003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76.047200000000004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75.220600000000005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74.394000000000005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0" priority="35">
      <formula>F47&gt;0</formula>
    </cfRule>
    <cfRule type="expression" dxfId="3019" priority="36">
      <formula>F47&lt;0</formula>
    </cfRule>
  </conditionalFormatting>
  <conditionalFormatting sqref="Q7">
    <cfRule type="expression" dxfId="3018" priority="33">
      <formula>Q7&gt;0</formula>
    </cfRule>
    <cfRule type="expression" dxfId="3017" priority="34">
      <formula>Q7&lt;0</formula>
    </cfRule>
  </conditionalFormatting>
  <conditionalFormatting sqref="Q8">
    <cfRule type="expression" dxfId="3016" priority="31">
      <formula>Q8&gt;0</formula>
    </cfRule>
    <cfRule type="expression" dxfId="3015" priority="32">
      <formula>Q8&lt;0</formula>
    </cfRule>
  </conditionalFormatting>
  <conditionalFormatting sqref="F30:F46">
    <cfRule type="expression" dxfId="3014" priority="29">
      <formula>F30&gt;0</formula>
    </cfRule>
    <cfRule type="expression" dxfId="3013" priority="30">
      <formula>F30&lt;0</formula>
    </cfRule>
  </conditionalFormatting>
  <conditionalFormatting sqref="H30:H46">
    <cfRule type="expression" dxfId="3012" priority="27">
      <formula>H30&gt;0</formula>
    </cfRule>
    <cfRule type="expression" dxfId="3011" priority="28">
      <formula>H30&lt;0</formula>
    </cfRule>
  </conditionalFormatting>
  <conditionalFormatting sqref="Q10">
    <cfRule type="expression" dxfId="3010" priority="25">
      <formula>Q10&gt;0</formula>
    </cfRule>
    <cfRule type="expression" dxfId="3009" priority="26">
      <formula>Q10&lt;0</formula>
    </cfRule>
  </conditionalFormatting>
  <conditionalFormatting sqref="J25:J38">
    <cfRule type="expression" dxfId="3008" priority="23">
      <formula>J25&gt;0</formula>
    </cfRule>
    <cfRule type="expression" dxfId="3007" priority="24">
      <formula>J25&lt;0</formula>
    </cfRule>
  </conditionalFormatting>
  <conditionalFormatting sqref="K25:K38">
    <cfRule type="expression" dxfId="3006" priority="21">
      <formula>K25&gt;0</formula>
    </cfRule>
    <cfRule type="expression" dxfId="3005" priority="22">
      <formula>K25&lt;0</formula>
    </cfRule>
  </conditionalFormatting>
  <conditionalFormatting sqref="L25 L38">
    <cfRule type="expression" dxfId="3004" priority="19">
      <formula>L25&gt;0</formula>
    </cfRule>
    <cfRule type="expression" dxfId="3003" priority="20">
      <formula>L25&lt;0</formula>
    </cfRule>
  </conditionalFormatting>
  <conditionalFormatting sqref="F89:F110">
    <cfRule type="expression" dxfId="3002" priority="17">
      <formula>F89&gt;0</formula>
    </cfRule>
    <cfRule type="expression" dxfId="3001" priority="18">
      <formula>F89&lt;0</formula>
    </cfRule>
  </conditionalFormatting>
  <conditionalFormatting sqref="H89:H110">
    <cfRule type="expression" dxfId="3000" priority="15">
      <formula>H89&gt;0</formula>
    </cfRule>
    <cfRule type="expression" dxfId="2999" priority="16">
      <formula>H89&lt;0</formula>
    </cfRule>
  </conditionalFormatting>
  <conditionalFormatting sqref="J89:J102">
    <cfRule type="expression" dxfId="2998" priority="13">
      <formula>J89&gt;0</formula>
    </cfRule>
    <cfRule type="expression" dxfId="2997" priority="14">
      <formula>J89&lt;0</formula>
    </cfRule>
  </conditionalFormatting>
  <conditionalFormatting sqref="K89:K102">
    <cfRule type="expression" dxfId="2996" priority="11">
      <formula>K89&gt;0</formula>
    </cfRule>
    <cfRule type="expression" dxfId="2995" priority="12">
      <formula>K89&lt;0</formula>
    </cfRule>
  </conditionalFormatting>
  <conditionalFormatting sqref="L89:L102">
    <cfRule type="expression" dxfId="2994" priority="9">
      <formula>L89&gt;0</formula>
    </cfRule>
    <cfRule type="expression" dxfId="2993" priority="10">
      <formula>L89&lt;0</formula>
    </cfRule>
  </conditionalFormatting>
  <conditionalFormatting sqref="F29 F25:F26">
    <cfRule type="expression" dxfId="2992" priority="7">
      <formula>F25&gt;0</formula>
    </cfRule>
    <cfRule type="expression" dxfId="2991" priority="8">
      <formula>F25&lt;0</formula>
    </cfRule>
  </conditionalFormatting>
  <conditionalFormatting sqref="H29 H25:H27">
    <cfRule type="expression" dxfId="2990" priority="5">
      <formula>H25&gt;0</formula>
    </cfRule>
    <cfRule type="expression" dxfId="2989" priority="6">
      <formula>H25&lt;0</formula>
    </cfRule>
  </conditionalFormatting>
  <conditionalFormatting sqref="F27:F28">
    <cfRule type="expression" dxfId="2988" priority="3">
      <formula>F27&gt;0</formula>
    </cfRule>
    <cfRule type="expression" dxfId="2987" priority="4">
      <formula>F27&lt;0</formula>
    </cfRule>
  </conditionalFormatting>
  <conditionalFormatting sqref="H28">
    <cfRule type="expression" dxfId="2986" priority="1">
      <formula>H28&gt;0</formula>
    </cfRule>
    <cfRule type="expression" dxfId="298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52.779899999999998</v>
      </c>
      <c r="R4" s="425">
        <v>-1.8599999999999998E-2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10555.98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-1136.0200000000004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-1136.0200000000004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-9.7162162162162197E-2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3.0314570508849014E-2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12.68747596153846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58.05789</v>
      </c>
    </row>
    <row r="20" spans="1:21" x14ac:dyDescent="0.25">
      <c r="O20" s="81">
        <v>1.0900000000000001</v>
      </c>
      <c r="P20" s="81">
        <f t="shared" ref="P20:P39" si="0">O20*$Q$4</f>
        <v>57.530090999999999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57.002292000000004</v>
      </c>
    </row>
    <row r="22" spans="1:21" x14ac:dyDescent="0.25">
      <c r="O22" s="81">
        <v>1.07</v>
      </c>
      <c r="P22" s="81">
        <f t="shared" si="0"/>
        <v>56.474493000000002</v>
      </c>
    </row>
    <row r="23" spans="1:21" x14ac:dyDescent="0.25">
      <c r="O23" s="81">
        <v>1.06</v>
      </c>
      <c r="P23" s="81">
        <f t="shared" si="0"/>
        <v>55.946694000000001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55.418894999999999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54.891095999999997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54.363296999999996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53.835498000000001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53.307699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52.779899999999998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52.252100999999996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51.724301999999994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51.196503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50.668703999999998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50.140904999999997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49.613105999999995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49.085307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48.557507999999999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48.029708999999997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47.501910000000002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84" priority="35">
      <formula>Q7&gt;0</formula>
    </cfRule>
    <cfRule type="expression" dxfId="2983" priority="36">
      <formula>Q7&lt;0</formula>
    </cfRule>
  </conditionalFormatting>
  <conditionalFormatting sqref="Q8">
    <cfRule type="expression" dxfId="2982" priority="33">
      <formula>Q8&gt;0</formula>
    </cfRule>
    <cfRule type="expression" dxfId="2981" priority="34">
      <formula>Q8&lt;0</formula>
    </cfRule>
  </conditionalFormatting>
  <conditionalFormatting sqref="F34:F54 F58:F63">
    <cfRule type="expression" dxfId="2980" priority="31">
      <formula>F34&gt;0</formula>
    </cfRule>
    <cfRule type="expression" dxfId="2979" priority="32">
      <formula>F34&lt;0</formula>
    </cfRule>
  </conditionalFormatting>
  <conditionalFormatting sqref="H34:H54 H58:H63">
    <cfRule type="expression" dxfId="2978" priority="29">
      <formula>H34&gt;0</formula>
    </cfRule>
    <cfRule type="expression" dxfId="2977" priority="30">
      <formula>H34&lt;0</formula>
    </cfRule>
  </conditionalFormatting>
  <conditionalFormatting sqref="Q10">
    <cfRule type="expression" dxfId="2976" priority="27">
      <formula>Q10&gt;0</formula>
    </cfRule>
    <cfRule type="expression" dxfId="2975" priority="28">
      <formula>Q10&lt;0</formula>
    </cfRule>
  </conditionalFormatting>
  <conditionalFormatting sqref="J25:J38">
    <cfRule type="expression" dxfId="2974" priority="25">
      <formula>J25&gt;0</formula>
    </cfRule>
    <cfRule type="expression" dxfId="2973" priority="26">
      <formula>J25&lt;0</formula>
    </cfRule>
  </conditionalFormatting>
  <conditionalFormatting sqref="K25:K35 K37:K38">
    <cfRule type="expression" dxfId="2972" priority="23">
      <formula>K25&gt;0</formula>
    </cfRule>
    <cfRule type="expression" dxfId="2971" priority="24">
      <formula>K25&lt;0</formula>
    </cfRule>
  </conditionalFormatting>
  <conditionalFormatting sqref="F89:F110">
    <cfRule type="expression" dxfId="2970" priority="19">
      <formula>F89&gt;0</formula>
    </cfRule>
    <cfRule type="expression" dxfId="2969" priority="20">
      <formula>F89&lt;0</formula>
    </cfRule>
  </conditionalFormatting>
  <conditionalFormatting sqref="H89:H110">
    <cfRule type="expression" dxfId="2968" priority="17">
      <formula>H89&gt;0</formula>
    </cfRule>
    <cfRule type="expression" dxfId="2967" priority="18">
      <formula>H89&lt;0</formula>
    </cfRule>
  </conditionalFormatting>
  <conditionalFormatting sqref="J89:J102">
    <cfRule type="expression" dxfId="2966" priority="15">
      <formula>J89&gt;0</formula>
    </cfRule>
    <cfRule type="expression" dxfId="2965" priority="16">
      <formula>J89&lt;0</formula>
    </cfRule>
  </conditionalFormatting>
  <conditionalFormatting sqref="K89:K102">
    <cfRule type="expression" dxfId="2964" priority="13">
      <formula>K89&gt;0</formula>
    </cfRule>
    <cfRule type="expression" dxfId="2963" priority="14">
      <formula>K89&lt;0</formula>
    </cfRule>
  </conditionalFormatting>
  <conditionalFormatting sqref="L89:L102">
    <cfRule type="expression" dxfId="2962" priority="11">
      <formula>L89&gt;0</formula>
    </cfRule>
    <cfRule type="expression" dxfId="2961" priority="12">
      <formula>L89&lt;0</formula>
    </cfRule>
  </conditionalFormatting>
  <conditionalFormatting sqref="F25:F33">
    <cfRule type="expression" dxfId="2960" priority="9">
      <formula>F25&gt;0</formula>
    </cfRule>
    <cfRule type="expression" dxfId="2959" priority="10">
      <formula>F25&lt;0</formula>
    </cfRule>
  </conditionalFormatting>
  <conditionalFormatting sqref="H25:H33">
    <cfRule type="expression" dxfId="2958" priority="7">
      <formula>H25&gt;0</formula>
    </cfRule>
    <cfRule type="expression" dxfId="2957" priority="8">
      <formula>H25&lt;0</formula>
    </cfRule>
  </conditionalFormatting>
  <conditionalFormatting sqref="J54">
    <cfRule type="expression" dxfId="2956" priority="5">
      <formula>J54&gt;0</formula>
    </cfRule>
    <cfRule type="expression" dxfId="2955" priority="6">
      <formula>J54&lt;0</formula>
    </cfRule>
  </conditionalFormatting>
  <conditionalFormatting sqref="F55:F57">
    <cfRule type="expression" dxfId="2954" priority="3">
      <formula>F55&gt;0</formula>
    </cfRule>
    <cfRule type="expression" dxfId="2953" priority="4">
      <formula>F55&lt;0</formula>
    </cfRule>
  </conditionalFormatting>
  <conditionalFormatting sqref="H55:H57">
    <cfRule type="expression" dxfId="2952" priority="1">
      <formula>H55&gt;0</formula>
    </cfRule>
    <cfRule type="expression" dxfId="295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950" priority="21">
      <formula>F47&gt;0</formula>
    </cfRule>
    <cfRule type="expression" dxfId="2949" priority="22">
      <formula>F47&lt;0</formula>
    </cfRule>
  </conditionalFormatting>
  <conditionalFormatting sqref="Q7">
    <cfRule type="expression" dxfId="2948" priority="19">
      <formula>Q7&gt;0</formula>
    </cfRule>
    <cfRule type="expression" dxfId="2947" priority="20">
      <formula>Q7&lt;0</formula>
    </cfRule>
  </conditionalFormatting>
  <conditionalFormatting sqref="Q8">
    <cfRule type="expression" dxfId="2946" priority="17">
      <formula>Q8&gt;0</formula>
    </cfRule>
    <cfRule type="expression" dxfId="2945" priority="18">
      <formula>Q8&lt;0</formula>
    </cfRule>
  </conditionalFormatting>
  <conditionalFormatting sqref="F25:F46">
    <cfRule type="expression" dxfId="2944" priority="15">
      <formula>F25&gt;0</formula>
    </cfRule>
    <cfRule type="expression" dxfId="2943" priority="16">
      <formula>F25&lt;0</formula>
    </cfRule>
  </conditionalFormatting>
  <conditionalFormatting sqref="H25:H46">
    <cfRule type="expression" dxfId="2942" priority="13">
      <formula>H25&gt;0</formula>
    </cfRule>
    <cfRule type="expression" dxfId="2941" priority="14">
      <formula>H25&lt;0</formula>
    </cfRule>
  </conditionalFormatting>
  <conditionalFormatting sqref="F89:F110">
    <cfRule type="expression" dxfId="2940" priority="11">
      <formula>F89&gt;0</formula>
    </cfRule>
    <cfRule type="expression" dxfId="2939" priority="12">
      <formula>F89&lt;0</formula>
    </cfRule>
  </conditionalFormatting>
  <conditionalFormatting sqref="H89:H110">
    <cfRule type="expression" dxfId="2938" priority="9">
      <formula>H89&gt;0</formula>
    </cfRule>
    <cfRule type="expression" dxfId="2937" priority="10">
      <formula>H89&lt;0</formula>
    </cfRule>
  </conditionalFormatting>
  <conditionalFormatting sqref="Q10">
    <cfRule type="expression" dxfId="2936" priority="7">
      <formula>Q10&gt;0</formula>
    </cfRule>
    <cfRule type="expression" dxfId="2935" priority="8">
      <formula>Q10&lt;0</formula>
    </cfRule>
  </conditionalFormatting>
  <conditionalFormatting sqref="J25:J38">
    <cfRule type="expression" dxfId="2934" priority="5">
      <formula>J25&gt;0</formula>
    </cfRule>
    <cfRule type="expression" dxfId="2933" priority="6">
      <formula>J25&lt;0</formula>
    </cfRule>
  </conditionalFormatting>
  <conditionalFormatting sqref="K25:K38">
    <cfRule type="expression" dxfId="2932" priority="3">
      <formula>K25&gt;0</formula>
    </cfRule>
    <cfRule type="expression" dxfId="2931" priority="4">
      <formula>K25&lt;0</formula>
    </cfRule>
  </conditionalFormatting>
  <conditionalFormatting sqref="L25:L38">
    <cfRule type="expression" dxfId="2930" priority="1">
      <formula>L25&gt;0</formula>
    </cfRule>
    <cfRule type="expression" dxfId="29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928" priority="23">
      <formula>F34&gt;0</formula>
    </cfRule>
    <cfRule type="expression" dxfId="2927" priority="24">
      <formula>F34&lt;0</formula>
    </cfRule>
  </conditionalFormatting>
  <conditionalFormatting sqref="Q7">
    <cfRule type="expression" dxfId="2926" priority="21">
      <formula>Q7&gt;0</formula>
    </cfRule>
    <cfRule type="expression" dxfId="2925" priority="22">
      <formula>Q7&lt;0</formula>
    </cfRule>
  </conditionalFormatting>
  <conditionalFormatting sqref="Q8">
    <cfRule type="expression" dxfId="2924" priority="19">
      <formula>Q8&gt;0</formula>
    </cfRule>
    <cfRule type="expression" dxfId="2923" priority="20">
      <formula>Q8&lt;0</formula>
    </cfRule>
  </conditionalFormatting>
  <conditionalFormatting sqref="F25:F33">
    <cfRule type="expression" dxfId="2922" priority="17">
      <formula>F25&gt;0</formula>
    </cfRule>
    <cfRule type="expression" dxfId="2921" priority="18">
      <formula>F25&lt;0</formula>
    </cfRule>
  </conditionalFormatting>
  <conditionalFormatting sqref="H25:H33">
    <cfRule type="expression" dxfId="2920" priority="15">
      <formula>H25&gt;0</formula>
    </cfRule>
    <cfRule type="expression" dxfId="2919" priority="16">
      <formula>H25&lt;0</formula>
    </cfRule>
  </conditionalFormatting>
  <conditionalFormatting sqref="M46">
    <cfRule type="expression" dxfId="2918" priority="13">
      <formula>M46&gt;0</formula>
    </cfRule>
    <cfRule type="expression" dxfId="2917" priority="14">
      <formula>M46&lt;0</formula>
    </cfRule>
  </conditionalFormatting>
  <conditionalFormatting sqref="F79:F87 H79:H87">
    <cfRule type="expression" dxfId="2916" priority="11">
      <formula>F79&gt;0</formula>
    </cfRule>
    <cfRule type="expression" dxfId="2915" priority="12">
      <formula>F79&lt;0</formula>
    </cfRule>
  </conditionalFormatting>
  <conditionalFormatting sqref="F70:F78">
    <cfRule type="expression" dxfId="2914" priority="9">
      <formula>F70&gt;0</formula>
    </cfRule>
    <cfRule type="expression" dxfId="2913" priority="10">
      <formula>F70&lt;0</formula>
    </cfRule>
  </conditionalFormatting>
  <conditionalFormatting sqref="H70:H78">
    <cfRule type="expression" dxfId="2912" priority="7">
      <formula>H70&gt;0</formula>
    </cfRule>
    <cfRule type="expression" dxfId="2911" priority="8">
      <formula>H70&lt;0</formula>
    </cfRule>
  </conditionalFormatting>
  <conditionalFormatting sqref="J27:K27 J30:K30 J33:K33 J36:K36 J39:K39 J42:K42">
    <cfRule type="expression" dxfId="2910" priority="5">
      <formula>J27&gt;0</formula>
    </cfRule>
    <cfRule type="expression" dxfId="2909" priority="6">
      <formula>J27&lt;0</formula>
    </cfRule>
  </conditionalFormatting>
  <conditionalFormatting sqref="J28:K29 J31:K32 J34:K35 J37:K38 J40:K41">
    <cfRule type="expression" dxfId="2908" priority="3">
      <formula>J28&gt;0</formula>
    </cfRule>
    <cfRule type="expression" dxfId="2907" priority="4">
      <formula>J28&lt;0</formula>
    </cfRule>
  </conditionalFormatting>
  <conditionalFormatting sqref="L27:L42">
    <cfRule type="expression" dxfId="2906" priority="1">
      <formula>L27&gt;0</formula>
    </cfRule>
    <cfRule type="expression" dxfId="29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904" priority="9">
      <formula>F57&gt;0</formula>
    </cfRule>
    <cfRule type="expression" dxfId="2903" priority="10">
      <formula>F57&lt;0</formula>
    </cfRule>
  </conditionalFormatting>
  <conditionalFormatting sqref="Q7">
    <cfRule type="expression" dxfId="2902" priority="7">
      <formula>Q7&gt;0</formula>
    </cfRule>
    <cfRule type="expression" dxfId="2901" priority="8">
      <formula>Q7&lt;0</formula>
    </cfRule>
  </conditionalFormatting>
  <conditionalFormatting sqref="Q8">
    <cfRule type="expression" dxfId="2900" priority="5">
      <formula>Q8&gt;0</formula>
    </cfRule>
    <cfRule type="expression" dxfId="2899" priority="6">
      <formula>Q8&lt;0</formula>
    </cfRule>
  </conditionalFormatting>
  <conditionalFormatting sqref="F25:F56">
    <cfRule type="expression" dxfId="2898" priority="3">
      <formula>F25&gt;0</formula>
    </cfRule>
    <cfRule type="expression" dxfId="2897" priority="4">
      <formula>F25&lt;0</formula>
    </cfRule>
  </conditionalFormatting>
  <conditionalFormatting sqref="H25:H56">
    <cfRule type="expression" dxfId="2896" priority="1">
      <formula>H25&gt;0</formula>
    </cfRule>
    <cfRule type="expression" dxfId="28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48.149900000000002</v>
      </c>
      <c r="R4" s="425">
        <v>-1.37E-2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19259.96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-460.18000000000029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-460.18000000000029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-2.3335534129068063E-2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2.6999017651127E-2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52.964890000000004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52.483391000000005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52.001892000000005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51.520393000000006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51.038894000000006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50.557395000000007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50.075896000000007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1333</v>
      </c>
      <c r="J48" s="39"/>
      <c r="K48" s="39"/>
      <c r="L48" s="39"/>
      <c r="O48" s="81">
        <v>1.03</v>
      </c>
      <c r="P48" s="81">
        <f t="shared" si="10"/>
        <v>49.594397000000001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49.112898000000001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48.631399000000002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48.149900000000002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47.668401000000003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47.186902000000003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46.705403000000004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46.223903999999997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45.742404999999998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45.260905999999999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44.779407000000006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44.297908000000007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43.816409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43.334910000000001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94" priority="35">
      <formula>F60&gt;0</formula>
    </cfRule>
    <cfRule type="expression" dxfId="2893" priority="36">
      <formula>F60&lt;0</formula>
    </cfRule>
  </conditionalFormatting>
  <conditionalFormatting sqref="Q7">
    <cfRule type="expression" dxfId="2892" priority="33">
      <formula>Q7&gt;0</formula>
    </cfRule>
    <cfRule type="expression" dxfId="2891" priority="34">
      <formula>Q7&lt;0</formula>
    </cfRule>
  </conditionalFormatting>
  <conditionalFormatting sqref="Q8">
    <cfRule type="expression" dxfId="2890" priority="31">
      <formula>Q8&gt;0</formula>
    </cfRule>
    <cfRule type="expression" dxfId="2889" priority="32">
      <formula>Q8&lt;0</formula>
    </cfRule>
  </conditionalFormatting>
  <conditionalFormatting sqref="F30:F59">
    <cfRule type="expression" dxfId="2888" priority="29">
      <formula>F30&gt;0</formula>
    </cfRule>
    <cfRule type="expression" dxfId="2887" priority="30">
      <formula>F30&lt;0</formula>
    </cfRule>
  </conditionalFormatting>
  <conditionalFormatting sqref="H30:H59">
    <cfRule type="expression" dxfId="2886" priority="27">
      <formula>H30&gt;0</formula>
    </cfRule>
    <cfRule type="expression" dxfId="2885" priority="28">
      <formula>H30&lt;0</formula>
    </cfRule>
  </conditionalFormatting>
  <conditionalFormatting sqref="Q10">
    <cfRule type="expression" dxfId="2884" priority="25">
      <formula>Q10&gt;0</formula>
    </cfRule>
    <cfRule type="expression" dxfId="2883" priority="26">
      <formula>Q10&lt;0</formula>
    </cfRule>
  </conditionalFormatting>
  <conditionalFormatting sqref="J27:J35">
    <cfRule type="expression" dxfId="2882" priority="23">
      <formula>J27&gt;0</formula>
    </cfRule>
    <cfRule type="expression" dxfId="2881" priority="24">
      <formula>J27&lt;0</formula>
    </cfRule>
  </conditionalFormatting>
  <conditionalFormatting sqref="K27:K38">
    <cfRule type="expression" dxfId="2880" priority="21">
      <formula>K27&gt;0</formula>
    </cfRule>
    <cfRule type="expression" dxfId="2879" priority="22">
      <formula>K27&lt;0</formula>
    </cfRule>
  </conditionalFormatting>
  <conditionalFormatting sqref="L27:L38">
    <cfRule type="expression" dxfId="2878" priority="19">
      <formula>L27&gt;0</formula>
    </cfRule>
    <cfRule type="expression" dxfId="2877" priority="20">
      <formula>L27&lt;0</formula>
    </cfRule>
  </conditionalFormatting>
  <conditionalFormatting sqref="F89:F110">
    <cfRule type="expression" dxfId="2876" priority="17">
      <formula>F89&gt;0</formula>
    </cfRule>
    <cfRule type="expression" dxfId="2875" priority="18">
      <formula>F89&lt;0</formula>
    </cfRule>
  </conditionalFormatting>
  <conditionalFormatting sqref="H89:H110">
    <cfRule type="expression" dxfId="2874" priority="15">
      <formula>H89&gt;0</formula>
    </cfRule>
    <cfRule type="expression" dxfId="2873" priority="16">
      <formula>H89&lt;0</formula>
    </cfRule>
  </conditionalFormatting>
  <conditionalFormatting sqref="J89:J102">
    <cfRule type="expression" dxfId="2872" priority="13">
      <formula>J89&gt;0</formula>
    </cfRule>
    <cfRule type="expression" dxfId="2871" priority="14">
      <formula>J89&lt;0</formula>
    </cfRule>
  </conditionalFormatting>
  <conditionalFormatting sqref="K89:K102">
    <cfRule type="expression" dxfId="2870" priority="11">
      <formula>K89&gt;0</formula>
    </cfRule>
    <cfRule type="expression" dxfId="2869" priority="12">
      <formula>K89&lt;0</formula>
    </cfRule>
  </conditionalFormatting>
  <conditionalFormatting sqref="L89:L102">
    <cfRule type="expression" dxfId="2868" priority="9">
      <formula>L89&gt;0</formula>
    </cfRule>
    <cfRule type="expression" dxfId="2867" priority="10">
      <formula>L89&lt;0</formula>
    </cfRule>
  </conditionalFormatting>
  <conditionalFormatting sqref="F29">
    <cfRule type="expression" dxfId="2866" priority="7">
      <formula>F29&gt;0</formula>
    </cfRule>
    <cfRule type="expression" dxfId="2865" priority="8">
      <formula>F29&lt;0</formula>
    </cfRule>
  </conditionalFormatting>
  <conditionalFormatting sqref="H29">
    <cfRule type="expression" dxfId="2864" priority="5">
      <formula>H29&gt;0</formula>
    </cfRule>
    <cfRule type="expression" dxfId="2863" priority="6">
      <formula>H29&lt;0</formula>
    </cfRule>
  </conditionalFormatting>
  <conditionalFormatting sqref="F25:F28 H25:H28">
    <cfRule type="expression" dxfId="2862" priority="1">
      <formula>F25&gt;0</formula>
    </cfRule>
    <cfRule type="expression" dxfId="286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71.88</v>
      </c>
      <c r="R4" s="405">
        <v>-2.0299999999999999E-2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7188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2643.4599999999955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0.51589602994674966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2.7824151363383419E-2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10.305376344086021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79.067999999999998</v>
      </c>
    </row>
    <row r="22" spans="1:16" x14ac:dyDescent="0.25">
      <c r="O22" s="81">
        <v>1.0900000000000001</v>
      </c>
      <c r="P22" s="81">
        <f t="shared" ref="P22:P41" si="2">O22*$Q$4</f>
        <v>78.349199999999996</v>
      </c>
    </row>
    <row r="23" spans="1:16" x14ac:dyDescent="0.25">
      <c r="O23" s="81">
        <v>1.08</v>
      </c>
      <c r="P23" s="81">
        <f t="shared" si="2"/>
        <v>77.630399999999995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76.911599999999993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76.192800000000005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75.474000000000004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74.755200000000002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74.0364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73.317599999999999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72.598799999999997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71.88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71.161199999999994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70.442399999999992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69.72359999999999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69.004799999999989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68.285999999999987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67.567199999999985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66.848399999999998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66.129599999999996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65.410799999999995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64.691999999999993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60" priority="29">
      <formula>F57&gt;0</formula>
    </cfRule>
    <cfRule type="expression" dxfId="2859" priority="30">
      <formula>F57&lt;0</formula>
    </cfRule>
  </conditionalFormatting>
  <conditionalFormatting sqref="Q7">
    <cfRule type="expression" dxfId="2858" priority="27">
      <formula>Q7&gt;0</formula>
    </cfRule>
    <cfRule type="expression" dxfId="2857" priority="28">
      <formula>Q7&lt;0</formula>
    </cfRule>
  </conditionalFormatting>
  <conditionalFormatting sqref="Q8">
    <cfRule type="expression" dxfId="2856" priority="25">
      <formula>Q8&gt;0</formula>
    </cfRule>
    <cfRule type="expression" dxfId="2855" priority="26">
      <formula>Q8&lt;0</formula>
    </cfRule>
  </conditionalFormatting>
  <conditionalFormatting sqref="M58">
    <cfRule type="expression" dxfId="2854" priority="19">
      <formula>M58&gt;0</formula>
    </cfRule>
    <cfRule type="expression" dxfId="2853" priority="20">
      <formula>M58&lt;0</formula>
    </cfRule>
  </conditionalFormatting>
  <conditionalFormatting sqref="F84:F115">
    <cfRule type="expression" dxfId="2852" priority="17">
      <formula>F84&gt;0</formula>
    </cfRule>
    <cfRule type="expression" dxfId="2851" priority="18">
      <formula>F84&lt;0</formula>
    </cfRule>
  </conditionalFormatting>
  <conditionalFormatting sqref="H84:H115">
    <cfRule type="expression" dxfId="2850" priority="15">
      <formula>H84&gt;0</formula>
    </cfRule>
    <cfRule type="expression" dxfId="2849" priority="16">
      <formula>H84&lt;0</formula>
    </cfRule>
  </conditionalFormatting>
  <conditionalFormatting sqref="F25:F56 H25:H56">
    <cfRule type="expression" dxfId="2848" priority="13">
      <formula>F25&gt;0</formula>
    </cfRule>
    <cfRule type="expression" dxfId="2847" priority="14">
      <formula>F25&lt;0</formula>
    </cfRule>
  </conditionalFormatting>
  <conditionalFormatting sqref="J28:J30 K25:K30 J31:K38">
    <cfRule type="expression" dxfId="2846" priority="9">
      <formula>J25&gt;0</formula>
    </cfRule>
    <cfRule type="expression" dxfId="2845" priority="10">
      <formula>J25&lt;0</formula>
    </cfRule>
  </conditionalFormatting>
  <conditionalFormatting sqref="K39:K42">
    <cfRule type="expression" dxfId="2844" priority="7">
      <formula>K39&gt;0</formula>
    </cfRule>
    <cfRule type="expression" dxfId="2843" priority="8">
      <formula>K39&lt;0</formula>
    </cfRule>
  </conditionalFormatting>
  <conditionalFormatting sqref="K43">
    <cfRule type="expression" dxfId="2842" priority="5">
      <formula>K43&gt;0</formula>
    </cfRule>
    <cfRule type="expression" dxfId="2841" priority="6">
      <formula>K43&lt;0</formula>
    </cfRule>
  </conditionalFormatting>
  <conditionalFormatting sqref="K44">
    <cfRule type="expression" dxfId="2840" priority="3">
      <formula>K44&gt;0</formula>
    </cfRule>
    <cfRule type="expression" dxfId="2839" priority="4">
      <formula>K44&lt;0</formula>
    </cfRule>
  </conditionalFormatting>
  <conditionalFormatting sqref="K45">
    <cfRule type="expression" dxfId="2838" priority="1">
      <formula>K45&gt;0</formula>
    </cfRule>
    <cfRule type="expression" dxfId="283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6" priority="21">
      <formula>F47&gt;0</formula>
    </cfRule>
    <cfRule type="expression" dxfId="2835" priority="22">
      <formula>F47&lt;0</formula>
    </cfRule>
  </conditionalFormatting>
  <conditionalFormatting sqref="Q7">
    <cfRule type="expression" dxfId="2834" priority="19">
      <formula>Q7&gt;0</formula>
    </cfRule>
    <cfRule type="expression" dxfId="2833" priority="20">
      <formula>Q7&lt;0</formula>
    </cfRule>
  </conditionalFormatting>
  <conditionalFormatting sqref="Q8">
    <cfRule type="expression" dxfId="2832" priority="17">
      <formula>Q8&gt;0</formula>
    </cfRule>
    <cfRule type="expression" dxfId="2831" priority="18">
      <formula>Q8&lt;0</formula>
    </cfRule>
  </conditionalFormatting>
  <conditionalFormatting sqref="F25:F46">
    <cfRule type="expression" dxfId="2830" priority="15">
      <formula>F25&gt;0</formula>
    </cfRule>
    <cfRule type="expression" dxfId="2829" priority="16">
      <formula>F25&lt;0</formula>
    </cfRule>
  </conditionalFormatting>
  <conditionalFormatting sqref="H25:H46">
    <cfRule type="expression" dxfId="2828" priority="13">
      <formula>H25&gt;0</formula>
    </cfRule>
    <cfRule type="expression" dxfId="2827" priority="14">
      <formula>H25&lt;0</formula>
    </cfRule>
  </conditionalFormatting>
  <conditionalFormatting sqref="F89:F110">
    <cfRule type="expression" dxfId="2826" priority="11">
      <formula>F89&gt;0</formula>
    </cfRule>
    <cfRule type="expression" dxfId="2825" priority="12">
      <formula>F89&lt;0</formula>
    </cfRule>
  </conditionalFormatting>
  <conditionalFormatting sqref="H89:H110">
    <cfRule type="expression" dxfId="2824" priority="9">
      <formula>H89&gt;0</formula>
    </cfRule>
    <cfRule type="expression" dxfId="2823" priority="10">
      <formula>H89&lt;0</formula>
    </cfRule>
  </conditionalFormatting>
  <conditionalFormatting sqref="Q10">
    <cfRule type="expression" dxfId="2822" priority="7">
      <formula>Q10&gt;0</formula>
    </cfRule>
    <cfRule type="expression" dxfId="2821" priority="8">
      <formula>Q10&lt;0</formula>
    </cfRule>
  </conditionalFormatting>
  <conditionalFormatting sqref="J25:J38">
    <cfRule type="expression" dxfId="2820" priority="5">
      <formula>J25&gt;0</formula>
    </cfRule>
    <cfRule type="expression" dxfId="2819" priority="6">
      <formula>J25&lt;0</formula>
    </cfRule>
  </conditionalFormatting>
  <conditionalFormatting sqref="K25:K38">
    <cfRule type="expression" dxfId="2818" priority="3">
      <formula>K25&gt;0</formula>
    </cfRule>
    <cfRule type="expression" dxfId="2817" priority="4">
      <formula>K25&lt;0</formula>
    </cfRule>
  </conditionalFormatting>
  <conditionalFormatting sqref="L25:L38">
    <cfRule type="expression" dxfId="2816" priority="1">
      <formula>L25&gt;0</formula>
    </cfRule>
    <cfRule type="expression" dxfId="28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184.10990000000001</v>
      </c>
      <c r="R4" s="425">
        <v>-1.6400000000000001E-2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5523.2970000000005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-276.22299999999996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-276.22299999999996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-4.7628596849394418E-2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202.52089000000004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200.67979100000002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198.83869200000004</v>
      </c>
    </row>
    <row r="20" spans="1:16" x14ac:dyDescent="0.25">
      <c r="O20" s="81">
        <v>1.07</v>
      </c>
      <c r="P20" s="81">
        <f t="shared" si="0"/>
        <v>196.99759300000002</v>
      </c>
    </row>
    <row r="21" spans="1:16" x14ac:dyDescent="0.25">
      <c r="O21" s="81">
        <v>1.06</v>
      </c>
      <c r="P21" s="81">
        <f t="shared" si="0"/>
        <v>195.15649400000001</v>
      </c>
    </row>
    <row r="22" spans="1:16" x14ac:dyDescent="0.25">
      <c r="O22" s="81">
        <v>1.05</v>
      </c>
      <c r="P22" s="81">
        <f t="shared" si="0"/>
        <v>193.31539500000002</v>
      </c>
    </row>
    <row r="23" spans="1:16" x14ac:dyDescent="0.25">
      <c r="O23" s="81">
        <v>1.04</v>
      </c>
      <c r="P23" s="81">
        <f t="shared" si="0"/>
        <v>191.47429600000001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189.63319700000002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187.79209800000001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185.95099900000002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184.10990000000001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182.268801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180.42770200000001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178.586603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176.74550400000001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174.904405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173.06330600000001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171.22220700000003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169.38110800000001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167.54000900000003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165.69891000000001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4" priority="39">
      <formula>F47&gt;0</formula>
    </cfRule>
    <cfRule type="expression" dxfId="2813" priority="40">
      <formula>F47&lt;0</formula>
    </cfRule>
  </conditionalFormatting>
  <conditionalFormatting sqref="Q7">
    <cfRule type="expression" dxfId="2812" priority="37">
      <formula>Q7&gt;0</formula>
    </cfRule>
    <cfRule type="expression" dxfId="2811" priority="38">
      <formula>Q7&lt;0</formula>
    </cfRule>
  </conditionalFormatting>
  <conditionalFormatting sqref="Q8">
    <cfRule type="expression" dxfId="2810" priority="35">
      <formula>Q8&gt;0</formula>
    </cfRule>
    <cfRule type="expression" dxfId="2809" priority="36">
      <formula>Q8&lt;0</formula>
    </cfRule>
  </conditionalFormatting>
  <conditionalFormatting sqref="F30:F46">
    <cfRule type="expression" dxfId="2808" priority="33">
      <formula>F30&gt;0</formula>
    </cfRule>
    <cfRule type="expression" dxfId="2807" priority="34">
      <formula>F30&lt;0</formula>
    </cfRule>
  </conditionalFormatting>
  <conditionalFormatting sqref="H30:H46">
    <cfRule type="expression" dxfId="2806" priority="31">
      <formula>H30&gt;0</formula>
    </cfRule>
    <cfRule type="expression" dxfId="2805" priority="32">
      <formula>H30&lt;0</formula>
    </cfRule>
  </conditionalFormatting>
  <conditionalFormatting sqref="Q10">
    <cfRule type="expression" dxfId="2804" priority="29">
      <formula>Q10&gt;0</formula>
    </cfRule>
    <cfRule type="expression" dxfId="2803" priority="30">
      <formula>Q10&lt;0</formula>
    </cfRule>
  </conditionalFormatting>
  <conditionalFormatting sqref="J25:J38">
    <cfRule type="expression" dxfId="2802" priority="27">
      <formula>J25&gt;0</formula>
    </cfRule>
    <cfRule type="expression" dxfId="2801" priority="28">
      <formula>J25&lt;0</formula>
    </cfRule>
  </conditionalFormatting>
  <conditionalFormatting sqref="K25:K38">
    <cfRule type="expression" dxfId="2800" priority="25">
      <formula>K25&gt;0</formula>
    </cfRule>
    <cfRule type="expression" dxfId="2799" priority="26">
      <formula>K25&lt;0</formula>
    </cfRule>
  </conditionalFormatting>
  <conditionalFormatting sqref="L25 L38">
    <cfRule type="expression" dxfId="2798" priority="23">
      <formula>L25&gt;0</formula>
    </cfRule>
    <cfRule type="expression" dxfId="2797" priority="24">
      <formula>L25&lt;0</formula>
    </cfRule>
  </conditionalFormatting>
  <conditionalFormatting sqref="F89:F110">
    <cfRule type="expression" dxfId="2796" priority="21">
      <formula>F89&gt;0</formula>
    </cfRule>
    <cfRule type="expression" dxfId="2795" priority="22">
      <formula>F89&lt;0</formula>
    </cfRule>
  </conditionalFormatting>
  <conditionalFormatting sqref="H89:H110">
    <cfRule type="expression" dxfId="2794" priority="19">
      <formula>H89&gt;0</formula>
    </cfRule>
    <cfRule type="expression" dxfId="2793" priority="20">
      <formula>H89&lt;0</formula>
    </cfRule>
  </conditionalFormatting>
  <conditionalFormatting sqref="J89:J102">
    <cfRule type="expression" dxfId="2792" priority="17">
      <formula>J89&gt;0</formula>
    </cfRule>
    <cfRule type="expression" dxfId="2791" priority="18">
      <formula>J89&lt;0</formula>
    </cfRule>
  </conditionalFormatting>
  <conditionalFormatting sqref="K89:K102">
    <cfRule type="expression" dxfId="2790" priority="15">
      <formula>K89&gt;0</formula>
    </cfRule>
    <cfRule type="expression" dxfId="2789" priority="16">
      <formula>K89&lt;0</formula>
    </cfRule>
  </conditionalFormatting>
  <conditionalFormatting sqref="L89:L102">
    <cfRule type="expression" dxfId="2788" priority="13">
      <formula>L89&gt;0</formula>
    </cfRule>
    <cfRule type="expression" dxfId="2787" priority="14">
      <formula>L89&lt;0</formula>
    </cfRule>
  </conditionalFormatting>
  <conditionalFormatting sqref="F25 F29">
    <cfRule type="expression" dxfId="2786" priority="11">
      <formula>F25&gt;0</formula>
    </cfRule>
    <cfRule type="expression" dxfId="2785" priority="12">
      <formula>F25&lt;0</formula>
    </cfRule>
  </conditionalFormatting>
  <conditionalFormatting sqref="H25:H26 H29">
    <cfRule type="expression" dxfId="2784" priority="9">
      <formula>H25&gt;0</formula>
    </cfRule>
    <cfRule type="expression" dxfId="2783" priority="10">
      <formula>H25&lt;0</formula>
    </cfRule>
  </conditionalFormatting>
  <conditionalFormatting sqref="F26">
    <cfRule type="expression" dxfId="2782" priority="7">
      <formula>F26&gt;0</formula>
    </cfRule>
    <cfRule type="expression" dxfId="2781" priority="8">
      <formula>F26&lt;0</formula>
    </cfRule>
  </conditionalFormatting>
  <conditionalFormatting sqref="F27:F28">
    <cfRule type="expression" dxfId="2780" priority="3">
      <formula>F27&gt;0</formula>
    </cfRule>
    <cfRule type="expression" dxfId="2779" priority="4">
      <formula>F27&lt;0</formula>
    </cfRule>
  </conditionalFormatting>
  <conditionalFormatting sqref="H27:H28">
    <cfRule type="expression" dxfId="2778" priority="1">
      <formula>H27&gt;0</formula>
    </cfRule>
    <cfRule type="expression" dxfId="277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6" priority="35">
      <formula>F47&gt;0</formula>
    </cfRule>
    <cfRule type="expression" dxfId="2775" priority="36">
      <formula>F47&lt;0</formula>
    </cfRule>
  </conditionalFormatting>
  <conditionalFormatting sqref="Q7">
    <cfRule type="expression" dxfId="2774" priority="33">
      <formula>Q7&gt;0</formula>
    </cfRule>
    <cfRule type="expression" dxfId="2773" priority="34">
      <formula>Q7&lt;0</formula>
    </cfRule>
  </conditionalFormatting>
  <conditionalFormatting sqref="Q8">
    <cfRule type="expression" dxfId="2772" priority="31">
      <formula>Q8&gt;0</formula>
    </cfRule>
    <cfRule type="expression" dxfId="2771" priority="32">
      <formula>Q8&lt;0</formula>
    </cfRule>
  </conditionalFormatting>
  <conditionalFormatting sqref="F30:F46">
    <cfRule type="expression" dxfId="2770" priority="29">
      <formula>F30&gt;0</formula>
    </cfRule>
    <cfRule type="expression" dxfId="2769" priority="30">
      <formula>F30&lt;0</formula>
    </cfRule>
  </conditionalFormatting>
  <conditionalFormatting sqref="H30:H46">
    <cfRule type="expression" dxfId="2768" priority="27">
      <formula>H30&gt;0</formula>
    </cfRule>
    <cfRule type="expression" dxfId="2767" priority="28">
      <formula>H30&lt;0</formula>
    </cfRule>
  </conditionalFormatting>
  <conditionalFormatting sqref="Q10">
    <cfRule type="expression" dxfId="2766" priority="25">
      <formula>Q10&gt;0</formula>
    </cfRule>
    <cfRule type="expression" dxfId="2765" priority="26">
      <formula>Q10&lt;0</formula>
    </cfRule>
  </conditionalFormatting>
  <conditionalFormatting sqref="J25:J38">
    <cfRule type="expression" dxfId="2764" priority="23">
      <formula>J25&gt;0</formula>
    </cfRule>
    <cfRule type="expression" dxfId="2763" priority="24">
      <formula>J25&lt;0</formula>
    </cfRule>
  </conditionalFormatting>
  <conditionalFormatting sqref="K25:K38">
    <cfRule type="expression" dxfId="2762" priority="21">
      <formula>K25&gt;0</formula>
    </cfRule>
    <cfRule type="expression" dxfId="2761" priority="22">
      <formula>K25&lt;0</formula>
    </cfRule>
  </conditionalFormatting>
  <conditionalFormatting sqref="L25 L38">
    <cfRule type="expression" dxfId="2760" priority="19">
      <formula>L25&gt;0</formula>
    </cfRule>
    <cfRule type="expression" dxfId="2759" priority="20">
      <formula>L25&lt;0</formula>
    </cfRule>
  </conditionalFormatting>
  <conditionalFormatting sqref="F89:F110">
    <cfRule type="expression" dxfId="2758" priority="17">
      <formula>F89&gt;0</formula>
    </cfRule>
    <cfRule type="expression" dxfId="2757" priority="18">
      <formula>F89&lt;0</formula>
    </cfRule>
  </conditionalFormatting>
  <conditionalFormatting sqref="H89:H110">
    <cfRule type="expression" dxfId="2756" priority="15">
      <formula>H89&gt;0</formula>
    </cfRule>
    <cfRule type="expression" dxfId="2755" priority="16">
      <formula>H89&lt;0</formula>
    </cfRule>
  </conditionalFormatting>
  <conditionalFormatting sqref="J89:J102">
    <cfRule type="expression" dxfId="2754" priority="13">
      <formula>J89&gt;0</formula>
    </cfRule>
    <cfRule type="expression" dxfId="2753" priority="14">
      <formula>J89&lt;0</formula>
    </cfRule>
  </conditionalFormatting>
  <conditionalFormatting sqref="K89:K102">
    <cfRule type="expression" dxfId="2752" priority="11">
      <formula>K89&gt;0</formula>
    </cfRule>
    <cfRule type="expression" dxfId="2751" priority="12">
      <formula>K89&lt;0</formula>
    </cfRule>
  </conditionalFormatting>
  <conditionalFormatting sqref="L89:L102">
    <cfRule type="expression" dxfId="2750" priority="9">
      <formula>L89&gt;0</formula>
    </cfRule>
    <cfRule type="expression" dxfId="2749" priority="10">
      <formula>L89&lt;0</formula>
    </cfRule>
  </conditionalFormatting>
  <conditionalFormatting sqref="F29 F25:F26">
    <cfRule type="expression" dxfId="2748" priority="7">
      <formula>F25&gt;0</formula>
    </cfRule>
    <cfRule type="expression" dxfId="2747" priority="8">
      <formula>F25&lt;0</formula>
    </cfRule>
  </conditionalFormatting>
  <conditionalFormatting sqref="H29 H25:H27">
    <cfRule type="expression" dxfId="2746" priority="5">
      <formula>H25&gt;0</formula>
    </cfRule>
    <cfRule type="expression" dxfId="2745" priority="6">
      <formula>H25&lt;0</formula>
    </cfRule>
  </conditionalFormatting>
  <conditionalFormatting sqref="F27:F28">
    <cfRule type="expression" dxfId="2744" priority="3">
      <formula>F27&gt;0</formula>
    </cfRule>
    <cfRule type="expression" dxfId="2743" priority="4">
      <formula>F27&lt;0</formula>
    </cfRule>
  </conditionalFormatting>
  <conditionalFormatting sqref="H28">
    <cfRule type="expression" dxfId="2742" priority="1">
      <formula>H28&gt;0</formula>
    </cfRule>
    <cfRule type="expression" dxfId="27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22.899899999999999</v>
      </c>
      <c r="R4" s="425">
        <v>-2.5999999999999999E-2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4579.9799999999996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-366.02000000000044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-366.02000000000044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-7.4003234937323178E-2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5.2045227272727264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25.189890000000002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24.960891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24.731892000000002</v>
      </c>
    </row>
    <row r="20" spans="1:16" x14ac:dyDescent="0.25">
      <c r="O20" s="81">
        <v>1.07</v>
      </c>
      <c r="P20" s="81">
        <f t="shared" si="0"/>
        <v>24.502893</v>
      </c>
    </row>
    <row r="21" spans="1:16" x14ac:dyDescent="0.25">
      <c r="O21" s="81">
        <v>1.06</v>
      </c>
      <c r="P21" s="81">
        <f t="shared" si="0"/>
        <v>24.273893999999999</v>
      </c>
    </row>
    <row r="22" spans="1:16" x14ac:dyDescent="0.25">
      <c r="O22" s="81">
        <v>1.05</v>
      </c>
      <c r="P22" s="81">
        <f t="shared" si="0"/>
        <v>24.044895</v>
      </c>
    </row>
    <row r="23" spans="1:16" x14ac:dyDescent="0.25">
      <c r="O23" s="81">
        <v>1.04</v>
      </c>
      <c r="P23" s="81">
        <f t="shared" si="0"/>
        <v>23.815895999999999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23.586897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23.357897999999999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23.128899000000001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22.899899999999999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22.670900999999997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22.441901999999999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22.212902999999997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21.983903999999999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21.754904999999997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21.525905999999999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21.296907000000001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21.067907999999999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20.838909000000001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20.609909999999999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0" priority="43">
      <formula>F54&gt;0</formula>
    </cfRule>
    <cfRule type="expression" dxfId="2739" priority="44">
      <formula>F54&lt;0</formula>
    </cfRule>
  </conditionalFormatting>
  <conditionalFormatting sqref="Q7">
    <cfRule type="expression" dxfId="2738" priority="41">
      <formula>Q7&gt;0</formula>
    </cfRule>
    <cfRule type="expression" dxfId="2737" priority="42">
      <formula>Q7&lt;0</formula>
    </cfRule>
  </conditionalFormatting>
  <conditionalFormatting sqref="Q8">
    <cfRule type="expression" dxfId="2736" priority="39">
      <formula>Q8&gt;0</formula>
    </cfRule>
    <cfRule type="expression" dxfId="2735" priority="40">
      <formula>Q8&lt;0</formula>
    </cfRule>
  </conditionalFormatting>
  <conditionalFormatting sqref="F33:F36 F38:F53">
    <cfRule type="expression" dxfId="2734" priority="37">
      <formula>F33&gt;0</formula>
    </cfRule>
    <cfRule type="expression" dxfId="2733" priority="38">
      <formula>F33&lt;0</formula>
    </cfRule>
  </conditionalFormatting>
  <conditionalFormatting sqref="H33:H36 H38:H53">
    <cfRule type="expression" dxfId="2732" priority="35">
      <formula>H33&gt;0</formula>
    </cfRule>
    <cfRule type="expression" dxfId="2731" priority="36">
      <formula>H33&lt;0</formula>
    </cfRule>
  </conditionalFormatting>
  <conditionalFormatting sqref="Q10">
    <cfRule type="expression" dxfId="2730" priority="33">
      <formula>Q10&gt;0</formula>
    </cfRule>
    <cfRule type="expression" dxfId="2729" priority="34">
      <formula>Q10&lt;0</formula>
    </cfRule>
  </conditionalFormatting>
  <conditionalFormatting sqref="J25:J37">
    <cfRule type="expression" dxfId="2728" priority="31">
      <formula>J25&gt;0</formula>
    </cfRule>
    <cfRule type="expression" dxfId="2727" priority="32">
      <formula>J25&lt;0</formula>
    </cfRule>
  </conditionalFormatting>
  <conditionalFormatting sqref="K25:K38">
    <cfRule type="expression" dxfId="2726" priority="29">
      <formula>K25&gt;0</formula>
    </cfRule>
    <cfRule type="expression" dxfId="2725" priority="30">
      <formula>K25&lt;0</formula>
    </cfRule>
  </conditionalFormatting>
  <conditionalFormatting sqref="L25">
    <cfRule type="expression" dxfId="2724" priority="27">
      <formula>L25&gt;0</formula>
    </cfRule>
    <cfRule type="expression" dxfId="2723" priority="28">
      <formula>L25&lt;0</formula>
    </cfRule>
  </conditionalFormatting>
  <conditionalFormatting sqref="F89:F110">
    <cfRule type="expression" dxfId="2722" priority="25">
      <formula>F89&gt;0</formula>
    </cfRule>
    <cfRule type="expression" dxfId="2721" priority="26">
      <formula>F89&lt;0</formula>
    </cfRule>
  </conditionalFormatting>
  <conditionalFormatting sqref="H89:H110">
    <cfRule type="expression" dxfId="2720" priority="23">
      <formula>H89&gt;0</formula>
    </cfRule>
    <cfRule type="expression" dxfId="2719" priority="24">
      <formula>H89&lt;0</formula>
    </cfRule>
  </conditionalFormatting>
  <conditionalFormatting sqref="J89:J102">
    <cfRule type="expression" dxfId="2718" priority="21">
      <formula>J89&gt;0</formula>
    </cfRule>
    <cfRule type="expression" dxfId="2717" priority="22">
      <formula>J89&lt;0</formula>
    </cfRule>
  </conditionalFormatting>
  <conditionalFormatting sqref="K89:K102">
    <cfRule type="expression" dxfId="2716" priority="19">
      <formula>K89&gt;0</formula>
    </cfRule>
    <cfRule type="expression" dxfId="2715" priority="20">
      <formula>K89&lt;0</formula>
    </cfRule>
  </conditionalFormatting>
  <conditionalFormatting sqref="L89:L102">
    <cfRule type="expression" dxfId="2714" priority="17">
      <formula>L89&gt;0</formula>
    </cfRule>
    <cfRule type="expression" dxfId="2713" priority="18">
      <formula>L89&lt;0</formula>
    </cfRule>
  </conditionalFormatting>
  <conditionalFormatting sqref="F29:F32">
    <cfRule type="expression" dxfId="2712" priority="15">
      <formula>F29&gt;0</formula>
    </cfRule>
    <cfRule type="expression" dxfId="2711" priority="16">
      <formula>F29&lt;0</formula>
    </cfRule>
  </conditionalFormatting>
  <conditionalFormatting sqref="H29:H32">
    <cfRule type="expression" dxfId="2710" priority="13">
      <formula>H29&gt;0</formula>
    </cfRule>
    <cfRule type="expression" dxfId="2709" priority="14">
      <formula>H29&lt;0</formula>
    </cfRule>
  </conditionalFormatting>
  <conditionalFormatting sqref="F25:F28">
    <cfRule type="expression" dxfId="2708" priority="11">
      <formula>F25&gt;0</formula>
    </cfRule>
    <cfRule type="expression" dxfId="2707" priority="12">
      <formula>F25&lt;0</formula>
    </cfRule>
  </conditionalFormatting>
  <conditionalFormatting sqref="H25:H28">
    <cfRule type="expression" dxfId="2706" priority="9">
      <formula>H25&gt;0</formula>
    </cfRule>
    <cfRule type="expression" dxfId="2705" priority="10">
      <formula>H25&lt;0</formula>
    </cfRule>
  </conditionalFormatting>
  <conditionalFormatting sqref="F37">
    <cfRule type="expression" dxfId="2704" priority="7">
      <formula>F37&gt;0</formula>
    </cfRule>
    <cfRule type="expression" dxfId="2703" priority="8">
      <formula>F37&lt;0</formula>
    </cfRule>
  </conditionalFormatting>
  <conditionalFormatting sqref="H37">
    <cfRule type="expression" dxfId="2702" priority="5">
      <formula>H37&gt;0</formula>
    </cfRule>
    <cfRule type="expression" dxfId="2701" priority="6">
      <formula>H37&lt;0</formula>
    </cfRule>
  </conditionalFormatting>
  <conditionalFormatting sqref="J49">
    <cfRule type="expression" dxfId="2700" priority="3">
      <formula>J49&gt;0</formula>
    </cfRule>
    <cfRule type="expression" dxfId="2699" priority="4">
      <formula>J49&lt;0</formula>
    </cfRule>
  </conditionalFormatting>
  <conditionalFormatting sqref="J38:J48">
    <cfRule type="expression" dxfId="2698" priority="1">
      <formula>J38&gt;0</formula>
    </cfRule>
    <cfRule type="expression" dxfId="26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51.32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5132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-328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-6.0073260073260075E-2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2.2509742790335151E-2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56.452000000000005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55.938800000000008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55.425600000000003</v>
      </c>
    </row>
    <row r="20" spans="1:16" x14ac:dyDescent="0.25">
      <c r="O20" s="81">
        <v>1.07</v>
      </c>
      <c r="P20" s="81">
        <f t="shared" si="0"/>
        <v>54.912400000000005</v>
      </c>
    </row>
    <row r="21" spans="1:16" x14ac:dyDescent="0.25">
      <c r="O21" s="81">
        <v>1.06</v>
      </c>
      <c r="P21" s="81">
        <f t="shared" si="0"/>
        <v>54.3992</v>
      </c>
    </row>
    <row r="22" spans="1:16" x14ac:dyDescent="0.25">
      <c r="O22" s="81">
        <v>1.05</v>
      </c>
      <c r="P22" s="81">
        <f t="shared" si="0"/>
        <v>53.886000000000003</v>
      </c>
    </row>
    <row r="23" spans="1:16" x14ac:dyDescent="0.25">
      <c r="O23" s="81">
        <v>1.04</v>
      </c>
      <c r="P23" s="81">
        <f t="shared" si="0"/>
        <v>53.372800000000005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52.8596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52.346400000000003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51.833199999999998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51.32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50.806800000000003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50.293599999999998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49.7804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49.267199999999995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48.753999999999998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48.2408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47.727600000000002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47.214400000000005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46.7012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46.188000000000002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6" priority="35">
      <formula>F47&gt;0</formula>
    </cfRule>
    <cfRule type="expression" dxfId="2695" priority="36">
      <formula>F47&lt;0</formula>
    </cfRule>
  </conditionalFormatting>
  <conditionalFormatting sqref="Q7">
    <cfRule type="expression" dxfId="2694" priority="33">
      <formula>Q7&gt;0</formula>
    </cfRule>
    <cfRule type="expression" dxfId="2693" priority="34">
      <formula>Q7&lt;0</formula>
    </cfRule>
  </conditionalFormatting>
  <conditionalFormatting sqref="Q8">
    <cfRule type="expression" dxfId="2692" priority="31">
      <formula>Q8&gt;0</formula>
    </cfRule>
    <cfRule type="expression" dxfId="2691" priority="32">
      <formula>Q8&lt;0</formula>
    </cfRule>
  </conditionalFormatting>
  <conditionalFormatting sqref="F30:F46">
    <cfRule type="expression" dxfId="2690" priority="29">
      <formula>F30&gt;0</formula>
    </cfRule>
    <cfRule type="expression" dxfId="2689" priority="30">
      <formula>F30&lt;0</formula>
    </cfRule>
  </conditionalFormatting>
  <conditionalFormatting sqref="H30:H46">
    <cfRule type="expression" dxfId="2688" priority="27">
      <formula>H30&gt;0</formula>
    </cfRule>
    <cfRule type="expression" dxfId="2687" priority="28">
      <formula>H30&lt;0</formula>
    </cfRule>
  </conditionalFormatting>
  <conditionalFormatting sqref="Q10">
    <cfRule type="expression" dxfId="2686" priority="25">
      <formula>Q10&gt;0</formula>
    </cfRule>
    <cfRule type="expression" dxfId="2685" priority="26">
      <formula>Q10&lt;0</formula>
    </cfRule>
  </conditionalFormatting>
  <conditionalFormatting sqref="J25:J38">
    <cfRule type="expression" dxfId="2684" priority="23">
      <formula>J25&gt;0</formula>
    </cfRule>
    <cfRule type="expression" dxfId="2683" priority="24">
      <formula>J25&lt;0</formula>
    </cfRule>
  </conditionalFormatting>
  <conditionalFormatting sqref="K25:K38">
    <cfRule type="expression" dxfId="2682" priority="21">
      <formula>K25&gt;0</formula>
    </cfRule>
    <cfRule type="expression" dxfId="2681" priority="22">
      <formula>K25&lt;0</formula>
    </cfRule>
  </conditionalFormatting>
  <conditionalFormatting sqref="L25 L38">
    <cfRule type="expression" dxfId="2680" priority="19">
      <formula>L25&gt;0</formula>
    </cfRule>
    <cfRule type="expression" dxfId="2679" priority="20">
      <formula>L25&lt;0</formula>
    </cfRule>
  </conditionalFormatting>
  <conditionalFormatting sqref="F89:F110">
    <cfRule type="expression" dxfId="2678" priority="17">
      <formula>F89&gt;0</formula>
    </cfRule>
    <cfRule type="expression" dxfId="2677" priority="18">
      <formula>F89&lt;0</formula>
    </cfRule>
  </conditionalFormatting>
  <conditionalFormatting sqref="H89:H110">
    <cfRule type="expression" dxfId="2676" priority="15">
      <formula>H89&gt;0</formula>
    </cfRule>
    <cfRule type="expression" dxfId="2675" priority="16">
      <formula>H89&lt;0</formula>
    </cfRule>
  </conditionalFormatting>
  <conditionalFormatting sqref="J89:J102">
    <cfRule type="expression" dxfId="2674" priority="13">
      <formula>J89&gt;0</formula>
    </cfRule>
    <cfRule type="expression" dxfId="2673" priority="14">
      <formula>J89&lt;0</formula>
    </cfRule>
  </conditionalFormatting>
  <conditionalFormatting sqref="K89:K102">
    <cfRule type="expression" dxfId="2672" priority="11">
      <formula>K89&gt;0</formula>
    </cfRule>
    <cfRule type="expression" dxfId="2671" priority="12">
      <formula>K89&lt;0</formula>
    </cfRule>
  </conditionalFormatting>
  <conditionalFormatting sqref="L89:L102">
    <cfRule type="expression" dxfId="2670" priority="9">
      <formula>L89&gt;0</formula>
    </cfRule>
    <cfRule type="expression" dxfId="2669" priority="10">
      <formula>L89&lt;0</formula>
    </cfRule>
  </conditionalFormatting>
  <conditionalFormatting sqref="F29 F25:F26">
    <cfRule type="expression" dxfId="2668" priority="7">
      <formula>F25&gt;0</formula>
    </cfRule>
    <cfRule type="expression" dxfId="2667" priority="8">
      <formula>F25&lt;0</formula>
    </cfRule>
  </conditionalFormatting>
  <conditionalFormatting sqref="H29 H25:H27">
    <cfRule type="expression" dxfId="2666" priority="5">
      <formula>H25&gt;0</formula>
    </cfRule>
    <cfRule type="expression" dxfId="2665" priority="6">
      <formula>H25&lt;0</formula>
    </cfRule>
  </conditionalFormatting>
  <conditionalFormatting sqref="F27:F28">
    <cfRule type="expression" dxfId="2664" priority="3">
      <formula>F27&gt;0</formula>
    </cfRule>
    <cfRule type="expression" dxfId="2663" priority="4">
      <formula>F27&lt;0</formula>
    </cfRule>
  </conditionalFormatting>
  <conditionalFormatting sqref="H28">
    <cfRule type="expression" dxfId="2662" priority="1">
      <formula>H28&gt;0</formula>
    </cfRule>
    <cfRule type="expression" dxfId="266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100.08</v>
      </c>
      <c r="R4" s="425">
        <v>-2.6700000000000002E-2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10008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63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6.3348416289592761E-3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8.7929656274980013E-3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22.745454545454542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110.08800000000001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109.08720000000001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108.08640000000001</v>
      </c>
    </row>
    <row r="20" spans="1:16" x14ac:dyDescent="0.25">
      <c r="O20" s="81">
        <v>1.07</v>
      </c>
      <c r="P20" s="81">
        <f t="shared" si="0"/>
        <v>107.0856</v>
      </c>
    </row>
    <row r="21" spans="1:16" x14ac:dyDescent="0.25">
      <c r="O21" s="81">
        <v>1.06</v>
      </c>
      <c r="P21" s="81">
        <f t="shared" si="0"/>
        <v>106.0848</v>
      </c>
    </row>
    <row r="22" spans="1:16" x14ac:dyDescent="0.25">
      <c r="O22" s="81">
        <v>1.05</v>
      </c>
      <c r="P22" s="81">
        <f t="shared" si="0"/>
        <v>105.084</v>
      </c>
    </row>
    <row r="23" spans="1:16" x14ac:dyDescent="0.25">
      <c r="O23" s="81">
        <v>1.04</v>
      </c>
      <c r="P23" s="81">
        <f t="shared" si="0"/>
        <v>104.08320000000001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103.08240000000001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102.08159999999999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101.0808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100.08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99.0792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98.078400000000002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97.07759999999999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96.076799999999992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95.075999999999993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94.075199999999995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93.074399999999997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92.073599999999999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91.072800000000001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90.072000000000003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60" priority="43">
      <formula>F54&gt;0</formula>
    </cfRule>
    <cfRule type="expression" dxfId="2659" priority="44">
      <formula>F54&lt;0</formula>
    </cfRule>
  </conditionalFormatting>
  <conditionalFormatting sqref="Q7">
    <cfRule type="expression" dxfId="2658" priority="41">
      <formula>Q7&gt;0</formula>
    </cfRule>
    <cfRule type="expression" dxfId="2657" priority="42">
      <formula>Q7&lt;0</formula>
    </cfRule>
  </conditionalFormatting>
  <conditionalFormatting sqref="Q8">
    <cfRule type="expression" dxfId="2656" priority="39">
      <formula>Q8&gt;0</formula>
    </cfRule>
    <cfRule type="expression" dxfId="2655" priority="40">
      <formula>Q8&lt;0</formula>
    </cfRule>
  </conditionalFormatting>
  <conditionalFormatting sqref="F33:F36 F38:F53">
    <cfRule type="expression" dxfId="2654" priority="37">
      <formula>F33&gt;0</formula>
    </cfRule>
    <cfRule type="expression" dxfId="2653" priority="38">
      <formula>F33&lt;0</formula>
    </cfRule>
  </conditionalFormatting>
  <conditionalFormatting sqref="H33:H36 H38:H53">
    <cfRule type="expression" dxfId="2652" priority="35">
      <formula>H33&gt;0</formula>
    </cfRule>
    <cfRule type="expression" dxfId="2651" priority="36">
      <formula>H33&lt;0</formula>
    </cfRule>
  </conditionalFormatting>
  <conditionalFormatting sqref="Q10">
    <cfRule type="expression" dxfId="2650" priority="33">
      <formula>Q10&gt;0</formula>
    </cfRule>
    <cfRule type="expression" dxfId="2649" priority="34">
      <formula>Q10&lt;0</formula>
    </cfRule>
  </conditionalFormatting>
  <conditionalFormatting sqref="J25:J37">
    <cfRule type="expression" dxfId="2648" priority="31">
      <formula>J25&gt;0</formula>
    </cfRule>
    <cfRule type="expression" dxfId="2647" priority="32">
      <formula>J25&lt;0</formula>
    </cfRule>
  </conditionalFormatting>
  <conditionalFormatting sqref="K25:K38">
    <cfRule type="expression" dxfId="2646" priority="29">
      <formula>K25&gt;0</formula>
    </cfRule>
    <cfRule type="expression" dxfId="2645" priority="30">
      <formula>K25&lt;0</formula>
    </cfRule>
  </conditionalFormatting>
  <conditionalFormatting sqref="L25">
    <cfRule type="expression" dxfId="2644" priority="27">
      <formula>L25&gt;0</formula>
    </cfRule>
    <cfRule type="expression" dxfId="2643" priority="28">
      <formula>L25&lt;0</formula>
    </cfRule>
  </conditionalFormatting>
  <conditionalFormatting sqref="F89:F110">
    <cfRule type="expression" dxfId="2642" priority="25">
      <formula>F89&gt;0</formula>
    </cfRule>
    <cfRule type="expression" dxfId="2641" priority="26">
      <formula>F89&lt;0</formula>
    </cfRule>
  </conditionalFormatting>
  <conditionalFormatting sqref="H89:H110">
    <cfRule type="expression" dxfId="2640" priority="23">
      <formula>H89&gt;0</formula>
    </cfRule>
    <cfRule type="expression" dxfId="2639" priority="24">
      <formula>H89&lt;0</formula>
    </cfRule>
  </conditionalFormatting>
  <conditionalFormatting sqref="J89:J102">
    <cfRule type="expression" dxfId="2638" priority="21">
      <formula>J89&gt;0</formula>
    </cfRule>
    <cfRule type="expression" dxfId="2637" priority="22">
      <formula>J89&lt;0</formula>
    </cfRule>
  </conditionalFormatting>
  <conditionalFormatting sqref="K89:K102">
    <cfRule type="expression" dxfId="2636" priority="19">
      <formula>K89&gt;0</formula>
    </cfRule>
    <cfRule type="expression" dxfId="2635" priority="20">
      <formula>K89&lt;0</formula>
    </cfRule>
  </conditionalFormatting>
  <conditionalFormatting sqref="L89:L102">
    <cfRule type="expression" dxfId="2634" priority="17">
      <formula>L89&gt;0</formula>
    </cfRule>
    <cfRule type="expression" dxfId="2633" priority="18">
      <formula>L89&lt;0</formula>
    </cfRule>
  </conditionalFormatting>
  <conditionalFormatting sqref="F29:F32">
    <cfRule type="expression" dxfId="2632" priority="15">
      <formula>F29&gt;0</formula>
    </cfRule>
    <cfRule type="expression" dxfId="2631" priority="16">
      <formula>F29&lt;0</formula>
    </cfRule>
  </conditionalFormatting>
  <conditionalFormatting sqref="H29:H32">
    <cfRule type="expression" dxfId="2630" priority="13">
      <formula>H29&gt;0</formula>
    </cfRule>
    <cfRule type="expression" dxfId="2629" priority="14">
      <formula>H29&lt;0</formula>
    </cfRule>
  </conditionalFormatting>
  <conditionalFormatting sqref="F25:F28">
    <cfRule type="expression" dxfId="2628" priority="11">
      <formula>F25&gt;0</formula>
    </cfRule>
    <cfRule type="expression" dxfId="2627" priority="12">
      <formula>F25&lt;0</formula>
    </cfRule>
  </conditionalFormatting>
  <conditionalFormatting sqref="H25:H28">
    <cfRule type="expression" dxfId="2626" priority="9">
      <formula>H25&gt;0</formula>
    </cfRule>
    <cfRule type="expression" dxfId="2625" priority="10">
      <formula>H25&lt;0</formula>
    </cfRule>
  </conditionalFormatting>
  <conditionalFormatting sqref="F37">
    <cfRule type="expression" dxfId="2624" priority="7">
      <formula>F37&gt;0</formula>
    </cfRule>
    <cfRule type="expression" dxfId="2623" priority="8">
      <formula>F37&lt;0</formula>
    </cfRule>
  </conditionalFormatting>
  <conditionalFormatting sqref="H37">
    <cfRule type="expression" dxfId="2622" priority="5">
      <formula>H37&gt;0</formula>
    </cfRule>
    <cfRule type="expression" dxfId="2621" priority="6">
      <formula>H37&lt;0</formula>
    </cfRule>
  </conditionalFormatting>
  <conditionalFormatting sqref="J49">
    <cfRule type="expression" dxfId="2620" priority="3">
      <formula>J49&gt;0</formula>
    </cfRule>
    <cfRule type="expression" dxfId="2619" priority="4">
      <formula>J49&lt;0</formula>
    </cfRule>
  </conditionalFormatting>
  <conditionalFormatting sqref="J38:J48">
    <cfRule type="expression" dxfId="2618" priority="1">
      <formula>J38&gt;0</formula>
    </cfRule>
    <cfRule type="expression" dxfId="261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22.362000000000009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39.450000000000003</v>
      </c>
      <c r="R4" s="425">
        <v>-1.84E-2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3945.0000000000005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2236.2000000000007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1708.7999999999997</v>
      </c>
      <c r="R7" s="29">
        <v>43474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1708.7999999999997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0.7641534746444858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1.2547528517110266E-3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1313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43.395000000000003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400</v>
      </c>
      <c r="I18" s="18"/>
      <c r="J18" s="18"/>
      <c r="K18" s="18">
        <f>SUM(K2:K5)</f>
        <v>15583.8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43.000500000000009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13992</v>
      </c>
      <c r="G19" s="279"/>
      <c r="H19" s="279">
        <f>SumByColor($A$19,H2:H17)</f>
        <v>400</v>
      </c>
      <c r="I19" s="279"/>
      <c r="J19" s="279"/>
      <c r="K19" s="280">
        <f>SumByColor($A$19,K2:K17)</f>
        <v>15583</v>
      </c>
      <c r="L19" s="279"/>
      <c r="M19" s="280">
        <f>SumByColor($A$19,M2:M17)</f>
        <v>0</v>
      </c>
      <c r="O19" s="81">
        <v>1.08</v>
      </c>
      <c r="P19" s="81">
        <f t="shared" si="0"/>
        <v>42.606000000000009</v>
      </c>
    </row>
    <row r="20" spans="1:16" x14ac:dyDescent="0.25">
      <c r="O20" s="81">
        <v>1.07</v>
      </c>
      <c r="P20" s="81">
        <f t="shared" si="0"/>
        <v>42.211500000000008</v>
      </c>
    </row>
    <row r="21" spans="1:16" x14ac:dyDescent="0.25">
      <c r="O21" s="81">
        <v>1.06</v>
      </c>
      <c r="P21" s="81">
        <f t="shared" si="0"/>
        <v>41.817000000000007</v>
      </c>
    </row>
    <row r="22" spans="1:16" x14ac:dyDescent="0.25">
      <c r="O22" s="81">
        <v>1.05</v>
      </c>
      <c r="P22" s="81">
        <f t="shared" si="0"/>
        <v>41.422500000000007</v>
      </c>
    </row>
    <row r="23" spans="1:16" x14ac:dyDescent="0.25">
      <c r="O23" s="81">
        <v>1.04</v>
      </c>
      <c r="P23" s="81">
        <f t="shared" si="0"/>
        <v>41.028000000000006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40.633500000000005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40.239000000000004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39.844500000000004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39.450000000000003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39.055500000000002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38.661000000000001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38.266500000000001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37.872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37.477499999999999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37.082999999999998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36.688500000000005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36.294000000000004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35.899500000000003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35.505000000000003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6" priority="35">
      <formula>F47&gt;0</formula>
    </cfRule>
    <cfRule type="expression" dxfId="2615" priority="36">
      <formula>F47&lt;0</formula>
    </cfRule>
  </conditionalFormatting>
  <conditionalFormatting sqref="Q7">
    <cfRule type="expression" dxfId="2614" priority="33">
      <formula>Q7&gt;0</formula>
    </cfRule>
    <cfRule type="expression" dxfId="2613" priority="34">
      <formula>Q7&lt;0</formula>
    </cfRule>
  </conditionalFormatting>
  <conditionalFormatting sqref="Q8">
    <cfRule type="expression" dxfId="2612" priority="31">
      <formula>Q8&gt;0</formula>
    </cfRule>
    <cfRule type="expression" dxfId="2611" priority="32">
      <formula>Q8&lt;0</formula>
    </cfRule>
  </conditionalFormatting>
  <conditionalFormatting sqref="F30:F46">
    <cfRule type="expression" dxfId="2610" priority="29">
      <formula>F30&gt;0</formula>
    </cfRule>
    <cfRule type="expression" dxfId="2609" priority="30">
      <formula>F30&lt;0</formula>
    </cfRule>
  </conditionalFormatting>
  <conditionalFormatting sqref="H30:H46">
    <cfRule type="expression" dxfId="2608" priority="27">
      <formula>H30&gt;0</formula>
    </cfRule>
    <cfRule type="expression" dxfId="2607" priority="28">
      <formula>H30&lt;0</formula>
    </cfRule>
  </conditionalFormatting>
  <conditionalFormatting sqref="Q10">
    <cfRule type="expression" dxfId="2606" priority="25">
      <formula>Q10&gt;0</formula>
    </cfRule>
    <cfRule type="expression" dxfId="2605" priority="26">
      <formula>Q10&lt;0</formula>
    </cfRule>
  </conditionalFormatting>
  <conditionalFormatting sqref="J25:J38">
    <cfRule type="expression" dxfId="2604" priority="23">
      <formula>J25&gt;0</formula>
    </cfRule>
    <cfRule type="expression" dxfId="2603" priority="24">
      <formula>J25&lt;0</formula>
    </cfRule>
  </conditionalFormatting>
  <conditionalFormatting sqref="K25:K38">
    <cfRule type="expression" dxfId="2602" priority="21">
      <formula>K25&gt;0</formula>
    </cfRule>
    <cfRule type="expression" dxfId="2601" priority="22">
      <formula>K25&lt;0</formula>
    </cfRule>
  </conditionalFormatting>
  <conditionalFormatting sqref="L25 L38">
    <cfRule type="expression" dxfId="2600" priority="19">
      <formula>L25&gt;0</formula>
    </cfRule>
    <cfRule type="expression" dxfId="2599" priority="20">
      <formula>L25&lt;0</formula>
    </cfRule>
  </conditionalFormatting>
  <conditionalFormatting sqref="F89:F110">
    <cfRule type="expression" dxfId="2598" priority="17">
      <formula>F89&gt;0</formula>
    </cfRule>
    <cfRule type="expression" dxfId="2597" priority="18">
      <formula>F89&lt;0</formula>
    </cfRule>
  </conditionalFormatting>
  <conditionalFormatting sqref="H89:H110">
    <cfRule type="expression" dxfId="2596" priority="15">
      <formula>H89&gt;0</formula>
    </cfRule>
    <cfRule type="expression" dxfId="2595" priority="16">
      <formula>H89&lt;0</formula>
    </cfRule>
  </conditionalFormatting>
  <conditionalFormatting sqref="J89:J102">
    <cfRule type="expression" dxfId="2594" priority="13">
      <formula>J89&gt;0</formula>
    </cfRule>
    <cfRule type="expression" dxfId="2593" priority="14">
      <formula>J89&lt;0</formula>
    </cfRule>
  </conditionalFormatting>
  <conditionalFormatting sqref="K89:K102">
    <cfRule type="expression" dxfId="2592" priority="11">
      <formula>K89&gt;0</formula>
    </cfRule>
    <cfRule type="expression" dxfId="2591" priority="12">
      <formula>K89&lt;0</formula>
    </cfRule>
  </conditionalFormatting>
  <conditionalFormatting sqref="L89:L102">
    <cfRule type="expression" dxfId="2590" priority="9">
      <formula>L89&gt;0</formula>
    </cfRule>
    <cfRule type="expression" dxfId="2589" priority="10">
      <formula>L89&lt;0</formula>
    </cfRule>
  </conditionalFormatting>
  <conditionalFormatting sqref="F25:F29">
    <cfRule type="expression" dxfId="2588" priority="7">
      <formula>F25&gt;0</formula>
    </cfRule>
    <cfRule type="expression" dxfId="2587" priority="8">
      <formula>F25&lt;0</formula>
    </cfRule>
  </conditionalFormatting>
  <conditionalFormatting sqref="H25:H29">
    <cfRule type="expression" dxfId="2586" priority="5">
      <formula>H25&gt;0</formula>
    </cfRule>
    <cfRule type="expression" dxfId="258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26.015500000000003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25.8399</v>
      </c>
      <c r="R4" s="425">
        <v>-3.8300000000000001E-2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5167.9799999999996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5203.1000000000004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-35.1200000000008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-35.1200000000008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-6.7498222213681841E-3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1.2383948854291232E-2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28.423890000000004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13240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28.165491000000003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27.907092000000002</v>
      </c>
    </row>
    <row r="20" spans="1:16" x14ac:dyDescent="0.25">
      <c r="O20" s="81">
        <v>1.07</v>
      </c>
      <c r="P20" s="81">
        <f t="shared" si="0"/>
        <v>27.648693000000002</v>
      </c>
    </row>
    <row r="21" spans="1:16" x14ac:dyDescent="0.25">
      <c r="O21" s="81">
        <v>1.06</v>
      </c>
      <c r="P21" s="81">
        <f t="shared" si="0"/>
        <v>27.390294000000001</v>
      </c>
    </row>
    <row r="22" spans="1:16" x14ac:dyDescent="0.25">
      <c r="O22" s="81">
        <v>1.05</v>
      </c>
      <c r="P22" s="81">
        <f t="shared" si="0"/>
        <v>27.131895</v>
      </c>
    </row>
    <row r="23" spans="1:16" x14ac:dyDescent="0.25">
      <c r="O23" s="81">
        <v>1.04</v>
      </c>
      <c r="P23" s="81">
        <f t="shared" si="0"/>
        <v>26.873495999999999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26.615097000000002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26.356698000000002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26.098299000000001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25.8399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25.581500999999999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25.323101999999999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25.064702999999998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24.806304000000001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24.547905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24.289505999999999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24.031107000000002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23.772708000000002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23.514309000000001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23.25591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84" priority="47">
      <formula>F54&gt;0</formula>
    </cfRule>
    <cfRule type="expression" dxfId="2583" priority="48">
      <formula>F54&lt;0</formula>
    </cfRule>
  </conditionalFormatting>
  <conditionalFormatting sqref="Q7">
    <cfRule type="expression" dxfId="2582" priority="45">
      <formula>Q7&gt;0</formula>
    </cfRule>
    <cfRule type="expression" dxfId="2581" priority="46">
      <formula>Q7&lt;0</formula>
    </cfRule>
  </conditionalFormatting>
  <conditionalFormatting sqref="Q8">
    <cfRule type="expression" dxfId="2580" priority="43">
      <formula>Q8&gt;0</formula>
    </cfRule>
    <cfRule type="expression" dxfId="2579" priority="44">
      <formula>Q8&lt;0</formula>
    </cfRule>
  </conditionalFormatting>
  <conditionalFormatting sqref="F33:F36 F38:F53">
    <cfRule type="expression" dxfId="2578" priority="41">
      <formula>F33&gt;0</formula>
    </cfRule>
    <cfRule type="expression" dxfId="2577" priority="42">
      <formula>F33&lt;0</formula>
    </cfRule>
  </conditionalFormatting>
  <conditionalFormatting sqref="H33:H36 H38:H53">
    <cfRule type="expression" dxfId="2576" priority="39">
      <formula>H33&gt;0</formula>
    </cfRule>
    <cfRule type="expression" dxfId="2575" priority="40">
      <formula>H33&lt;0</formula>
    </cfRule>
  </conditionalFormatting>
  <conditionalFormatting sqref="Q10">
    <cfRule type="expression" dxfId="2574" priority="37">
      <formula>Q10&gt;0</formula>
    </cfRule>
    <cfRule type="expression" dxfId="2573" priority="38">
      <formula>Q10&lt;0</formula>
    </cfRule>
  </conditionalFormatting>
  <conditionalFormatting sqref="J25:J37">
    <cfRule type="expression" dxfId="2572" priority="35">
      <formula>J25&gt;0</formula>
    </cfRule>
    <cfRule type="expression" dxfId="2571" priority="36">
      <formula>J25&lt;0</formula>
    </cfRule>
  </conditionalFormatting>
  <conditionalFormatting sqref="K25:K38">
    <cfRule type="expression" dxfId="2570" priority="33">
      <formula>K25&gt;0</formula>
    </cfRule>
    <cfRule type="expression" dxfId="2569" priority="34">
      <formula>K25&lt;0</formula>
    </cfRule>
  </conditionalFormatting>
  <conditionalFormatting sqref="L25">
    <cfRule type="expression" dxfId="2568" priority="31">
      <formula>L25&gt;0</formula>
    </cfRule>
    <cfRule type="expression" dxfId="2567" priority="32">
      <formula>L25&lt;0</formula>
    </cfRule>
  </conditionalFormatting>
  <conditionalFormatting sqref="F89:F110">
    <cfRule type="expression" dxfId="2566" priority="29">
      <formula>F89&gt;0</formula>
    </cfRule>
    <cfRule type="expression" dxfId="2565" priority="30">
      <formula>F89&lt;0</formula>
    </cfRule>
  </conditionalFormatting>
  <conditionalFormatting sqref="H89:H110">
    <cfRule type="expression" dxfId="2564" priority="27">
      <formula>H89&gt;0</formula>
    </cfRule>
    <cfRule type="expression" dxfId="2563" priority="28">
      <formula>H89&lt;0</formula>
    </cfRule>
  </conditionalFormatting>
  <conditionalFormatting sqref="J89:J102">
    <cfRule type="expression" dxfId="2562" priority="25">
      <formula>J89&gt;0</formula>
    </cfRule>
    <cfRule type="expression" dxfId="2561" priority="26">
      <formula>J89&lt;0</formula>
    </cfRule>
  </conditionalFormatting>
  <conditionalFormatting sqref="K89:K102">
    <cfRule type="expression" dxfId="2560" priority="23">
      <formula>K89&gt;0</formula>
    </cfRule>
    <cfRule type="expression" dxfId="2559" priority="24">
      <formula>K89&lt;0</formula>
    </cfRule>
  </conditionalFormatting>
  <conditionalFormatting sqref="L89:L102">
    <cfRule type="expression" dxfId="2558" priority="21">
      <formula>L89&gt;0</formula>
    </cfRule>
    <cfRule type="expression" dxfId="2557" priority="22">
      <formula>L89&lt;0</formula>
    </cfRule>
  </conditionalFormatting>
  <conditionalFormatting sqref="F29:F32">
    <cfRule type="expression" dxfId="2556" priority="19">
      <formula>F29&gt;0</formula>
    </cfRule>
    <cfRule type="expression" dxfId="2555" priority="20">
      <formula>F29&lt;0</formula>
    </cfRule>
  </conditionalFormatting>
  <conditionalFormatting sqref="H29:H32">
    <cfRule type="expression" dxfId="2554" priority="17">
      <formula>H29&gt;0</formula>
    </cfRule>
    <cfRule type="expression" dxfId="2553" priority="18">
      <formula>H29&lt;0</formula>
    </cfRule>
  </conditionalFormatting>
  <conditionalFormatting sqref="F25:F26 F28">
    <cfRule type="expression" dxfId="2552" priority="15">
      <formula>F25&gt;0</formula>
    </cfRule>
    <cfRule type="expression" dxfId="2551" priority="16">
      <formula>F25&lt;0</formula>
    </cfRule>
  </conditionalFormatting>
  <conditionalFormatting sqref="H25:H26 H28">
    <cfRule type="expression" dxfId="2550" priority="13">
      <formula>H25&gt;0</formula>
    </cfRule>
    <cfRule type="expression" dxfId="2549" priority="14">
      <formula>H25&lt;0</formula>
    </cfRule>
  </conditionalFormatting>
  <conditionalFormatting sqref="F37">
    <cfRule type="expression" dxfId="2548" priority="11">
      <formula>F37&gt;0</formula>
    </cfRule>
    <cfRule type="expression" dxfId="2547" priority="12">
      <formula>F37&lt;0</formula>
    </cfRule>
  </conditionalFormatting>
  <conditionalFormatting sqref="H37">
    <cfRule type="expression" dxfId="2546" priority="9">
      <formula>H37&gt;0</formula>
    </cfRule>
    <cfRule type="expression" dxfId="2545" priority="10">
      <formula>H37&lt;0</formula>
    </cfRule>
  </conditionalFormatting>
  <conditionalFormatting sqref="J49">
    <cfRule type="expression" dxfId="2544" priority="7">
      <formula>J49&gt;0</formula>
    </cfRule>
    <cfRule type="expression" dxfId="2543" priority="8">
      <formula>J49&lt;0</formula>
    </cfRule>
  </conditionalFormatting>
  <conditionalFormatting sqref="J38:J48">
    <cfRule type="expression" dxfId="2542" priority="5">
      <formula>J38&gt;0</formula>
    </cfRule>
    <cfRule type="expression" dxfId="2541" priority="6">
      <formula>J38&lt;0</formula>
    </cfRule>
  </conditionalFormatting>
  <conditionalFormatting sqref="F27">
    <cfRule type="expression" dxfId="2540" priority="3">
      <formula>F27&gt;0</formula>
    </cfRule>
    <cfRule type="expression" dxfId="2539" priority="4">
      <formula>F27&lt;0</formula>
    </cfRule>
  </conditionalFormatting>
  <conditionalFormatting sqref="H27">
    <cfRule type="expression" dxfId="2538" priority="1">
      <formula>H27&gt;0</formula>
    </cfRule>
    <cfRule type="expression" dxfId="253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8"/>
  <sheetViews>
    <sheetView zoomScaleNormal="100" workbookViewId="0">
      <pane ySplit="1" topLeftCell="A308" activePane="bottomLeft" state="frozen"/>
      <selection pane="bottomLeft" activeCell="J325" sqref="J32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2200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9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6.3645818181818523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15.04</v>
      </c>
      <c r="R4" s="424">
        <v>-3.7100000000000001E-2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33088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14002.080000000075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33701.491000001552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19085.919999999925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1.3630774856306938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M593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1.3297872340425534E-2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23.87301587301587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18.348799999999997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18.198399999999999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18.047999999999998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17.897599999999997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17.747199999999999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17.596799999999998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17.446399999999997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17.295999999999999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17.145599999999998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16.995199999999997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16.844799999999999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16.694400000000002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16.544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16.393599999999999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16.243200000000002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16.0928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15.942399999999999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15.792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15.6416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15.491199999999999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15.3408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15.190399999999999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15.04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14.8896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14.739199999999999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14.588799999999999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14.438399999999998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14.287999999999998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14.137599999999999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13.9872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13.8368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13.686399999999999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13.536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13.3856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13.235199999999999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13.0848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12.934399999999998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12.783999999999999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2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2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1300</v>
      </c>
      <c r="AA88" s="2"/>
      <c r="AD88" s="2"/>
      <c r="AG88" s="2"/>
      <c r="AI88" s="2"/>
    </row>
    <row r="89" spans="1:35" x14ac:dyDescent="0.25">
      <c r="A89" s="882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1309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1310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1315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1316</v>
      </c>
    </row>
    <row r="96" spans="1:35" x14ac:dyDescent="0.25">
      <c r="A96" s="883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3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2" si="6">C97*D97+E97</f>
        <v>2068</v>
      </c>
      <c r="G97" s="29"/>
      <c r="U97" s="121">
        <v>43435</v>
      </c>
    </row>
    <row r="98" spans="1:21" x14ac:dyDescent="0.25">
      <c r="A98" s="883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3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4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4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4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4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4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32800</v>
      </c>
      <c r="D116" s="18"/>
      <c r="E116" s="18"/>
      <c r="F116" s="18">
        <f>SUM(F2:F115)</f>
        <v>548598.54999999993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8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8" si="59">C326*(E326-D326)</f>
        <v>20990.000000000004</v>
      </c>
      <c r="G326" s="39">
        <f t="shared" ref="G326:G328" si="60">D326*C326</f>
        <v>11110</v>
      </c>
      <c r="H326" s="179">
        <f t="shared" ref="H326:H328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A328">
        <v>1200</v>
      </c>
      <c r="B328" s="150">
        <v>43448</v>
      </c>
      <c r="C328" s="10">
        <v>2200</v>
      </c>
      <c r="D328" s="190">
        <v>6.3646000000000003</v>
      </c>
      <c r="E328" s="39">
        <v>15.04</v>
      </c>
      <c r="F328" s="39">
        <f t="shared" si="59"/>
        <v>19085.88</v>
      </c>
      <c r="G328" s="39">
        <f t="shared" si="60"/>
        <v>14002.12</v>
      </c>
      <c r="H328" s="179">
        <f t="shared" si="61"/>
        <v>1.3630707350029851</v>
      </c>
      <c r="I328" s="39"/>
      <c r="J328" s="39"/>
      <c r="K328" s="39">
        <f t="shared" si="58"/>
        <v>33701.451000001631</v>
      </c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3" spans="1:12" x14ac:dyDescent="0.25">
      <c r="B333" s="544" t="s">
        <v>113</v>
      </c>
      <c r="C333" s="414" t="s">
        <v>145</v>
      </c>
      <c r="D333" s="545" t="s">
        <v>144</v>
      </c>
      <c r="E333" s="416" t="s">
        <v>146</v>
      </c>
      <c r="F333" s="417" t="s">
        <v>65</v>
      </c>
      <c r="G333" s="418" t="s">
        <v>150</v>
      </c>
      <c r="H333" s="417" t="s">
        <v>88</v>
      </c>
      <c r="I333" s="418" t="s">
        <v>153</v>
      </c>
    </row>
    <row r="334" spans="1:12" x14ac:dyDescent="0.25">
      <c r="B334" s="546">
        <v>42305</v>
      </c>
      <c r="C334" s="298">
        <v>2000</v>
      </c>
      <c r="D334" s="547">
        <v>34.06</v>
      </c>
      <c r="E334" s="299">
        <v>17.68</v>
      </c>
      <c r="F334" s="299">
        <v>-32767.45</v>
      </c>
      <c r="G334" s="299">
        <f t="shared" ref="G334:G340" si="62">IF(C334=0, 0,D334*C334)</f>
        <v>68120</v>
      </c>
      <c r="H334" s="301">
        <f t="shared" ref="H334:H340" si="63">IF(C334=0, D334, (E334-D334)/D334)</f>
        <v>-0.48091603053435117</v>
      </c>
      <c r="I334" s="299"/>
    </row>
    <row r="335" spans="1:12" x14ac:dyDescent="0.25">
      <c r="B335" s="546">
        <v>42307</v>
      </c>
      <c r="C335" s="298">
        <v>0</v>
      </c>
      <c r="D335" s="547" t="s">
        <v>128</v>
      </c>
      <c r="E335" s="299">
        <v>17.55</v>
      </c>
      <c r="F335" s="299">
        <v>-30722.2</v>
      </c>
      <c r="G335" s="299">
        <f t="shared" si="62"/>
        <v>0</v>
      </c>
      <c r="H335" s="301" t="str">
        <f t="shared" si="63"/>
        <v>N/A</v>
      </c>
      <c r="I335" s="299"/>
    </row>
    <row r="336" spans="1:12" x14ac:dyDescent="0.25">
      <c r="B336" s="546">
        <v>42310</v>
      </c>
      <c r="C336" s="298">
        <v>0</v>
      </c>
      <c r="D336" s="547" t="s">
        <v>128</v>
      </c>
      <c r="E336" s="299">
        <v>19.010000000000002</v>
      </c>
      <c r="F336" s="299">
        <v>-30693.25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42314</v>
      </c>
      <c r="C337" s="298">
        <v>2500</v>
      </c>
      <c r="D337" s="547">
        <v>30.24</v>
      </c>
      <c r="E337" s="299">
        <v>18.29</v>
      </c>
      <c r="F337" s="299">
        <v>-29878.25</v>
      </c>
      <c r="G337" s="299">
        <f t="shared" si="62"/>
        <v>75600</v>
      </c>
      <c r="H337" s="301">
        <f t="shared" si="63"/>
        <v>-0.39517195767195767</v>
      </c>
      <c r="I337" s="299"/>
    </row>
    <row r="338" spans="2:14" x14ac:dyDescent="0.25">
      <c r="B338" s="546">
        <v>42318</v>
      </c>
      <c r="C338" s="298">
        <v>0</v>
      </c>
      <c r="D338" s="547" t="s">
        <v>128</v>
      </c>
      <c r="E338" s="299">
        <v>18.78</v>
      </c>
      <c r="F338" s="299">
        <v>-28604.09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42328</v>
      </c>
      <c r="C339" s="298">
        <v>3078</v>
      </c>
      <c r="D339" s="547">
        <v>26.76</v>
      </c>
      <c r="E339" s="299">
        <v>17.440000000000001</v>
      </c>
      <c r="F339" s="299">
        <v>-28696.448999999906</v>
      </c>
      <c r="G339" s="299">
        <f t="shared" si="62"/>
        <v>82367.28</v>
      </c>
      <c r="H339" s="301">
        <f t="shared" si="63"/>
        <v>-0.34828101644245141</v>
      </c>
      <c r="I339" s="299"/>
    </row>
    <row r="340" spans="2:14" x14ac:dyDescent="0.25">
      <c r="B340" s="546">
        <v>42331</v>
      </c>
      <c r="C340" s="298">
        <v>0</v>
      </c>
      <c r="D340" s="547" t="s">
        <v>128</v>
      </c>
      <c r="E340" s="299">
        <v>17.53</v>
      </c>
      <c r="F340" s="299">
        <v>-28051.068999999901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42335</v>
      </c>
      <c r="C341" s="298">
        <v>3078</v>
      </c>
      <c r="D341" s="547">
        <v>26.85</v>
      </c>
      <c r="E341" s="299">
        <v>17.73</v>
      </c>
      <c r="F341" s="299">
        <f>C341*(E341-D341)</f>
        <v>-28071.360000000004</v>
      </c>
      <c r="G341" s="299">
        <f>D341*C341</f>
        <v>82644.3</v>
      </c>
      <c r="H341" s="300">
        <f>(E341-D341)/D341</f>
        <v>-0.33966480446927377</v>
      </c>
      <c r="I341" s="299"/>
    </row>
    <row r="342" spans="2:14" x14ac:dyDescent="0.25">
      <c r="B342" s="546">
        <v>42335</v>
      </c>
      <c r="C342" s="298">
        <v>3578</v>
      </c>
      <c r="D342" s="547">
        <v>25.55</v>
      </c>
      <c r="E342" s="299">
        <v>17.440000000000001</v>
      </c>
      <c r="F342" s="299">
        <f t="shared" ref="F342:F373" si="64">C342*(E342-D342)</f>
        <v>-29017.579999999998</v>
      </c>
      <c r="G342" s="299">
        <f t="shared" ref="G342:G371" si="65">D342*C342</f>
        <v>91417.900000000009</v>
      </c>
      <c r="H342" s="300">
        <f t="shared" ref="H342:H371" si="66">(E342-D342)/D342</f>
        <v>-0.31741682974559682</v>
      </c>
      <c r="I342" s="299"/>
    </row>
    <row r="343" spans="2:14" x14ac:dyDescent="0.25">
      <c r="B343" s="546">
        <v>42340</v>
      </c>
      <c r="C343" s="298">
        <v>4178</v>
      </c>
      <c r="D343" s="547">
        <v>24.29</v>
      </c>
      <c r="E343" s="299">
        <v>16.670000000000002</v>
      </c>
      <c r="F343" s="299">
        <f t="shared" si="64"/>
        <v>-31836.35999999999</v>
      </c>
      <c r="G343" s="299">
        <f t="shared" si="65"/>
        <v>101483.62</v>
      </c>
      <c r="H343" s="300">
        <f t="shared" si="66"/>
        <v>-0.31370934540963352</v>
      </c>
      <c r="I343" s="299"/>
    </row>
    <row r="344" spans="2:14" x14ac:dyDescent="0.25">
      <c r="B344" s="546">
        <v>42342</v>
      </c>
      <c r="C344" s="298">
        <v>4678</v>
      </c>
      <c r="D344" s="547">
        <v>23.39</v>
      </c>
      <c r="E344" s="299">
        <v>16.12</v>
      </c>
      <c r="F344" s="299">
        <f t="shared" si="64"/>
        <v>-34009.06</v>
      </c>
      <c r="G344" s="299">
        <f t="shared" si="65"/>
        <v>109418.42</v>
      </c>
      <c r="H344" s="300">
        <f t="shared" si="66"/>
        <v>-0.31081658828559211</v>
      </c>
      <c r="I344" s="299"/>
    </row>
    <row r="345" spans="2:14" x14ac:dyDescent="0.25">
      <c r="B345" s="546">
        <v>42342</v>
      </c>
      <c r="C345" s="298">
        <v>4178</v>
      </c>
      <c r="D345" s="547">
        <v>24.26</v>
      </c>
      <c r="E345" s="299">
        <v>16.12</v>
      </c>
      <c r="F345" s="299">
        <f t="shared" si="64"/>
        <v>-34008.920000000006</v>
      </c>
      <c r="G345" s="299">
        <f t="shared" si="65"/>
        <v>101358.28000000001</v>
      </c>
      <c r="H345" s="300">
        <f t="shared" si="66"/>
        <v>-0.33553173948887055</v>
      </c>
      <c r="I345" s="299"/>
    </row>
    <row r="346" spans="2:14" x14ac:dyDescent="0.25">
      <c r="B346" s="546">
        <v>42345</v>
      </c>
      <c r="C346" s="298">
        <v>4678</v>
      </c>
      <c r="D346" s="547">
        <v>23.24</v>
      </c>
      <c r="E346" s="299">
        <v>14.78</v>
      </c>
      <c r="F346" s="299">
        <f t="shared" si="64"/>
        <v>-39575.879999999997</v>
      </c>
      <c r="G346" s="299">
        <f t="shared" si="65"/>
        <v>108716.71999999999</v>
      </c>
      <c r="H346" s="300">
        <f t="shared" si="66"/>
        <v>-0.36402753872633387</v>
      </c>
      <c r="I346" s="299"/>
      <c r="N346" s="70"/>
    </row>
    <row r="347" spans="2:14" x14ac:dyDescent="0.25">
      <c r="B347" s="546">
        <v>42347</v>
      </c>
      <c r="C347" s="298">
        <v>4778</v>
      </c>
      <c r="D347" s="547">
        <v>23.06</v>
      </c>
      <c r="E347" s="299">
        <v>14.92</v>
      </c>
      <c r="F347" s="299">
        <f t="shared" si="64"/>
        <v>-38892.919999999991</v>
      </c>
      <c r="G347" s="299">
        <f t="shared" si="65"/>
        <v>110180.68</v>
      </c>
      <c r="H347" s="300">
        <f t="shared" si="66"/>
        <v>-0.3529921942758022</v>
      </c>
      <c r="I347" s="299"/>
    </row>
    <row r="348" spans="2:14" x14ac:dyDescent="0.25">
      <c r="B348" s="546">
        <v>42348</v>
      </c>
      <c r="C348" s="298">
        <v>4178</v>
      </c>
      <c r="D348" s="547">
        <v>24.23</v>
      </c>
      <c r="E348" s="299">
        <v>14.74</v>
      </c>
      <c r="F348" s="299">
        <f t="shared" si="64"/>
        <v>-39649.22</v>
      </c>
      <c r="G348" s="299">
        <f t="shared" si="65"/>
        <v>101232.94</v>
      </c>
      <c r="H348" s="300">
        <f t="shared" si="66"/>
        <v>-0.39166322740404458</v>
      </c>
      <c r="I348" s="299"/>
    </row>
    <row r="349" spans="2:14" x14ac:dyDescent="0.25">
      <c r="B349" s="546">
        <v>42349</v>
      </c>
      <c r="C349" s="298">
        <v>3678</v>
      </c>
      <c r="D349" s="547">
        <v>25.57</v>
      </c>
      <c r="E349" s="299">
        <v>14.34</v>
      </c>
      <c r="F349" s="299">
        <f t="shared" si="64"/>
        <v>-41303.94</v>
      </c>
      <c r="G349" s="299">
        <f t="shared" si="65"/>
        <v>94046.46</v>
      </c>
      <c r="H349" s="300">
        <f t="shared" si="66"/>
        <v>-0.43918654673445445</v>
      </c>
      <c r="I349" s="299"/>
    </row>
    <row r="350" spans="2:14" x14ac:dyDescent="0.25">
      <c r="B350" s="546">
        <v>42352</v>
      </c>
      <c r="C350" s="298">
        <v>4178</v>
      </c>
      <c r="D350" s="547">
        <v>24.18</v>
      </c>
      <c r="E350" s="299">
        <v>13.96</v>
      </c>
      <c r="F350" s="299">
        <f t="shared" si="64"/>
        <v>-42699.159999999996</v>
      </c>
      <c r="G350" s="299">
        <f t="shared" si="65"/>
        <v>101024.04</v>
      </c>
      <c r="H350" s="300">
        <f t="shared" si="66"/>
        <v>-0.42266335814722905</v>
      </c>
      <c r="I350" s="299"/>
    </row>
    <row r="351" spans="2:14" x14ac:dyDescent="0.25">
      <c r="B351" s="546">
        <v>42355</v>
      </c>
      <c r="C351" s="298">
        <v>4678</v>
      </c>
      <c r="D351" s="547">
        <v>22.98</v>
      </c>
      <c r="E351" s="299">
        <v>12.78</v>
      </c>
      <c r="F351" s="299">
        <f t="shared" si="64"/>
        <v>-47715.600000000006</v>
      </c>
      <c r="G351" s="299">
        <f t="shared" si="65"/>
        <v>107500.44</v>
      </c>
      <c r="H351" s="300">
        <f t="shared" si="66"/>
        <v>-0.44386422976501311</v>
      </c>
      <c r="I351" s="299"/>
    </row>
    <row r="352" spans="2:14" x14ac:dyDescent="0.25">
      <c r="B352" s="546">
        <v>42356</v>
      </c>
      <c r="C352" s="298">
        <v>5178</v>
      </c>
      <c r="D352" s="547">
        <v>21.99</v>
      </c>
      <c r="E352" s="299">
        <v>12.95</v>
      </c>
      <c r="F352" s="299">
        <f t="shared" si="64"/>
        <v>-46809.119999999995</v>
      </c>
      <c r="G352" s="299">
        <f t="shared" si="65"/>
        <v>113864.21999999999</v>
      </c>
      <c r="H352" s="300">
        <f t="shared" si="66"/>
        <v>-0.41109595270577537</v>
      </c>
      <c r="I352" s="299"/>
    </row>
    <row r="353" spans="2:14" ht="15" customHeight="1" x14ac:dyDescent="0.25">
      <c r="B353" s="546">
        <v>42356</v>
      </c>
      <c r="C353" s="298">
        <v>6178</v>
      </c>
      <c r="D353" s="547">
        <v>20.48</v>
      </c>
      <c r="E353" s="299">
        <v>12.76</v>
      </c>
      <c r="F353" s="299">
        <f t="shared" si="64"/>
        <v>-47694.16</v>
      </c>
      <c r="G353" s="299">
        <f t="shared" si="65"/>
        <v>126525.44</v>
      </c>
      <c r="H353" s="300">
        <f t="shared" si="66"/>
        <v>-0.376953125</v>
      </c>
      <c r="I353" s="299"/>
    </row>
    <row r="354" spans="2:14" x14ac:dyDescent="0.25">
      <c r="B354" s="546">
        <v>42356</v>
      </c>
      <c r="C354" s="298">
        <v>6400</v>
      </c>
      <c r="D354" s="547">
        <v>20.2</v>
      </c>
      <c r="E354" s="299">
        <v>12.68</v>
      </c>
      <c r="F354" s="299">
        <f t="shared" si="64"/>
        <v>-48128</v>
      </c>
      <c r="G354" s="299">
        <f t="shared" si="65"/>
        <v>129280</v>
      </c>
      <c r="H354" s="300">
        <f t="shared" si="66"/>
        <v>-0.37227722772277227</v>
      </c>
      <c r="I354" s="299"/>
    </row>
    <row r="355" spans="2:14" x14ac:dyDescent="0.25">
      <c r="B355" s="546">
        <v>42359</v>
      </c>
      <c r="C355" s="298">
        <v>5178</v>
      </c>
      <c r="D355" s="547">
        <v>21.96</v>
      </c>
      <c r="E355" s="299">
        <v>12.66</v>
      </c>
      <c r="F355" s="299">
        <f t="shared" si="64"/>
        <v>-48155.4</v>
      </c>
      <c r="G355" s="299">
        <f t="shared" si="65"/>
        <v>113708.88</v>
      </c>
      <c r="H355" s="300">
        <f t="shared" si="66"/>
        <v>-0.42349726775956287</v>
      </c>
      <c r="I355" s="299"/>
    </row>
    <row r="356" spans="2:14" x14ac:dyDescent="0.25">
      <c r="B356" s="546">
        <v>42361</v>
      </c>
      <c r="C356" s="298">
        <v>4178</v>
      </c>
      <c r="D356" s="547">
        <v>24.07</v>
      </c>
      <c r="E356" s="299">
        <v>13.96</v>
      </c>
      <c r="F356" s="299">
        <f t="shared" si="64"/>
        <v>-42239.579999999994</v>
      </c>
      <c r="G356" s="299">
        <f t="shared" si="65"/>
        <v>100564.46</v>
      </c>
      <c r="H356" s="300">
        <f t="shared" si="66"/>
        <v>-0.42002492729538843</v>
      </c>
      <c r="I356" s="299"/>
    </row>
    <row r="357" spans="2:14" x14ac:dyDescent="0.25">
      <c r="B357" s="546">
        <v>42361</v>
      </c>
      <c r="C357" s="298">
        <v>4178</v>
      </c>
      <c r="D357" s="547">
        <v>24.03</v>
      </c>
      <c r="E357" s="299">
        <v>13.96</v>
      </c>
      <c r="F357" s="299">
        <f t="shared" si="64"/>
        <v>-42072.46</v>
      </c>
      <c r="G357" s="299">
        <f t="shared" si="65"/>
        <v>100397.34000000001</v>
      </c>
      <c r="H357" s="300">
        <f t="shared" si="66"/>
        <v>-0.41905950894714938</v>
      </c>
      <c r="I357" s="299"/>
    </row>
    <row r="358" spans="2:14" x14ac:dyDescent="0.25">
      <c r="B358" s="546">
        <v>42366</v>
      </c>
      <c r="C358" s="319">
        <v>6678</v>
      </c>
      <c r="D358" s="548">
        <v>19.91</v>
      </c>
      <c r="E358" s="299">
        <v>13.09</v>
      </c>
      <c r="F358" s="299">
        <f t="shared" si="64"/>
        <v>-45543.96</v>
      </c>
      <c r="G358" s="299">
        <f t="shared" si="65"/>
        <v>132958.98000000001</v>
      </c>
      <c r="H358" s="300">
        <f t="shared" si="66"/>
        <v>-0.34254143646408841</v>
      </c>
      <c r="I358" s="299"/>
    </row>
    <row r="359" spans="2:14" x14ac:dyDescent="0.25">
      <c r="B359" s="546">
        <v>42367</v>
      </c>
      <c r="C359" s="319">
        <v>8678</v>
      </c>
      <c r="D359" s="548">
        <v>18.32</v>
      </c>
      <c r="E359" s="299">
        <v>13.03</v>
      </c>
      <c r="F359" s="299">
        <f t="shared" si="64"/>
        <v>-45906.62000000001</v>
      </c>
      <c r="G359" s="299">
        <f t="shared" si="65"/>
        <v>158980.96</v>
      </c>
      <c r="H359" s="300">
        <f t="shared" si="66"/>
        <v>-0.28875545851528389</v>
      </c>
      <c r="I359" s="299"/>
    </row>
    <row r="360" spans="2:14" x14ac:dyDescent="0.25">
      <c r="B360" s="546">
        <v>42368</v>
      </c>
      <c r="C360" s="298">
        <v>9678</v>
      </c>
      <c r="D360" s="547">
        <v>17.73</v>
      </c>
      <c r="E360" s="299">
        <v>12.38</v>
      </c>
      <c r="F360" s="299">
        <f t="shared" si="64"/>
        <v>-51777.299999999996</v>
      </c>
      <c r="G360" s="299">
        <f t="shared" si="65"/>
        <v>171590.94</v>
      </c>
      <c r="H360" s="301">
        <f t="shared" si="66"/>
        <v>-0.30174844895657077</v>
      </c>
      <c r="I360" s="299"/>
    </row>
    <row r="361" spans="2:14" x14ac:dyDescent="0.25">
      <c r="B361" s="546">
        <v>42369</v>
      </c>
      <c r="C361" s="298">
        <v>8678</v>
      </c>
      <c r="D361" s="547">
        <v>18.312999999999999</v>
      </c>
      <c r="E361" s="299">
        <v>12.59</v>
      </c>
      <c r="F361" s="299">
        <f t="shared" si="64"/>
        <v>-49664.193999999989</v>
      </c>
      <c r="G361" s="299">
        <f t="shared" si="65"/>
        <v>158920.21399999998</v>
      </c>
      <c r="H361" s="301">
        <f t="shared" si="66"/>
        <v>-0.3125102386282968</v>
      </c>
      <c r="I361" s="299"/>
    </row>
    <row r="362" spans="2:14" x14ac:dyDescent="0.25">
      <c r="B362" s="546">
        <v>42374</v>
      </c>
      <c r="C362" s="298">
        <v>7678</v>
      </c>
      <c r="D362" s="547">
        <v>19.010000000000002</v>
      </c>
      <c r="E362" s="299">
        <v>12.76</v>
      </c>
      <c r="F362" s="299">
        <f t="shared" si="64"/>
        <v>-47987.500000000015</v>
      </c>
      <c r="G362" s="299">
        <f t="shared" si="65"/>
        <v>145958.78</v>
      </c>
      <c r="H362" s="301">
        <f t="shared" si="66"/>
        <v>-0.32877432930036832</v>
      </c>
      <c r="I362" s="299"/>
    </row>
    <row r="363" spans="2:14" x14ac:dyDescent="0.25">
      <c r="B363" s="546">
        <v>42375</v>
      </c>
      <c r="C363" s="298">
        <v>8678</v>
      </c>
      <c r="D363" s="547">
        <v>18.257000000000001</v>
      </c>
      <c r="E363" s="299">
        <v>12.76</v>
      </c>
      <c r="F363" s="299">
        <f t="shared" si="64"/>
        <v>-47702.966000000015</v>
      </c>
      <c r="G363" s="299">
        <f t="shared" si="65"/>
        <v>158434.24600000001</v>
      </c>
      <c r="H363" s="301">
        <f t="shared" si="66"/>
        <v>-0.30108999287944355</v>
      </c>
      <c r="I363" s="299"/>
    </row>
    <row r="364" spans="2:14" ht="15" customHeight="1" x14ac:dyDescent="0.25">
      <c r="B364" s="546">
        <v>42375</v>
      </c>
      <c r="C364" s="298">
        <v>9678</v>
      </c>
      <c r="D364" s="547">
        <v>17.579999999999998</v>
      </c>
      <c r="E364" s="299">
        <v>11.28</v>
      </c>
      <c r="F364" s="299">
        <f t="shared" si="64"/>
        <v>-60971.399999999987</v>
      </c>
      <c r="G364" s="299">
        <f t="shared" si="65"/>
        <v>170139.24</v>
      </c>
      <c r="H364" s="301">
        <f t="shared" si="66"/>
        <v>-0.35836177474402725</v>
      </c>
      <c r="I364" s="299"/>
      <c r="N364" s="70"/>
    </row>
    <row r="365" spans="2:14" x14ac:dyDescent="0.25">
      <c r="B365" s="546">
        <v>42398</v>
      </c>
      <c r="C365" s="298">
        <v>9278</v>
      </c>
      <c r="D365" s="547">
        <v>17.93</v>
      </c>
      <c r="E365" s="299">
        <v>9.56</v>
      </c>
      <c r="F365" s="299">
        <f t="shared" si="64"/>
        <v>-77656.859999999986</v>
      </c>
      <c r="G365" s="299">
        <f t="shared" si="65"/>
        <v>166354.54</v>
      </c>
      <c r="H365" s="301">
        <f t="shared" si="66"/>
        <v>-0.46681539319576126</v>
      </c>
      <c r="I365" s="299"/>
    </row>
    <row r="366" spans="2:14" x14ac:dyDescent="0.25">
      <c r="B366" s="546">
        <v>42402</v>
      </c>
      <c r="C366" s="298">
        <v>9678</v>
      </c>
      <c r="D366" s="547">
        <v>17.559999999999999</v>
      </c>
      <c r="E366" s="299">
        <v>8.74</v>
      </c>
      <c r="F366" s="299">
        <f t="shared" si="64"/>
        <v>-85359.959999999992</v>
      </c>
      <c r="G366" s="299">
        <f t="shared" si="65"/>
        <v>169945.68</v>
      </c>
      <c r="H366" s="301">
        <f t="shared" si="66"/>
        <v>-0.50227790432801822</v>
      </c>
      <c r="I366" s="299"/>
    </row>
    <row r="367" spans="2:14" x14ac:dyDescent="0.25">
      <c r="B367" s="546">
        <v>42411</v>
      </c>
      <c r="C367" s="298">
        <v>9678</v>
      </c>
      <c r="D367" s="547">
        <v>17.553999999999998</v>
      </c>
      <c r="E367" s="299">
        <v>7.13</v>
      </c>
      <c r="F367" s="299">
        <f t="shared" si="64"/>
        <v>-100883.47199999999</v>
      </c>
      <c r="G367" s="299">
        <f t="shared" si="65"/>
        <v>169887.61199999999</v>
      </c>
      <c r="H367" s="300">
        <f t="shared" si="66"/>
        <v>-0.59382476928335426</v>
      </c>
      <c r="I367" s="299"/>
    </row>
    <row r="368" spans="2:14" x14ac:dyDescent="0.25">
      <c r="B368" s="546">
        <v>42412</v>
      </c>
      <c r="C368" s="298">
        <v>9678</v>
      </c>
      <c r="D368" s="547">
        <v>17.55</v>
      </c>
      <c r="E368" s="299">
        <v>7.46</v>
      </c>
      <c r="F368" s="299">
        <f t="shared" si="64"/>
        <v>-97651.02</v>
      </c>
      <c r="G368" s="299">
        <f t="shared" si="65"/>
        <v>169848.9</v>
      </c>
      <c r="H368" s="300">
        <f t="shared" si="66"/>
        <v>-0.57492877492877492</v>
      </c>
      <c r="I368" s="299"/>
    </row>
    <row r="369" spans="2:9" x14ac:dyDescent="0.25">
      <c r="B369" s="546">
        <v>42416</v>
      </c>
      <c r="C369" s="298">
        <v>9178</v>
      </c>
      <c r="D369" s="547">
        <v>18.084</v>
      </c>
      <c r="E369" s="299">
        <v>7.49</v>
      </c>
      <c r="F369" s="299">
        <f t="shared" si="64"/>
        <v>-97231.731999999989</v>
      </c>
      <c r="G369" s="299">
        <f t="shared" si="65"/>
        <v>165974.95199999999</v>
      </c>
      <c r="H369" s="300">
        <f t="shared" si="66"/>
        <v>-0.58582172085821715</v>
      </c>
      <c r="I369" s="299"/>
    </row>
    <row r="370" spans="2:9" x14ac:dyDescent="0.25">
      <c r="B370" s="546">
        <v>42416</v>
      </c>
      <c r="C370" s="298">
        <v>9678</v>
      </c>
      <c r="D370" s="547">
        <v>17.536999999999999</v>
      </c>
      <c r="E370" s="299">
        <v>7.49</v>
      </c>
      <c r="F370" s="299">
        <f t="shared" si="64"/>
        <v>-97234.865999999995</v>
      </c>
      <c r="G370" s="299">
        <f t="shared" si="65"/>
        <v>169723.08599999998</v>
      </c>
      <c r="H370" s="300">
        <f t="shared" si="66"/>
        <v>-0.57290300507498426</v>
      </c>
      <c r="I370" s="299"/>
    </row>
    <row r="371" spans="2:9" x14ac:dyDescent="0.25">
      <c r="B371" s="546">
        <v>42418</v>
      </c>
      <c r="C371" s="298">
        <v>13478</v>
      </c>
      <c r="D371" s="547">
        <v>14.673999999999999</v>
      </c>
      <c r="E371" s="299">
        <v>6.93</v>
      </c>
      <c r="F371" s="299">
        <f t="shared" si="64"/>
        <v>-104373.632</v>
      </c>
      <c r="G371" s="299">
        <f t="shared" si="65"/>
        <v>197776.17199999999</v>
      </c>
      <c r="H371" s="300">
        <f t="shared" si="66"/>
        <v>-0.52773613193403301</v>
      </c>
      <c r="I371" s="299"/>
    </row>
    <row r="372" spans="2:9" x14ac:dyDescent="0.25">
      <c r="B372" s="546">
        <v>42422</v>
      </c>
      <c r="C372" s="298">
        <v>10978</v>
      </c>
      <c r="D372" s="547">
        <v>16.314</v>
      </c>
      <c r="E372" s="299">
        <v>7.49</v>
      </c>
      <c r="F372" s="299">
        <f t="shared" si="64"/>
        <v>-96869.872000000003</v>
      </c>
      <c r="G372" s="299">
        <f>IF(C372=0, 0,D372*C372)</f>
        <v>179095.092</v>
      </c>
      <c r="H372" s="300">
        <f>IF(C372=0, D372, (E372-D372)/D372)</f>
        <v>-0.54088512933676591</v>
      </c>
      <c r="I372" s="299"/>
    </row>
    <row r="373" spans="2:9" x14ac:dyDescent="0.25">
      <c r="B373" s="546">
        <v>42422</v>
      </c>
      <c r="C373" s="298">
        <v>9978</v>
      </c>
      <c r="D373" s="547">
        <v>17.199000000000002</v>
      </c>
      <c r="E373" s="299">
        <v>7.49</v>
      </c>
      <c r="F373" s="299">
        <f t="shared" si="64"/>
        <v>-96876.402000000016</v>
      </c>
      <c r="G373" s="299">
        <f>IF(C373=0, 0,D373*C373)</f>
        <v>171611.622</v>
      </c>
      <c r="H373" s="300">
        <f>IF(C373=0, D373, (E373-D373)/D373)</f>
        <v>-0.56450956450956458</v>
      </c>
      <c r="I373" s="299"/>
    </row>
    <row r="374" spans="2:9" x14ac:dyDescent="0.25">
      <c r="B374" s="546">
        <v>42426</v>
      </c>
      <c r="C374" s="298">
        <v>9678</v>
      </c>
      <c r="D374" s="547">
        <v>17.489000000000001</v>
      </c>
      <c r="E374" s="299">
        <v>7.49</v>
      </c>
      <c r="F374" s="299">
        <f t="shared" ref="F374:F382" si="67">C374*(E374-D374)</f>
        <v>-96770.322</v>
      </c>
      <c r="G374" s="299">
        <f>IF(C374=0, 0,D374*C374)</f>
        <v>169258.54200000002</v>
      </c>
      <c r="H374" s="300">
        <f>IF(C374=0, D374, (E374-D374)/D374)</f>
        <v>-0.57173080221853734</v>
      </c>
      <c r="I374" s="299"/>
    </row>
    <row r="375" spans="2:9" x14ac:dyDescent="0.25">
      <c r="B375" s="546">
        <v>42426</v>
      </c>
      <c r="C375" s="298">
        <v>9178</v>
      </c>
      <c r="D375" s="547">
        <v>18.02</v>
      </c>
      <c r="E375" s="299">
        <v>7.76</v>
      </c>
      <c r="F375" s="299">
        <f t="shared" si="67"/>
        <v>-94166.28</v>
      </c>
      <c r="G375" s="299">
        <f t="shared" ref="G375:G382" si="68">IF(C375=0, 0,D375*C375)</f>
        <v>165387.56</v>
      </c>
      <c r="H375" s="300">
        <f t="shared" ref="H375:H382" si="69">IF(C375=0, D375, (E375-D375)/D375)</f>
        <v>-0.5693673695893452</v>
      </c>
      <c r="I375" s="299"/>
    </row>
    <row r="376" spans="2:9" x14ac:dyDescent="0.25">
      <c r="B376" s="546">
        <v>42426</v>
      </c>
      <c r="C376" s="298">
        <v>8178</v>
      </c>
      <c r="D376" s="547">
        <v>19.245999999999999</v>
      </c>
      <c r="E376" s="299">
        <v>8</v>
      </c>
      <c r="F376" s="299">
        <f t="shared" si="67"/>
        <v>-91969.787999999986</v>
      </c>
      <c r="G376" s="299">
        <f t="shared" si="68"/>
        <v>157393.788</v>
      </c>
      <c r="H376" s="300">
        <f t="shared" si="69"/>
        <v>-0.58432921126467829</v>
      </c>
      <c r="I376" s="299"/>
    </row>
    <row r="377" spans="2:9" x14ac:dyDescent="0.25">
      <c r="B377" s="546">
        <v>42426</v>
      </c>
      <c r="C377" s="298">
        <v>6678</v>
      </c>
      <c r="D377" s="547">
        <v>21.75</v>
      </c>
      <c r="E377" s="299">
        <v>8.1</v>
      </c>
      <c r="F377" s="299">
        <f t="shared" si="67"/>
        <v>-91154.7</v>
      </c>
      <c r="G377" s="299">
        <f t="shared" si="68"/>
        <v>145246.5</v>
      </c>
      <c r="H377" s="300">
        <f t="shared" si="69"/>
        <v>-0.62758620689655176</v>
      </c>
      <c r="I377" s="299"/>
    </row>
    <row r="378" spans="2:9" x14ac:dyDescent="0.25">
      <c r="B378" s="546">
        <v>42426</v>
      </c>
      <c r="C378" s="298">
        <v>8678</v>
      </c>
      <c r="D378" s="547">
        <v>18.568999999999999</v>
      </c>
      <c r="E378" s="299">
        <v>7.94</v>
      </c>
      <c r="F378" s="299">
        <f t="shared" si="67"/>
        <v>-92238.461999999985</v>
      </c>
      <c r="G378" s="299">
        <f t="shared" si="68"/>
        <v>161141.78199999998</v>
      </c>
      <c r="H378" s="300">
        <f t="shared" si="69"/>
        <v>-0.57240562227368186</v>
      </c>
      <c r="I378" s="299"/>
    </row>
    <row r="379" spans="2:9" x14ac:dyDescent="0.25">
      <c r="B379" s="546">
        <v>42429</v>
      </c>
      <c r="C379" s="298">
        <v>7678</v>
      </c>
      <c r="D379" s="547">
        <v>19.876000000000001</v>
      </c>
      <c r="E379" s="299">
        <v>8.2100000000000009</v>
      </c>
      <c r="F379" s="299">
        <f t="shared" si="67"/>
        <v>-89571.54800000001</v>
      </c>
      <c r="G379" s="299">
        <f t="shared" si="68"/>
        <v>152607.92800000001</v>
      </c>
      <c r="H379" s="300">
        <f t="shared" si="69"/>
        <v>-0.58693902193600322</v>
      </c>
      <c r="I379" s="299"/>
    </row>
    <row r="380" spans="2:9" x14ac:dyDescent="0.25">
      <c r="B380" s="546">
        <v>42429</v>
      </c>
      <c r="C380" s="298">
        <v>9678</v>
      </c>
      <c r="D380" s="547">
        <v>17.463000000000001</v>
      </c>
      <c r="E380" s="299">
        <v>8.2100000000000009</v>
      </c>
      <c r="F380" s="299">
        <f t="shared" si="67"/>
        <v>-89550.534</v>
      </c>
      <c r="G380" s="299">
        <f t="shared" si="68"/>
        <v>169006.91400000002</v>
      </c>
      <c r="H380" s="300">
        <f t="shared" si="69"/>
        <v>-0.5298631392086125</v>
      </c>
      <c r="I380" s="299"/>
    </row>
    <row r="381" spans="2:9" x14ac:dyDescent="0.25">
      <c r="B381" s="546">
        <v>42429</v>
      </c>
      <c r="C381" s="298">
        <v>9178</v>
      </c>
      <c r="D381" s="547">
        <v>17.981000000000002</v>
      </c>
      <c r="E381" s="299">
        <v>8.2100000000000009</v>
      </c>
      <c r="F381" s="299">
        <f t="shared" si="67"/>
        <v>-89678.238000000012</v>
      </c>
      <c r="G381" s="299">
        <f t="shared" si="68"/>
        <v>165029.61800000002</v>
      </c>
      <c r="H381" s="300">
        <f t="shared" si="69"/>
        <v>-0.5434069295367332</v>
      </c>
      <c r="I381" s="299"/>
    </row>
    <row r="382" spans="2:9" x14ac:dyDescent="0.25">
      <c r="B382" s="546">
        <v>42429</v>
      </c>
      <c r="C382" s="298">
        <v>9678</v>
      </c>
      <c r="D382" s="547">
        <v>17.459</v>
      </c>
      <c r="E382" s="299">
        <v>8.2100000000000009</v>
      </c>
      <c r="F382" s="299">
        <f t="shared" si="67"/>
        <v>-89511.821999999986</v>
      </c>
      <c r="G382" s="299">
        <f t="shared" si="68"/>
        <v>168968.20199999999</v>
      </c>
      <c r="H382" s="300">
        <f t="shared" si="69"/>
        <v>-0.5297554270004009</v>
      </c>
      <c r="I382" s="299"/>
    </row>
    <row r="383" spans="2:9" x14ac:dyDescent="0.25">
      <c r="B383" s="546">
        <v>42429</v>
      </c>
      <c r="C383" s="298">
        <v>9178</v>
      </c>
      <c r="D383" s="547">
        <v>17.975999999999999</v>
      </c>
      <c r="E383" s="299">
        <v>8.2100000000000009</v>
      </c>
      <c r="F383" s="299">
        <f t="shared" ref="F383:F394" si="70">C383*(E383-D383)</f>
        <v>-89632.347999999984</v>
      </c>
      <c r="G383" s="299">
        <f t="shared" ref="G383:G394" si="71">IF(C383=0, 0,D383*C383)</f>
        <v>164983.728</v>
      </c>
      <c r="H383" s="300">
        <f t="shared" ref="H383:H434" si="72">IF(C383=0, D383, (E383-D383)/D383)</f>
        <v>-0.54327992879394738</v>
      </c>
      <c r="I383" s="299" t="s">
        <v>185</v>
      </c>
    </row>
    <row r="384" spans="2:9" x14ac:dyDescent="0.25">
      <c r="B384" s="546">
        <v>42430</v>
      </c>
      <c r="C384" s="319">
        <v>10178</v>
      </c>
      <c r="D384" s="548">
        <v>16.974</v>
      </c>
      <c r="E384" s="299">
        <v>7.8</v>
      </c>
      <c r="F384" s="299">
        <f t="shared" si="70"/>
        <v>-93372.971999999994</v>
      </c>
      <c r="G384" s="299">
        <f t="shared" si="71"/>
        <v>172761.372</v>
      </c>
      <c r="H384" s="300">
        <f t="shared" si="72"/>
        <v>-0.54047366560622123</v>
      </c>
      <c r="I384" s="299"/>
    </row>
    <row r="385" spans="2:14" ht="15" customHeight="1" x14ac:dyDescent="0.25">
      <c r="B385" s="546">
        <v>42430</v>
      </c>
      <c r="C385" s="319">
        <v>9678</v>
      </c>
      <c r="D385" s="548">
        <v>17.440000000000001</v>
      </c>
      <c r="E385" s="299">
        <v>7.96</v>
      </c>
      <c r="F385" s="299">
        <f t="shared" si="70"/>
        <v>-91747.44</v>
      </c>
      <c r="G385" s="299">
        <f t="shared" si="71"/>
        <v>168784.32</v>
      </c>
      <c r="H385" s="300">
        <f t="shared" si="72"/>
        <v>-0.54357798165137616</v>
      </c>
      <c r="I385" s="299"/>
    </row>
    <row r="386" spans="2:14" x14ac:dyDescent="0.25">
      <c r="B386" s="546">
        <v>42431</v>
      </c>
      <c r="C386" s="298">
        <v>8678</v>
      </c>
      <c r="D386" s="547">
        <v>18.405999999999999</v>
      </c>
      <c r="E386" s="299">
        <v>9.1</v>
      </c>
      <c r="F386" s="299">
        <f t="shared" si="70"/>
        <v>-80757.467999999993</v>
      </c>
      <c r="G386" s="299">
        <f t="shared" si="71"/>
        <v>159727.26799999998</v>
      </c>
      <c r="H386" s="301">
        <f t="shared" si="72"/>
        <v>-0.50559600130392257</v>
      </c>
      <c r="I386" s="299"/>
    </row>
    <row r="387" spans="2:14" x14ac:dyDescent="0.25">
      <c r="B387" s="546">
        <v>42432</v>
      </c>
      <c r="C387" s="298">
        <v>9278</v>
      </c>
      <c r="D387" s="547">
        <v>17.771999999999998</v>
      </c>
      <c r="E387" s="299">
        <v>9.9700000000000006</v>
      </c>
      <c r="F387" s="299">
        <f t="shared" si="70"/>
        <v>-72386.955999999976</v>
      </c>
      <c r="G387" s="299">
        <f t="shared" si="71"/>
        <v>164888.61599999998</v>
      </c>
      <c r="H387" s="301">
        <f t="shared" si="72"/>
        <v>-0.43900517668242173</v>
      </c>
      <c r="I387" s="299"/>
    </row>
    <row r="388" spans="2:14" x14ac:dyDescent="0.25">
      <c r="B388" s="546">
        <v>42433</v>
      </c>
      <c r="C388" s="298">
        <v>9278</v>
      </c>
      <c r="D388" s="547">
        <v>17.771999999999998</v>
      </c>
      <c r="E388" s="299">
        <v>11</v>
      </c>
      <c r="F388" s="299">
        <f t="shared" si="70"/>
        <v>-62830.615999999987</v>
      </c>
      <c r="G388" s="299">
        <f t="shared" si="71"/>
        <v>164888.61599999998</v>
      </c>
      <c r="H388" s="301">
        <f t="shared" si="72"/>
        <v>-0.38104884087328378</v>
      </c>
      <c r="I388" s="299"/>
    </row>
    <row r="389" spans="2:14" x14ac:dyDescent="0.25">
      <c r="B389" s="546">
        <v>42439</v>
      </c>
      <c r="C389" s="298">
        <v>9278</v>
      </c>
      <c r="D389" s="547">
        <v>17.718</v>
      </c>
      <c r="E389" s="299">
        <v>10.59</v>
      </c>
      <c r="F389" s="299">
        <f t="shared" si="70"/>
        <v>-66133.584000000003</v>
      </c>
      <c r="G389" s="299">
        <f t="shared" si="71"/>
        <v>164387.60399999999</v>
      </c>
      <c r="H389" s="301">
        <f t="shared" si="72"/>
        <v>-0.40230274297324753</v>
      </c>
      <c r="I389" s="299" t="s">
        <v>184</v>
      </c>
    </row>
    <row r="390" spans="2:14" x14ac:dyDescent="0.25">
      <c r="B390" s="546">
        <v>42440</v>
      </c>
      <c r="C390" s="298">
        <v>9278</v>
      </c>
      <c r="D390" s="547">
        <v>17.712</v>
      </c>
      <c r="E390" s="299">
        <v>11.12</v>
      </c>
      <c r="F390" s="299">
        <f t="shared" si="70"/>
        <v>-61160.576000000008</v>
      </c>
      <c r="G390" s="299">
        <f t="shared" si="71"/>
        <v>164331.93599999999</v>
      </c>
      <c r="H390" s="301">
        <f t="shared" si="72"/>
        <v>-0.37217705510388438</v>
      </c>
      <c r="I390" s="299"/>
    </row>
    <row r="391" spans="2:14" x14ac:dyDescent="0.25">
      <c r="B391" s="546">
        <v>42446</v>
      </c>
      <c r="C391" s="298">
        <v>9278</v>
      </c>
      <c r="D391" s="547">
        <v>17.704999999999998</v>
      </c>
      <c r="E391" s="299">
        <v>11.45</v>
      </c>
      <c r="F391" s="299">
        <f t="shared" si="70"/>
        <v>-58033.889999999992</v>
      </c>
      <c r="G391" s="299">
        <f t="shared" si="71"/>
        <v>164266.99</v>
      </c>
      <c r="H391" s="301">
        <f t="shared" si="72"/>
        <v>-0.353290031064671</v>
      </c>
      <c r="I391" s="299"/>
    </row>
    <row r="392" spans="2:14" x14ac:dyDescent="0.25">
      <c r="B392" s="546">
        <v>42447</v>
      </c>
      <c r="C392" s="298">
        <v>7928</v>
      </c>
      <c r="D392" s="547">
        <v>18.734999999999999</v>
      </c>
      <c r="E392" s="299">
        <v>11.63</v>
      </c>
      <c r="F392" s="299">
        <f t="shared" si="70"/>
        <v>-56328.439999999988</v>
      </c>
      <c r="G392" s="299">
        <f t="shared" si="71"/>
        <v>148531.07999999999</v>
      </c>
      <c r="H392" s="301">
        <f t="shared" si="72"/>
        <v>-0.37923672271150249</v>
      </c>
      <c r="I392" s="299"/>
    </row>
    <row r="393" spans="2:14" x14ac:dyDescent="0.25">
      <c r="B393" s="546">
        <v>42450</v>
      </c>
      <c r="C393" s="298">
        <v>9278</v>
      </c>
      <c r="D393" s="547">
        <v>17.670000000000002</v>
      </c>
      <c r="E393" s="299">
        <v>11.43</v>
      </c>
      <c r="F393" s="299">
        <f t="shared" si="70"/>
        <v>-57894.720000000016</v>
      </c>
      <c r="G393" s="299">
        <f t="shared" si="71"/>
        <v>163942.26</v>
      </c>
      <c r="H393" s="300">
        <f t="shared" si="72"/>
        <v>-0.35314091680814946</v>
      </c>
      <c r="I393" s="299"/>
    </row>
    <row r="394" spans="2:14" x14ac:dyDescent="0.25">
      <c r="B394" s="546">
        <v>42451</v>
      </c>
      <c r="C394" s="298">
        <v>9628</v>
      </c>
      <c r="D394" s="547">
        <v>17.428000000000001</v>
      </c>
      <c r="E394" s="299">
        <v>11.31</v>
      </c>
      <c r="F394" s="299">
        <f t="shared" si="70"/>
        <v>-58904.104000000007</v>
      </c>
      <c r="G394" s="299">
        <f t="shared" si="71"/>
        <v>167796.78400000001</v>
      </c>
      <c r="H394" s="300">
        <f t="shared" si="72"/>
        <v>-0.35104429653431263</v>
      </c>
      <c r="I394" s="299"/>
    </row>
    <row r="395" spans="2:14" x14ac:dyDescent="0.25">
      <c r="B395" s="546">
        <v>42453</v>
      </c>
      <c r="C395" s="298">
        <v>13278</v>
      </c>
      <c r="D395" s="547">
        <v>15.5565</v>
      </c>
      <c r="E395" s="299">
        <v>10.29</v>
      </c>
      <c r="F395" s="299">
        <f t="shared" ref="F395:F434" si="73">C395*(E395-D395)</f>
        <v>-69928.587000000014</v>
      </c>
      <c r="G395" s="299">
        <f t="shared" ref="G395:G434" si="74">IF(C395=0, 0,D395*C395)</f>
        <v>206559.20699999999</v>
      </c>
      <c r="H395" s="300">
        <f t="shared" si="72"/>
        <v>-0.33854016006171056</v>
      </c>
      <c r="I395" s="299"/>
      <c r="N395" s="29"/>
    </row>
    <row r="396" spans="2:14" x14ac:dyDescent="0.25">
      <c r="B396" s="546">
        <v>42459</v>
      </c>
      <c r="C396" s="298">
        <v>11278</v>
      </c>
      <c r="D396" s="547">
        <v>16.408899999999999</v>
      </c>
      <c r="E396" s="299">
        <v>10.53</v>
      </c>
      <c r="F396" s="299">
        <f t="shared" si="73"/>
        <v>-66302.234199999992</v>
      </c>
      <c r="G396" s="299">
        <f t="shared" si="74"/>
        <v>185059.5742</v>
      </c>
      <c r="H396" s="300">
        <f t="shared" si="72"/>
        <v>-0.35827508242478168</v>
      </c>
      <c r="I396" s="299"/>
    </row>
    <row r="397" spans="2:14" x14ac:dyDescent="0.25">
      <c r="B397" s="546">
        <v>42460</v>
      </c>
      <c r="C397" s="298">
        <v>9678</v>
      </c>
      <c r="D397" s="547">
        <v>17.311699999999998</v>
      </c>
      <c r="E397" s="299">
        <v>11.14</v>
      </c>
      <c r="F397" s="299">
        <f t="shared" si="73"/>
        <v>-59729.712599999977</v>
      </c>
      <c r="G397" s="299">
        <f t="shared" si="74"/>
        <v>167542.63259999998</v>
      </c>
      <c r="H397" s="300">
        <f t="shared" si="72"/>
        <v>-0.35650456049954643</v>
      </c>
      <c r="I397" s="299"/>
    </row>
    <row r="398" spans="2:14" x14ac:dyDescent="0.25">
      <c r="B398" s="546">
        <v>42461</v>
      </c>
      <c r="C398" s="298">
        <v>11678</v>
      </c>
      <c r="D398" s="547">
        <v>16.116</v>
      </c>
      <c r="E398" s="299">
        <v>10.53</v>
      </c>
      <c r="F398" s="299">
        <f t="shared" si="73"/>
        <v>-65233.308000000005</v>
      </c>
      <c r="G398" s="299">
        <f t="shared" si="74"/>
        <v>188202.64799999999</v>
      </c>
      <c r="H398" s="300">
        <f t="shared" si="72"/>
        <v>-0.34661206254653765</v>
      </c>
      <c r="I398" s="299"/>
    </row>
    <row r="399" spans="2:14" x14ac:dyDescent="0.25">
      <c r="B399" s="546">
        <v>42461</v>
      </c>
      <c r="C399" s="298">
        <v>9678</v>
      </c>
      <c r="D399" s="547">
        <v>17.266200000000001</v>
      </c>
      <c r="E399" s="299">
        <v>10.56</v>
      </c>
      <c r="F399" s="299">
        <f t="shared" si="73"/>
        <v>-64902.603600000009</v>
      </c>
      <c r="G399" s="299">
        <f t="shared" si="74"/>
        <v>167102.28360000002</v>
      </c>
      <c r="H399" s="300">
        <f t="shared" si="72"/>
        <v>-0.388400458699656</v>
      </c>
      <c r="I399" s="299"/>
    </row>
    <row r="400" spans="2:14" x14ac:dyDescent="0.25">
      <c r="B400" s="546">
        <v>42464</v>
      </c>
      <c r="C400" s="298">
        <v>9778</v>
      </c>
      <c r="D400" s="547">
        <v>17.196100000000001</v>
      </c>
      <c r="E400" s="299">
        <v>10.4</v>
      </c>
      <c r="F400" s="299">
        <f t="shared" si="73"/>
        <v>-66452.265800000008</v>
      </c>
      <c r="G400" s="299">
        <f t="shared" si="74"/>
        <v>168143.46580000001</v>
      </c>
      <c r="H400" s="300">
        <f t="shared" si="72"/>
        <v>-0.3952117049796175</v>
      </c>
      <c r="I400" s="299"/>
    </row>
    <row r="401" spans="2:9" x14ac:dyDescent="0.25">
      <c r="B401" s="546">
        <v>42465</v>
      </c>
      <c r="C401" s="298">
        <v>9678</v>
      </c>
      <c r="D401" s="547">
        <v>17.262699999999999</v>
      </c>
      <c r="E401" s="299">
        <v>10.63</v>
      </c>
      <c r="F401" s="299">
        <f t="shared" si="73"/>
        <v>-64191.270599999982</v>
      </c>
      <c r="G401" s="299">
        <f t="shared" si="74"/>
        <v>167068.4106</v>
      </c>
      <c r="H401" s="300">
        <f t="shared" si="72"/>
        <v>-0.38422147172806098</v>
      </c>
      <c r="I401" s="299"/>
    </row>
    <row r="402" spans="2:9" x14ac:dyDescent="0.25">
      <c r="B402" s="546">
        <v>42469</v>
      </c>
      <c r="C402" s="298">
        <v>8678</v>
      </c>
      <c r="D402" s="547">
        <v>17.895700000000001</v>
      </c>
      <c r="E402" s="299">
        <v>11.78</v>
      </c>
      <c r="F402" s="299">
        <f t="shared" si="73"/>
        <v>-53072.044600000016</v>
      </c>
      <c r="G402" s="299">
        <f t="shared" si="74"/>
        <v>155298.88460000002</v>
      </c>
      <c r="H402" s="300">
        <f t="shared" si="72"/>
        <v>-0.34174131215878684</v>
      </c>
      <c r="I402" s="299"/>
    </row>
    <row r="403" spans="2:9" x14ac:dyDescent="0.25">
      <c r="B403" s="546">
        <v>42471</v>
      </c>
      <c r="C403" s="298">
        <v>9678</v>
      </c>
      <c r="D403" s="547">
        <v>17.2514</v>
      </c>
      <c r="E403" s="299">
        <v>11.67</v>
      </c>
      <c r="F403" s="299">
        <f t="shared" si="73"/>
        <v>-54016.789200000007</v>
      </c>
      <c r="G403" s="299">
        <f t="shared" si="74"/>
        <v>166959.04920000001</v>
      </c>
      <c r="H403" s="300">
        <f t="shared" si="72"/>
        <v>-0.32353316252593994</v>
      </c>
      <c r="I403" s="299"/>
    </row>
    <row r="404" spans="2:9" x14ac:dyDescent="0.25">
      <c r="B404" s="546">
        <v>42472</v>
      </c>
      <c r="C404" s="298">
        <v>8288</v>
      </c>
      <c r="D404" s="547">
        <v>17.96</v>
      </c>
      <c r="E404" s="299">
        <v>13.05</v>
      </c>
      <c r="F404" s="299">
        <f t="shared" si="73"/>
        <v>-40694.080000000002</v>
      </c>
      <c r="G404" s="299">
        <f t="shared" si="74"/>
        <v>148852.48000000001</v>
      </c>
      <c r="H404" s="300">
        <f t="shared" si="72"/>
        <v>-0.27338530066815142</v>
      </c>
      <c r="I404" s="299"/>
    </row>
    <row r="405" spans="2:9" x14ac:dyDescent="0.25">
      <c r="B405" s="546">
        <v>42473</v>
      </c>
      <c r="C405" s="298">
        <v>9258</v>
      </c>
      <c r="D405" s="547">
        <v>17.415800000000001</v>
      </c>
      <c r="E405" s="299">
        <v>12.92</v>
      </c>
      <c r="F405" s="299">
        <f t="shared" si="73"/>
        <v>-41622.116400000006</v>
      </c>
      <c r="G405" s="299">
        <f t="shared" si="74"/>
        <v>161235.47640000001</v>
      </c>
      <c r="H405" s="300">
        <f t="shared" si="72"/>
        <v>-0.2581449029042594</v>
      </c>
      <c r="I405" s="299"/>
    </row>
    <row r="406" spans="2:9" x14ac:dyDescent="0.25">
      <c r="B406" s="546">
        <v>42474</v>
      </c>
      <c r="C406" s="298">
        <v>9678</v>
      </c>
      <c r="D406" s="547">
        <v>17.2135</v>
      </c>
      <c r="E406" s="299">
        <v>13.11</v>
      </c>
      <c r="F406" s="299">
        <f t="shared" si="73"/>
        <v>-39713.673000000003</v>
      </c>
      <c r="G406" s="299">
        <f t="shared" si="74"/>
        <v>166592.253</v>
      </c>
      <c r="H406" s="300">
        <f t="shared" si="72"/>
        <v>-0.23838847416272113</v>
      </c>
      <c r="I406" s="299"/>
    </row>
    <row r="407" spans="2:9" ht="15" customHeight="1" x14ac:dyDescent="0.25">
      <c r="B407" s="546">
        <v>42474</v>
      </c>
      <c r="C407" s="298">
        <v>9178</v>
      </c>
      <c r="D407" s="547">
        <v>17.433299999999999</v>
      </c>
      <c r="E407" s="299">
        <v>13.11</v>
      </c>
      <c r="F407" s="299">
        <f t="shared" si="73"/>
        <v>-39679.2474</v>
      </c>
      <c r="G407" s="299">
        <f t="shared" si="74"/>
        <v>160002.82739999998</v>
      </c>
      <c r="H407" s="300">
        <f t="shared" si="72"/>
        <v>-0.24799091394056202</v>
      </c>
      <c r="I407" s="299"/>
    </row>
    <row r="408" spans="2:9" x14ac:dyDescent="0.25">
      <c r="B408" s="546">
        <v>42475</v>
      </c>
      <c r="C408" s="298">
        <v>9678</v>
      </c>
      <c r="D408" s="547">
        <v>17.205100000000002</v>
      </c>
      <c r="E408" s="299">
        <v>13.01</v>
      </c>
      <c r="F408" s="299">
        <f t="shared" si="73"/>
        <v>-40600.177800000019</v>
      </c>
      <c r="G408" s="299">
        <f t="shared" si="74"/>
        <v>166510.9578</v>
      </c>
      <c r="H408" s="300">
        <f t="shared" si="72"/>
        <v>-0.24382886469709572</v>
      </c>
      <c r="I408" s="299"/>
    </row>
    <row r="409" spans="2:9" x14ac:dyDescent="0.25">
      <c r="B409" s="546">
        <v>42478</v>
      </c>
      <c r="C409" s="298">
        <v>9178</v>
      </c>
      <c r="D409" s="547">
        <v>17.412400000000002</v>
      </c>
      <c r="E409" s="299">
        <v>13.36</v>
      </c>
      <c r="F409" s="299">
        <f t="shared" si="73"/>
        <v>-37192.92720000002</v>
      </c>
      <c r="G409" s="299">
        <f t="shared" si="74"/>
        <v>159811.00720000002</v>
      </c>
      <c r="H409" s="300">
        <f t="shared" si="72"/>
        <v>-0.232730697663734</v>
      </c>
      <c r="I409" s="299"/>
    </row>
    <row r="410" spans="2:9" x14ac:dyDescent="0.25">
      <c r="B410" s="546">
        <v>42484</v>
      </c>
      <c r="C410" s="319">
        <v>9178</v>
      </c>
      <c r="D410" s="548">
        <v>17.412400000000002</v>
      </c>
      <c r="E410" s="299">
        <v>14.34</v>
      </c>
      <c r="F410" s="299">
        <f t="shared" si="73"/>
        <v>-28198.487200000018</v>
      </c>
      <c r="G410" s="299">
        <f t="shared" si="74"/>
        <v>159811.00720000002</v>
      </c>
      <c r="H410" s="300">
        <f t="shared" si="72"/>
        <v>-0.17644896740254082</v>
      </c>
      <c r="I410" s="299"/>
    </row>
    <row r="411" spans="2:9" x14ac:dyDescent="0.25">
      <c r="B411" s="546">
        <v>42485</v>
      </c>
      <c r="C411" s="319">
        <v>9678</v>
      </c>
      <c r="D411" s="548">
        <v>17.233499999999999</v>
      </c>
      <c r="E411" s="299">
        <v>13.83</v>
      </c>
      <c r="F411" s="299">
        <f t="shared" si="73"/>
        <v>-32939.072999999997</v>
      </c>
      <c r="G411" s="299">
        <f t="shared" si="74"/>
        <v>166785.81299999999</v>
      </c>
      <c r="H411" s="300">
        <f t="shared" si="72"/>
        <v>-0.19749325441726867</v>
      </c>
      <c r="I411" s="299"/>
    </row>
    <row r="412" spans="2:9" x14ac:dyDescent="0.25">
      <c r="B412" s="546">
        <v>42486</v>
      </c>
      <c r="C412" s="298">
        <v>9178</v>
      </c>
      <c r="D412" s="547">
        <v>17.390599999999999</v>
      </c>
      <c r="E412" s="299">
        <v>14.44</v>
      </c>
      <c r="F412" s="299">
        <f t="shared" si="73"/>
        <v>-27080.606799999998</v>
      </c>
      <c r="G412" s="299">
        <f t="shared" si="74"/>
        <v>159610.92679999999</v>
      </c>
      <c r="H412" s="301">
        <f t="shared" si="72"/>
        <v>-0.16966637148804525</v>
      </c>
      <c r="I412" s="299"/>
    </row>
    <row r="413" spans="2:9" x14ac:dyDescent="0.25">
      <c r="B413" s="546">
        <v>42487</v>
      </c>
      <c r="C413" s="298">
        <v>9178</v>
      </c>
      <c r="D413" s="547">
        <v>17.376300000000001</v>
      </c>
      <c r="E413" s="299">
        <v>14.84</v>
      </c>
      <c r="F413" s="299">
        <f t="shared" si="73"/>
        <v>-23278.161400000005</v>
      </c>
      <c r="G413" s="299">
        <f t="shared" si="74"/>
        <v>159479.6814</v>
      </c>
      <c r="H413" s="301">
        <f t="shared" si="72"/>
        <v>-0.14596317973331496</v>
      </c>
      <c r="I413" s="299"/>
    </row>
    <row r="414" spans="2:9" ht="15" customHeight="1" x14ac:dyDescent="0.25">
      <c r="B414" s="546">
        <v>42488</v>
      </c>
      <c r="C414" s="298">
        <v>9678</v>
      </c>
      <c r="D414" s="547">
        <v>17.2287</v>
      </c>
      <c r="E414" s="299">
        <v>14.35</v>
      </c>
      <c r="F414" s="299">
        <f t="shared" si="73"/>
        <v>-27860.058600000004</v>
      </c>
      <c r="G414" s="299">
        <f t="shared" si="74"/>
        <v>166739.35860000001</v>
      </c>
      <c r="H414" s="301">
        <f t="shared" si="72"/>
        <v>-0.16708747612994598</v>
      </c>
      <c r="I414" s="299"/>
    </row>
    <row r="415" spans="2:9" x14ac:dyDescent="0.25">
      <c r="B415" s="546">
        <v>42489</v>
      </c>
      <c r="C415" s="298">
        <v>9678</v>
      </c>
      <c r="D415" s="547">
        <v>17.179200000000002</v>
      </c>
      <c r="E415" s="299">
        <v>14.09</v>
      </c>
      <c r="F415" s="299">
        <f t="shared" si="73"/>
        <v>-29897.277600000016</v>
      </c>
      <c r="G415" s="299">
        <f t="shared" si="74"/>
        <v>166260.29760000002</v>
      </c>
      <c r="H415" s="301">
        <f t="shared" si="72"/>
        <v>-0.17982211045916</v>
      </c>
      <c r="I415" s="299"/>
    </row>
    <row r="416" spans="2:9" x14ac:dyDescent="0.25">
      <c r="B416" s="546">
        <v>42492</v>
      </c>
      <c r="C416" s="298">
        <v>9678</v>
      </c>
      <c r="D416" s="547">
        <v>17.136399999999998</v>
      </c>
      <c r="E416" s="299">
        <v>13.55</v>
      </c>
      <c r="F416" s="299">
        <f t="shared" si="73"/>
        <v>-34709.179199999977</v>
      </c>
      <c r="G416" s="299">
        <f t="shared" si="74"/>
        <v>165846.07919999998</v>
      </c>
      <c r="H416" s="301">
        <f t="shared" si="72"/>
        <v>-0.20928549753740563</v>
      </c>
      <c r="I416" s="299"/>
    </row>
    <row r="417" spans="2:9" x14ac:dyDescent="0.25">
      <c r="B417" s="546">
        <v>42493</v>
      </c>
      <c r="C417" s="298">
        <v>9678</v>
      </c>
      <c r="D417" s="547">
        <v>17.1221</v>
      </c>
      <c r="E417" s="299">
        <v>12.79</v>
      </c>
      <c r="F417" s="299">
        <f t="shared" si="73"/>
        <v>-41926.063800000004</v>
      </c>
      <c r="G417" s="299">
        <f t="shared" si="74"/>
        <v>165707.6838</v>
      </c>
      <c r="H417" s="301">
        <f t="shared" si="72"/>
        <v>-0.25301218892542388</v>
      </c>
      <c r="I417" s="299"/>
    </row>
    <row r="418" spans="2:9" x14ac:dyDescent="0.25">
      <c r="B418" s="546">
        <v>42494</v>
      </c>
      <c r="C418" s="298">
        <v>11678</v>
      </c>
      <c r="D418" s="547">
        <v>16.316800000000001</v>
      </c>
      <c r="E418" s="299">
        <v>12.17</v>
      </c>
      <c r="F418" s="299">
        <f t="shared" si="73"/>
        <v>-48426.330400000006</v>
      </c>
      <c r="G418" s="299">
        <f t="shared" si="74"/>
        <v>190547.59040000002</v>
      </c>
      <c r="H418" s="301">
        <f t="shared" si="72"/>
        <v>-0.25414296920964896</v>
      </c>
      <c r="I418" s="299"/>
    </row>
    <row r="419" spans="2:9" x14ac:dyDescent="0.25">
      <c r="B419" s="546">
        <v>42495</v>
      </c>
      <c r="C419" s="298">
        <v>9678</v>
      </c>
      <c r="D419" s="547">
        <v>17.0684</v>
      </c>
      <c r="E419" s="299">
        <v>12.07</v>
      </c>
      <c r="F419" s="299">
        <f t="shared" si="73"/>
        <v>-48374.515200000002</v>
      </c>
      <c r="G419" s="299">
        <f t="shared" si="74"/>
        <v>165187.97520000002</v>
      </c>
      <c r="H419" s="300">
        <f t="shared" si="72"/>
        <v>-0.29284525790349419</v>
      </c>
      <c r="I419" s="299"/>
    </row>
    <row r="420" spans="2:9" x14ac:dyDescent="0.25">
      <c r="B420" s="546">
        <v>42499</v>
      </c>
      <c r="C420" s="298">
        <v>10678</v>
      </c>
      <c r="D420" s="547">
        <v>16.537600000000001</v>
      </c>
      <c r="E420" s="299">
        <v>11.44</v>
      </c>
      <c r="F420" s="299">
        <f t="shared" si="73"/>
        <v>-54432.172800000015</v>
      </c>
      <c r="G420" s="299">
        <f t="shared" si="74"/>
        <v>176588.49280000001</v>
      </c>
      <c r="H420" s="300">
        <f t="shared" si="72"/>
        <v>-0.30824303405572762</v>
      </c>
      <c r="I420" s="299"/>
    </row>
    <row r="421" spans="2:9" x14ac:dyDescent="0.25">
      <c r="B421" s="546">
        <v>42500</v>
      </c>
      <c r="C421" s="298">
        <v>9678</v>
      </c>
      <c r="D421" s="547">
        <v>17.042100000000001</v>
      </c>
      <c r="E421" s="299">
        <v>11.94</v>
      </c>
      <c r="F421" s="299">
        <f t="shared" si="73"/>
        <v>-49378.123800000016</v>
      </c>
      <c r="G421" s="299">
        <f t="shared" si="74"/>
        <v>164933.44380000001</v>
      </c>
      <c r="H421" s="300">
        <f t="shared" si="72"/>
        <v>-0.2993821184009014</v>
      </c>
      <c r="I421" s="299"/>
    </row>
    <row r="422" spans="2:9" x14ac:dyDescent="0.25">
      <c r="B422" s="546">
        <v>42502</v>
      </c>
      <c r="C422" s="298">
        <v>10678</v>
      </c>
      <c r="D422" s="547">
        <v>16.601800000000001</v>
      </c>
      <c r="E422" s="299">
        <v>12.33</v>
      </c>
      <c r="F422" s="299">
        <f t="shared" si="73"/>
        <v>-45614.280400000011</v>
      </c>
      <c r="G422" s="299">
        <f t="shared" si="74"/>
        <v>177274.02040000001</v>
      </c>
      <c r="H422" s="300">
        <f t="shared" si="72"/>
        <v>-0.25730944837306802</v>
      </c>
      <c r="I422" s="299"/>
    </row>
    <row r="423" spans="2:9" x14ac:dyDescent="0.25">
      <c r="B423" s="546">
        <v>42502</v>
      </c>
      <c r="C423" s="298">
        <v>9678</v>
      </c>
      <c r="D423" s="547">
        <v>17.0334</v>
      </c>
      <c r="E423" s="299">
        <v>12.33</v>
      </c>
      <c r="F423" s="299">
        <f t="shared" si="73"/>
        <v>-45519.5052</v>
      </c>
      <c r="G423" s="299">
        <f t="shared" si="74"/>
        <v>164849.2452</v>
      </c>
      <c r="H423" s="300">
        <f t="shared" si="72"/>
        <v>-0.27612807777660364</v>
      </c>
      <c r="I423" s="299"/>
    </row>
    <row r="424" spans="2:9" ht="15" customHeight="1" x14ac:dyDescent="0.25">
      <c r="B424" s="546">
        <v>42503</v>
      </c>
      <c r="C424" s="298">
        <v>9678</v>
      </c>
      <c r="D424" s="547">
        <v>17.029299999999999</v>
      </c>
      <c r="E424" s="299">
        <v>12.3</v>
      </c>
      <c r="F424" s="299">
        <f t="shared" si="73"/>
        <v>-45770.165399999983</v>
      </c>
      <c r="G424" s="299">
        <f t="shared" si="74"/>
        <v>164809.56539999999</v>
      </c>
      <c r="H424" s="300">
        <f t="shared" si="72"/>
        <v>-0.27771546687180321</v>
      </c>
      <c r="I424" s="299"/>
    </row>
    <row r="425" spans="2:9" x14ac:dyDescent="0.25">
      <c r="B425" s="546">
        <v>42506</v>
      </c>
      <c r="C425" s="298">
        <v>9678</v>
      </c>
      <c r="D425" s="547">
        <v>17.027699999999999</v>
      </c>
      <c r="E425" s="299">
        <v>12.78</v>
      </c>
      <c r="F425" s="299">
        <f t="shared" si="73"/>
        <v>-41109.240599999997</v>
      </c>
      <c r="G425" s="299">
        <f t="shared" si="74"/>
        <v>164794.08059999999</v>
      </c>
      <c r="H425" s="300">
        <f t="shared" si="72"/>
        <v>-0.24945823569830336</v>
      </c>
      <c r="I425" s="299"/>
    </row>
    <row r="426" spans="2:9" x14ac:dyDescent="0.25">
      <c r="B426" s="546">
        <v>42513</v>
      </c>
      <c r="C426" s="298">
        <v>9178</v>
      </c>
      <c r="D426" s="547">
        <v>17.244399999999999</v>
      </c>
      <c r="E426" s="299">
        <v>13.19</v>
      </c>
      <c r="F426" s="299">
        <f t="shared" si="73"/>
        <v>-37211.283199999991</v>
      </c>
      <c r="G426" s="299">
        <f t="shared" si="74"/>
        <v>158269.10319999998</v>
      </c>
      <c r="H426" s="300">
        <f t="shared" si="72"/>
        <v>-0.23511400802579385</v>
      </c>
      <c r="I426" s="299"/>
    </row>
    <row r="427" spans="2:9" x14ac:dyDescent="0.25">
      <c r="B427" s="546">
        <v>42514</v>
      </c>
      <c r="C427" s="298">
        <v>9678</v>
      </c>
      <c r="D427" s="547">
        <v>17.026</v>
      </c>
      <c r="E427" s="299">
        <v>13.02</v>
      </c>
      <c r="F427" s="299">
        <f t="shared" si="73"/>
        <v>-38770.067999999999</v>
      </c>
      <c r="G427" s="299">
        <f t="shared" si="74"/>
        <v>164777.628</v>
      </c>
      <c r="H427" s="300">
        <f t="shared" si="72"/>
        <v>-0.23528720779983556</v>
      </c>
      <c r="I427" s="299"/>
    </row>
    <row r="428" spans="2:9" x14ac:dyDescent="0.25">
      <c r="B428" s="546">
        <v>42515</v>
      </c>
      <c r="C428" s="298">
        <v>9178</v>
      </c>
      <c r="D428" s="547">
        <v>17.206800000000001</v>
      </c>
      <c r="E428" s="299">
        <v>13.54</v>
      </c>
      <c r="F428" s="299">
        <f t="shared" si="73"/>
        <v>-33653.890400000018</v>
      </c>
      <c r="G428" s="299">
        <f t="shared" si="74"/>
        <v>157924.0104</v>
      </c>
      <c r="H428" s="300">
        <f t="shared" si="72"/>
        <v>-0.21310179696399109</v>
      </c>
      <c r="I428" s="299"/>
    </row>
    <row r="429" spans="2:9" x14ac:dyDescent="0.25">
      <c r="B429" s="546">
        <v>42516</v>
      </c>
      <c r="C429" s="298">
        <v>9678</v>
      </c>
      <c r="D429" s="547">
        <v>17.003799999999998</v>
      </c>
      <c r="E429" s="299">
        <v>13.17</v>
      </c>
      <c r="F429" s="299">
        <f t="shared" si="73"/>
        <v>-37103.516399999986</v>
      </c>
      <c r="G429" s="299">
        <f t="shared" si="74"/>
        <v>164562.77639999997</v>
      </c>
      <c r="H429" s="300">
        <f t="shared" si="72"/>
        <v>-0.22546724849739463</v>
      </c>
      <c r="I429" s="299"/>
    </row>
    <row r="430" spans="2:9" x14ac:dyDescent="0.25">
      <c r="B430" s="546">
        <v>42517</v>
      </c>
      <c r="C430" s="298">
        <v>9678</v>
      </c>
      <c r="D430" s="547">
        <v>16.999700000000001</v>
      </c>
      <c r="E430" s="299">
        <v>12.9</v>
      </c>
      <c r="F430" s="299">
        <f t="shared" si="73"/>
        <v>-39676.8966</v>
      </c>
      <c r="G430" s="299">
        <f t="shared" si="74"/>
        <v>164523.09660000002</v>
      </c>
      <c r="H430" s="300">
        <f t="shared" si="72"/>
        <v>-0.2411630793484591</v>
      </c>
      <c r="I430" s="299"/>
    </row>
    <row r="431" spans="2:9" ht="15" customHeight="1" x14ac:dyDescent="0.25">
      <c r="B431" s="546">
        <v>42525</v>
      </c>
      <c r="C431" s="298">
        <v>9678</v>
      </c>
      <c r="D431" s="547">
        <v>16.9956</v>
      </c>
      <c r="E431" s="299">
        <v>13.32</v>
      </c>
      <c r="F431" s="299">
        <f t="shared" si="73"/>
        <v>-35572.456799999993</v>
      </c>
      <c r="G431" s="299">
        <f t="shared" si="74"/>
        <v>164483.41680000001</v>
      </c>
      <c r="H431" s="300">
        <f t="shared" si="72"/>
        <v>-0.21626773988561743</v>
      </c>
      <c r="I431" s="299"/>
    </row>
    <row r="432" spans="2:9" x14ac:dyDescent="0.25">
      <c r="B432" s="546">
        <v>42527</v>
      </c>
      <c r="C432" s="298">
        <v>8178</v>
      </c>
      <c r="D432" s="547">
        <v>17.568999999999999</v>
      </c>
      <c r="E432" s="299">
        <v>13.96</v>
      </c>
      <c r="F432" s="299">
        <f t="shared" si="73"/>
        <v>-29514.401999999984</v>
      </c>
      <c r="G432" s="299">
        <f t="shared" si="74"/>
        <v>143679.28200000001</v>
      </c>
      <c r="H432" s="300">
        <f t="shared" si="72"/>
        <v>-0.20541863509590746</v>
      </c>
      <c r="I432" s="299"/>
    </row>
    <row r="433" spans="2:9" x14ac:dyDescent="0.25">
      <c r="B433" s="546">
        <v>42528</v>
      </c>
      <c r="C433" s="298">
        <v>7678</v>
      </c>
      <c r="D433" s="547">
        <v>17.759599999999999</v>
      </c>
      <c r="E433" s="299">
        <v>14.62</v>
      </c>
      <c r="F433" s="299">
        <f t="shared" si="73"/>
        <v>-24105.848799999996</v>
      </c>
      <c r="G433" s="299">
        <f t="shared" si="74"/>
        <v>136358.20879999999</v>
      </c>
      <c r="H433" s="300">
        <f t="shared" si="72"/>
        <v>-0.17678326088425414</v>
      </c>
      <c r="I433" s="299"/>
    </row>
    <row r="434" spans="2:9" x14ac:dyDescent="0.25">
      <c r="B434" s="546">
        <v>42529</v>
      </c>
      <c r="C434" s="298">
        <v>8178</v>
      </c>
      <c r="D434" s="547">
        <v>17.5654</v>
      </c>
      <c r="E434" s="299">
        <v>14.53</v>
      </c>
      <c r="F434" s="299">
        <f t="shared" si="73"/>
        <v>-24823.50120000001</v>
      </c>
      <c r="G434" s="299">
        <f t="shared" si="74"/>
        <v>143649.8412</v>
      </c>
      <c r="H434" s="300">
        <f t="shared" si="72"/>
        <v>-0.17280562924840887</v>
      </c>
      <c r="I434" s="299"/>
    </row>
    <row r="435" spans="2:9" x14ac:dyDescent="0.25">
      <c r="B435" s="546">
        <v>42531</v>
      </c>
      <c r="C435" s="298">
        <v>8978</v>
      </c>
      <c r="D435" s="547">
        <v>17.1751</v>
      </c>
      <c r="E435" s="299">
        <v>13.42</v>
      </c>
      <c r="F435" s="299">
        <f t="shared" ref="F435:F443" si="75">C435*(E435-D435)</f>
        <v>-33713.287800000006</v>
      </c>
      <c r="G435" s="299">
        <f t="shared" ref="G435:G443" si="76">IF(C435=0, 0,D435*C435)</f>
        <v>154198.0478</v>
      </c>
      <c r="H435" s="300">
        <f t="shared" ref="H435:H443" si="77">IF(C435=0, D435, (E435-D435)/D435)</f>
        <v>-0.21863628159370255</v>
      </c>
      <c r="I435" s="299"/>
    </row>
    <row r="436" spans="2:9" x14ac:dyDescent="0.25">
      <c r="B436" s="546">
        <v>42531</v>
      </c>
      <c r="C436" s="319">
        <v>9278</v>
      </c>
      <c r="D436" s="548">
        <v>17.1052</v>
      </c>
      <c r="E436" s="299">
        <v>13.42</v>
      </c>
      <c r="F436" s="299">
        <f t="shared" si="75"/>
        <v>-34191.285600000003</v>
      </c>
      <c r="G436" s="299">
        <f t="shared" si="76"/>
        <v>158702.04560000001</v>
      </c>
      <c r="H436" s="300">
        <f t="shared" si="77"/>
        <v>-0.21544325702125669</v>
      </c>
      <c r="I436" s="299"/>
    </row>
    <row r="437" spans="2:9" ht="15" customHeight="1" x14ac:dyDescent="0.25">
      <c r="B437" s="546">
        <v>42532</v>
      </c>
      <c r="C437" s="298">
        <v>9278</v>
      </c>
      <c r="D437" s="547">
        <v>17.053000000000001</v>
      </c>
      <c r="E437" s="299">
        <v>13.42</v>
      </c>
      <c r="F437" s="299">
        <f t="shared" si="75"/>
        <v>-33706.974000000009</v>
      </c>
      <c r="G437" s="299">
        <f t="shared" si="76"/>
        <v>158217.734</v>
      </c>
      <c r="H437" s="300">
        <f t="shared" si="77"/>
        <v>-0.21304169354365804</v>
      </c>
      <c r="I437" s="299" t="s">
        <v>181</v>
      </c>
    </row>
    <row r="438" spans="2:9" x14ac:dyDescent="0.25">
      <c r="B438" s="546">
        <v>42535</v>
      </c>
      <c r="C438" s="298">
        <v>9678</v>
      </c>
      <c r="D438" s="547">
        <v>16.879300000000001</v>
      </c>
      <c r="E438" s="299">
        <v>13.23</v>
      </c>
      <c r="F438" s="299">
        <f t="shared" si="75"/>
        <v>-35317.9254</v>
      </c>
      <c r="G438" s="299">
        <f t="shared" si="76"/>
        <v>163357.86540000001</v>
      </c>
      <c r="H438" s="300">
        <f t="shared" si="77"/>
        <v>-0.21619972392220058</v>
      </c>
      <c r="I438" s="299" t="s">
        <v>213</v>
      </c>
    </row>
    <row r="439" spans="2:9" x14ac:dyDescent="0.25">
      <c r="B439" s="546">
        <v>42536</v>
      </c>
      <c r="C439" s="298">
        <v>9278</v>
      </c>
      <c r="D439" s="547">
        <v>17.027999999999999</v>
      </c>
      <c r="E439" s="299">
        <v>13.06</v>
      </c>
      <c r="F439" s="299">
        <f t="shared" si="75"/>
        <v>-36815.103999999985</v>
      </c>
      <c r="G439" s="299">
        <f t="shared" si="76"/>
        <v>157985.78399999999</v>
      </c>
      <c r="H439" s="300">
        <f t="shared" si="77"/>
        <v>-0.23302795395818643</v>
      </c>
      <c r="I439" s="299"/>
    </row>
    <row r="440" spans="2:9" x14ac:dyDescent="0.25">
      <c r="B440" s="546">
        <v>42537</v>
      </c>
      <c r="C440" s="319">
        <v>9278</v>
      </c>
      <c r="D440" s="548">
        <v>17.0168</v>
      </c>
      <c r="E440" s="299">
        <v>12.67</v>
      </c>
      <c r="F440" s="299">
        <f t="shared" si="75"/>
        <v>-40329.610399999998</v>
      </c>
      <c r="G440" s="299">
        <f t="shared" si="76"/>
        <v>157881.87039999999</v>
      </c>
      <c r="H440" s="300">
        <f t="shared" si="77"/>
        <v>-0.25544168116214566</v>
      </c>
      <c r="I440" s="299"/>
    </row>
    <row r="441" spans="2:9" x14ac:dyDescent="0.25">
      <c r="B441" s="546">
        <v>42538</v>
      </c>
      <c r="C441" s="319">
        <v>9278</v>
      </c>
      <c r="D441" s="548">
        <v>17.0061</v>
      </c>
      <c r="E441" s="299">
        <v>13.16</v>
      </c>
      <c r="F441" s="299">
        <f t="shared" si="75"/>
        <v>-35684.1158</v>
      </c>
      <c r="G441" s="299">
        <f t="shared" si="76"/>
        <v>157782.59580000001</v>
      </c>
      <c r="H441" s="300">
        <f t="shared" si="77"/>
        <v>-0.2261600249322302</v>
      </c>
      <c r="I441" s="299"/>
    </row>
    <row r="442" spans="2:9" x14ac:dyDescent="0.25">
      <c r="B442" s="546">
        <v>42541</v>
      </c>
      <c r="C442" s="298">
        <v>7678</v>
      </c>
      <c r="D442" s="547">
        <v>17.568000000000001</v>
      </c>
      <c r="E442" s="299">
        <v>14.48</v>
      </c>
      <c r="F442" s="299">
        <f t="shared" si="75"/>
        <v>-23709.664000000008</v>
      </c>
      <c r="G442" s="299">
        <f t="shared" si="76"/>
        <v>134887.10400000002</v>
      </c>
      <c r="H442" s="301">
        <f t="shared" si="77"/>
        <v>-0.17577413479052828</v>
      </c>
      <c r="I442" s="299"/>
    </row>
    <row r="443" spans="2:9" x14ac:dyDescent="0.25">
      <c r="B443" s="546">
        <v>42542</v>
      </c>
      <c r="C443" s="298">
        <v>6800</v>
      </c>
      <c r="D443" s="547">
        <v>17.892099999999999</v>
      </c>
      <c r="E443" s="299">
        <v>15.09</v>
      </c>
      <c r="F443" s="299">
        <f t="shared" si="75"/>
        <v>-19054.279999999995</v>
      </c>
      <c r="G443" s="299">
        <f t="shared" si="76"/>
        <v>121666.28</v>
      </c>
      <c r="H443" s="301">
        <f t="shared" si="77"/>
        <v>-0.15661101827063337</v>
      </c>
      <c r="I443" s="299"/>
    </row>
    <row r="444" spans="2:9" x14ac:dyDescent="0.25">
      <c r="B444" s="546">
        <v>42543</v>
      </c>
      <c r="C444" s="298">
        <v>7300</v>
      </c>
      <c r="D444" s="547">
        <v>17.6769</v>
      </c>
      <c r="E444" s="299">
        <v>14.75</v>
      </c>
      <c r="F444" s="299">
        <f t="shared" ref="F444:F452" si="78">C444*(E444-D444)</f>
        <v>-21366.37</v>
      </c>
      <c r="G444" s="299">
        <f t="shared" ref="G444:G452" si="79">IF(C444=0, 0,D444*C444)</f>
        <v>129041.37</v>
      </c>
      <c r="H444" s="301">
        <f t="shared" ref="H444:H452" si="80">IF(C444=0, D444, (E444-D444)/D444)</f>
        <v>-0.16557767481854849</v>
      </c>
      <c r="I444" s="299"/>
    </row>
    <row r="445" spans="2:9" x14ac:dyDescent="0.25">
      <c r="B445" s="546">
        <v>42544</v>
      </c>
      <c r="C445" s="298">
        <v>6800</v>
      </c>
      <c r="D445" s="547">
        <v>17.856100000000001</v>
      </c>
      <c r="E445" s="299">
        <v>15.27</v>
      </c>
      <c r="F445" s="299">
        <f t="shared" si="78"/>
        <v>-17585.480000000014</v>
      </c>
      <c r="G445" s="299">
        <f t="shared" si="79"/>
        <v>121421.48000000001</v>
      </c>
      <c r="H445" s="301">
        <f t="shared" si="80"/>
        <v>-0.1448300580753917</v>
      </c>
      <c r="I445" s="299"/>
    </row>
    <row r="446" spans="2:9" x14ac:dyDescent="0.25">
      <c r="B446" s="546">
        <v>42545</v>
      </c>
      <c r="C446" s="298">
        <v>7678</v>
      </c>
      <c r="D446" s="547">
        <v>17.462</v>
      </c>
      <c r="E446" s="299">
        <v>14.41</v>
      </c>
      <c r="F446" s="299">
        <f t="shared" si="78"/>
        <v>-23433.255999999998</v>
      </c>
      <c r="G446" s="299">
        <f t="shared" si="79"/>
        <v>134073.236</v>
      </c>
      <c r="H446" s="301">
        <f t="shared" si="80"/>
        <v>-0.17477952124613444</v>
      </c>
      <c r="I446" s="299"/>
    </row>
    <row r="447" spans="2:9" x14ac:dyDescent="0.25">
      <c r="B447" s="546">
        <v>42545</v>
      </c>
      <c r="C447" s="298">
        <v>8013</v>
      </c>
      <c r="D447" s="547">
        <v>17.32</v>
      </c>
      <c r="E447" s="299">
        <v>14.68</v>
      </c>
      <c r="F447" s="299">
        <f t="shared" si="78"/>
        <v>-21154.320000000003</v>
      </c>
      <c r="G447" s="299">
        <f t="shared" si="79"/>
        <v>138785.16</v>
      </c>
      <c r="H447" s="301">
        <f t="shared" si="80"/>
        <v>-0.15242494226327949</v>
      </c>
      <c r="I447" s="299"/>
    </row>
    <row r="448" spans="2:9" x14ac:dyDescent="0.25">
      <c r="B448" s="546">
        <v>42548</v>
      </c>
      <c r="C448" s="298">
        <v>8978</v>
      </c>
      <c r="D448" s="547">
        <v>16.943300000000001</v>
      </c>
      <c r="E448" s="299">
        <v>13.66</v>
      </c>
      <c r="F448" s="299">
        <f t="shared" si="78"/>
        <v>-29477.467400000005</v>
      </c>
      <c r="G448" s="299">
        <f t="shared" si="79"/>
        <v>152116.9474</v>
      </c>
      <c r="H448" s="301">
        <f t="shared" si="80"/>
        <v>-0.19378161279089673</v>
      </c>
      <c r="I448" s="299"/>
    </row>
    <row r="449" spans="2:9" x14ac:dyDescent="0.25">
      <c r="B449" s="546">
        <v>42548</v>
      </c>
      <c r="C449" s="298">
        <v>9278</v>
      </c>
      <c r="D449" s="547">
        <v>16.834599999999998</v>
      </c>
      <c r="E449" s="299">
        <v>13.66</v>
      </c>
      <c r="F449" s="299">
        <f t="shared" si="78"/>
        <v>-29453.938799999982</v>
      </c>
      <c r="G449" s="299">
        <f t="shared" si="79"/>
        <v>156191.41879999998</v>
      </c>
      <c r="H449" s="300">
        <f t="shared" si="80"/>
        <v>-0.18857590913951019</v>
      </c>
      <c r="I449" s="299"/>
    </row>
    <row r="450" spans="2:9" x14ac:dyDescent="0.25">
      <c r="B450" s="546">
        <v>42549</v>
      </c>
      <c r="C450" s="298">
        <v>8178</v>
      </c>
      <c r="D450" s="547">
        <v>17.124400000000001</v>
      </c>
      <c r="E450" s="299">
        <v>14.78</v>
      </c>
      <c r="F450" s="299">
        <f t="shared" si="78"/>
        <v>-19172.503200000017</v>
      </c>
      <c r="G450" s="299">
        <f t="shared" si="79"/>
        <v>140043.3432</v>
      </c>
      <c r="H450" s="300">
        <f t="shared" si="80"/>
        <v>-0.13690406671182651</v>
      </c>
      <c r="I450" s="299">
        <v>17</v>
      </c>
    </row>
    <row r="451" spans="2:9" x14ac:dyDescent="0.25">
      <c r="B451" s="546">
        <v>42552</v>
      </c>
      <c r="C451" s="298">
        <v>7678</v>
      </c>
      <c r="D451" s="547">
        <v>17.2315</v>
      </c>
      <c r="E451" s="299">
        <v>15.48</v>
      </c>
      <c r="F451" s="299">
        <f t="shared" si="78"/>
        <v>-13448.017</v>
      </c>
      <c r="G451" s="299">
        <f t="shared" si="79"/>
        <v>132303.45699999999</v>
      </c>
      <c r="H451" s="300">
        <f t="shared" si="80"/>
        <v>-0.1016452427240809</v>
      </c>
      <c r="I451" s="299">
        <v>17</v>
      </c>
    </row>
    <row r="452" spans="2:9" x14ac:dyDescent="0.25">
      <c r="B452" s="546">
        <v>42552</v>
      </c>
      <c r="C452" s="298">
        <v>7300</v>
      </c>
      <c r="D452" s="547">
        <v>17.313400000000001</v>
      </c>
      <c r="E452" s="299">
        <v>15.65</v>
      </c>
      <c r="F452" s="299">
        <f t="shared" si="78"/>
        <v>-12142.820000000009</v>
      </c>
      <c r="G452" s="299">
        <f t="shared" si="79"/>
        <v>126387.82</v>
      </c>
      <c r="H452" s="300">
        <f t="shared" si="80"/>
        <v>-9.6075871868032903E-2</v>
      </c>
      <c r="I452" s="299"/>
    </row>
    <row r="453" spans="2:9" x14ac:dyDescent="0.25">
      <c r="B453" s="546">
        <v>42552</v>
      </c>
      <c r="C453" s="298">
        <v>6800</v>
      </c>
      <c r="D453" s="547">
        <v>17.446100000000001</v>
      </c>
      <c r="E453" s="299">
        <v>15.7</v>
      </c>
      <c r="F453" s="299">
        <f t="shared" ref="F453:F474" si="81">C453*(E453-D453)</f>
        <v>-11873.480000000014</v>
      </c>
      <c r="G453" s="299">
        <f t="shared" ref="G453:G474" si="82">IF(C453=0, 0,D453*C453)</f>
        <v>118633.48000000001</v>
      </c>
      <c r="H453" s="300">
        <f t="shared" ref="H453:H474" si="83">IF(C453=0, D453, (E453-D453)/D453)</f>
        <v>-0.10008540590733757</v>
      </c>
      <c r="I453" s="299"/>
    </row>
    <row r="454" spans="2:9" x14ac:dyDescent="0.25">
      <c r="B454" s="546">
        <v>42552</v>
      </c>
      <c r="C454" s="298">
        <v>6000</v>
      </c>
      <c r="D454" s="547">
        <v>17.668199999999999</v>
      </c>
      <c r="E454" s="299">
        <v>15.68</v>
      </c>
      <c r="F454" s="299">
        <f t="shared" si="81"/>
        <v>-11929.199999999995</v>
      </c>
      <c r="G454" s="299">
        <f t="shared" si="82"/>
        <v>106009.2</v>
      </c>
      <c r="H454" s="300">
        <f t="shared" si="83"/>
        <v>-0.11252985589929926</v>
      </c>
      <c r="I454" s="299"/>
    </row>
    <row r="455" spans="2:9" x14ac:dyDescent="0.25">
      <c r="B455" s="546">
        <v>42556</v>
      </c>
      <c r="C455" s="298">
        <v>8178</v>
      </c>
      <c r="D455" s="547">
        <v>16.978899999999999</v>
      </c>
      <c r="E455" s="299">
        <v>14.72</v>
      </c>
      <c r="F455" s="299">
        <f t="shared" si="81"/>
        <v>-18473.284199999991</v>
      </c>
      <c r="G455" s="299">
        <f t="shared" si="82"/>
        <v>138853.4442</v>
      </c>
      <c r="H455" s="300">
        <f t="shared" si="83"/>
        <v>-0.13304159869013887</v>
      </c>
      <c r="I455" s="299">
        <v>16.75</v>
      </c>
    </row>
    <row r="456" spans="2:9" x14ac:dyDescent="0.25">
      <c r="B456" s="546">
        <v>42556</v>
      </c>
      <c r="C456" s="298">
        <v>8678</v>
      </c>
      <c r="D456" s="547">
        <v>16.843</v>
      </c>
      <c r="E456" s="299">
        <v>14.72</v>
      </c>
      <c r="F456" s="299">
        <f t="shared" si="81"/>
        <v>-18423.393999999993</v>
      </c>
      <c r="G456" s="299">
        <f t="shared" si="82"/>
        <v>146163.554</v>
      </c>
      <c r="H456" s="300">
        <f t="shared" si="83"/>
        <v>-0.12604642878347083</v>
      </c>
      <c r="I456" s="299"/>
    </row>
    <row r="457" spans="2:9" x14ac:dyDescent="0.25">
      <c r="B457" s="546">
        <v>42557</v>
      </c>
      <c r="C457" s="298">
        <v>8178</v>
      </c>
      <c r="D457" s="547">
        <v>16.960599999999999</v>
      </c>
      <c r="E457" s="299">
        <v>14.84</v>
      </c>
      <c r="F457" s="299">
        <f t="shared" si="81"/>
        <v>-17342.266799999998</v>
      </c>
      <c r="G457" s="299">
        <f t="shared" si="82"/>
        <v>138703.7868</v>
      </c>
      <c r="H457" s="300">
        <f t="shared" si="83"/>
        <v>-0.12503095409360515</v>
      </c>
      <c r="I457" s="299">
        <v>16.75</v>
      </c>
    </row>
    <row r="458" spans="2:9" ht="15" customHeight="1" x14ac:dyDescent="0.25">
      <c r="B458" s="546">
        <v>42557</v>
      </c>
      <c r="C458" s="298">
        <v>8678</v>
      </c>
      <c r="D458" s="547">
        <v>16.835000000000001</v>
      </c>
      <c r="E458" s="299">
        <v>14.84</v>
      </c>
      <c r="F458" s="299">
        <f t="shared" si="81"/>
        <v>-17312.610000000008</v>
      </c>
      <c r="G458" s="299">
        <f t="shared" si="82"/>
        <v>146094.13</v>
      </c>
      <c r="H458" s="300">
        <f t="shared" si="83"/>
        <v>-0.11850311850311855</v>
      </c>
      <c r="I458" s="299"/>
    </row>
    <row r="459" spans="2:9" x14ac:dyDescent="0.25">
      <c r="B459" s="546">
        <v>42559</v>
      </c>
      <c r="C459" s="298">
        <v>8678</v>
      </c>
      <c r="D459" s="547">
        <v>16.835000000000001</v>
      </c>
      <c r="E459" s="299">
        <v>14.92</v>
      </c>
      <c r="F459" s="299">
        <f t="shared" si="81"/>
        <v>-16618.370000000006</v>
      </c>
      <c r="G459" s="299">
        <f t="shared" si="82"/>
        <v>146094.13</v>
      </c>
      <c r="H459" s="300">
        <f t="shared" si="83"/>
        <v>-0.1137511137511138</v>
      </c>
      <c r="I459" s="299"/>
    </row>
    <row r="460" spans="2:9" x14ac:dyDescent="0.25">
      <c r="B460" s="546">
        <v>42562</v>
      </c>
      <c r="C460" s="298">
        <v>8678</v>
      </c>
      <c r="D460" s="547">
        <v>16.835000000000001</v>
      </c>
      <c r="E460" s="299">
        <v>14.69</v>
      </c>
      <c r="F460" s="299">
        <f t="shared" si="81"/>
        <v>-18614.310000000012</v>
      </c>
      <c r="G460" s="299">
        <f t="shared" si="82"/>
        <v>146094.13</v>
      </c>
      <c r="H460" s="300">
        <f t="shared" si="83"/>
        <v>-0.12741312741312749</v>
      </c>
      <c r="I460" s="299"/>
    </row>
    <row r="461" spans="2:9" x14ac:dyDescent="0.25">
      <c r="B461" s="546">
        <v>42563</v>
      </c>
      <c r="C461" s="298">
        <v>8678</v>
      </c>
      <c r="D461" s="547">
        <v>16.835000000000001</v>
      </c>
      <c r="E461" s="299">
        <v>15.6</v>
      </c>
      <c r="F461" s="299">
        <f t="shared" si="81"/>
        <v>-10717.330000000011</v>
      </c>
      <c r="G461" s="299">
        <f t="shared" si="82"/>
        <v>146094.13</v>
      </c>
      <c r="H461" s="300">
        <f t="shared" si="83"/>
        <v>-7.3359073359073421E-2</v>
      </c>
      <c r="I461" s="299"/>
    </row>
    <row r="462" spans="2:9" x14ac:dyDescent="0.25">
      <c r="B462" s="546">
        <v>42564</v>
      </c>
      <c r="C462" s="298">
        <v>8738</v>
      </c>
      <c r="D462" s="547">
        <v>16.816099999999999</v>
      </c>
      <c r="E462" s="299">
        <v>15.29</v>
      </c>
      <c r="F462" s="299">
        <f t="shared" si="81"/>
        <v>-13335.061799999996</v>
      </c>
      <c r="G462" s="299">
        <f t="shared" si="82"/>
        <v>146939.08179999999</v>
      </c>
      <c r="H462" s="300">
        <f t="shared" si="83"/>
        <v>-9.0752314745987453E-2</v>
      </c>
      <c r="I462" s="299"/>
    </row>
    <row r="463" spans="2:9" x14ac:dyDescent="0.25">
      <c r="B463" s="546">
        <v>42566</v>
      </c>
      <c r="C463" s="298">
        <v>8738</v>
      </c>
      <c r="D463" s="547">
        <v>16.816099999999999</v>
      </c>
      <c r="E463" s="299">
        <v>15.21</v>
      </c>
      <c r="F463" s="299">
        <f t="shared" si="81"/>
        <v>-14034.101799999982</v>
      </c>
      <c r="G463" s="299">
        <f t="shared" si="82"/>
        <v>146939.08179999999</v>
      </c>
      <c r="H463" s="300">
        <f t="shared" si="83"/>
        <v>-9.5509660384988079E-2</v>
      </c>
      <c r="I463" s="299"/>
    </row>
    <row r="464" spans="2:9" x14ac:dyDescent="0.25">
      <c r="B464" s="546">
        <v>42570</v>
      </c>
      <c r="C464" s="298">
        <v>9138</v>
      </c>
      <c r="D464" s="547">
        <v>16.733499999999999</v>
      </c>
      <c r="E464" s="299">
        <v>14.75</v>
      </c>
      <c r="F464" s="299">
        <f t="shared" si="81"/>
        <v>-18125.222999999994</v>
      </c>
      <c r="G464" s="299">
        <f t="shared" si="82"/>
        <v>152910.723</v>
      </c>
      <c r="H464" s="300">
        <f t="shared" si="83"/>
        <v>-0.1185346759494427</v>
      </c>
      <c r="I464" s="299"/>
    </row>
    <row r="465" spans="2:9" x14ac:dyDescent="0.25">
      <c r="B465" s="546">
        <v>42571</v>
      </c>
      <c r="C465" s="319">
        <v>9138</v>
      </c>
      <c r="D465" s="548">
        <v>16.7227</v>
      </c>
      <c r="E465" s="299">
        <v>14.84</v>
      </c>
      <c r="F465" s="299">
        <f t="shared" si="81"/>
        <v>-17204.112599999997</v>
      </c>
      <c r="G465" s="299">
        <f t="shared" si="82"/>
        <v>152812.03260000001</v>
      </c>
      <c r="H465" s="300">
        <f t="shared" si="83"/>
        <v>-0.11258349429218965</v>
      </c>
      <c r="I465" s="299"/>
    </row>
    <row r="466" spans="2:9" x14ac:dyDescent="0.25">
      <c r="B466" s="546">
        <v>42572</v>
      </c>
      <c r="C466" s="298">
        <v>9138</v>
      </c>
      <c r="D466" s="547">
        <v>16.718900000000001</v>
      </c>
      <c r="E466" s="299">
        <v>14.42</v>
      </c>
      <c r="F466" s="299">
        <f t="shared" si="81"/>
        <v>-21007.348200000015</v>
      </c>
      <c r="G466" s="299">
        <f t="shared" si="82"/>
        <v>152777.3082</v>
      </c>
      <c r="H466" s="300">
        <f t="shared" si="83"/>
        <v>-0.13750306539305823</v>
      </c>
      <c r="I466" s="299"/>
    </row>
    <row r="467" spans="2:9" x14ac:dyDescent="0.25">
      <c r="B467" s="546">
        <v>42573</v>
      </c>
      <c r="C467" s="298">
        <v>9278</v>
      </c>
      <c r="D467" s="547">
        <v>16.679099999999998</v>
      </c>
      <c r="E467" s="299">
        <v>14.11</v>
      </c>
      <c r="F467" s="299">
        <f t="shared" si="81"/>
        <v>-23836.109799999987</v>
      </c>
      <c r="G467" s="299">
        <f t="shared" si="82"/>
        <v>154748.68979999999</v>
      </c>
      <c r="H467" s="300">
        <f t="shared" si="83"/>
        <v>-0.15403109280476759</v>
      </c>
      <c r="I467" s="299"/>
    </row>
    <row r="468" spans="2:9" x14ac:dyDescent="0.25">
      <c r="B468" s="546">
        <v>42576</v>
      </c>
      <c r="C468" s="298">
        <v>9478</v>
      </c>
      <c r="D468" s="547">
        <v>16.613099999999999</v>
      </c>
      <c r="E468" s="299">
        <v>13.58</v>
      </c>
      <c r="F468" s="299">
        <f t="shared" si="81"/>
        <v>-28747.721799999992</v>
      </c>
      <c r="G468" s="299">
        <f t="shared" si="82"/>
        <v>157458.96179999999</v>
      </c>
      <c r="H468" s="300">
        <f t="shared" si="83"/>
        <v>-0.18257278894366491</v>
      </c>
      <c r="I468" s="299"/>
    </row>
    <row r="469" spans="2:9" x14ac:dyDescent="0.25">
      <c r="B469" s="546">
        <v>42577</v>
      </c>
      <c r="C469" s="319">
        <v>9278</v>
      </c>
      <c r="D469" s="548">
        <v>16.674199999999999</v>
      </c>
      <c r="E469" s="299">
        <v>13.78</v>
      </c>
      <c r="F469" s="299">
        <f t="shared" si="81"/>
        <v>-26852.387599999998</v>
      </c>
      <c r="G469" s="299">
        <f t="shared" si="82"/>
        <v>154703.22759999998</v>
      </c>
      <c r="H469" s="300">
        <f t="shared" si="83"/>
        <v>-0.17357354475776948</v>
      </c>
      <c r="I469" s="299">
        <v>16.53</v>
      </c>
    </row>
    <row r="470" spans="2:9" x14ac:dyDescent="0.25">
      <c r="B470" s="546">
        <v>42578</v>
      </c>
      <c r="C470" s="319">
        <v>9478</v>
      </c>
      <c r="D470" s="548">
        <v>16.6004</v>
      </c>
      <c r="E470" s="299">
        <v>13.13</v>
      </c>
      <c r="F470" s="299">
        <f t="shared" si="81"/>
        <v>-32892.451199999996</v>
      </c>
      <c r="G470" s="299">
        <f t="shared" si="82"/>
        <v>157338.5912</v>
      </c>
      <c r="H470" s="300">
        <f t="shared" si="83"/>
        <v>-0.20905520348907253</v>
      </c>
      <c r="I470" s="299"/>
    </row>
    <row r="471" spans="2:9" x14ac:dyDescent="0.25">
      <c r="B471" s="546">
        <v>42580</v>
      </c>
      <c r="C471" s="298">
        <v>9478</v>
      </c>
      <c r="D471" s="547">
        <v>16.599</v>
      </c>
      <c r="E471" s="299">
        <v>13.64</v>
      </c>
      <c r="F471" s="299">
        <f t="shared" si="81"/>
        <v>-28045.401999999998</v>
      </c>
      <c r="G471" s="299">
        <f t="shared" si="82"/>
        <v>157325.32200000001</v>
      </c>
      <c r="H471" s="301">
        <f t="shared" si="83"/>
        <v>-0.17826375082836313</v>
      </c>
      <c r="I471" s="299"/>
    </row>
    <row r="472" spans="2:9" x14ac:dyDescent="0.25">
      <c r="B472" s="546">
        <v>42580</v>
      </c>
      <c r="C472" s="298">
        <v>9278</v>
      </c>
      <c r="D472" s="547">
        <v>16.664000000000001</v>
      </c>
      <c r="E472" s="299">
        <v>13.64</v>
      </c>
      <c r="F472" s="299">
        <f t="shared" si="81"/>
        <v>-28056.67200000001</v>
      </c>
      <c r="G472" s="299">
        <f t="shared" si="82"/>
        <v>154608.592</v>
      </c>
      <c r="H472" s="301">
        <f t="shared" si="83"/>
        <v>-0.18146903504560732</v>
      </c>
      <c r="I472" s="299">
        <v>16.53</v>
      </c>
    </row>
    <row r="473" spans="2:9" x14ac:dyDescent="0.25">
      <c r="B473" s="546">
        <v>42583</v>
      </c>
      <c r="C473" s="298">
        <v>9478</v>
      </c>
      <c r="D473" s="547">
        <v>16.5871</v>
      </c>
      <c r="E473" s="299">
        <v>12.92</v>
      </c>
      <c r="F473" s="299">
        <f t="shared" si="81"/>
        <v>-34756.773799999995</v>
      </c>
      <c r="G473" s="299">
        <f t="shared" si="82"/>
        <v>157212.5338</v>
      </c>
      <c r="H473" s="301">
        <f t="shared" si="83"/>
        <v>-0.22108144280796521</v>
      </c>
      <c r="I473" s="299"/>
    </row>
    <row r="474" spans="2:9" x14ac:dyDescent="0.25">
      <c r="B474" s="546">
        <v>42584</v>
      </c>
      <c r="C474" s="298">
        <v>9678</v>
      </c>
      <c r="D474" s="547">
        <v>16.5063</v>
      </c>
      <c r="E474" s="299">
        <v>12.9</v>
      </c>
      <c r="F474" s="299">
        <f t="shared" si="81"/>
        <v>-34901.771399999991</v>
      </c>
      <c r="G474" s="299">
        <f t="shared" si="82"/>
        <v>159747.97140000001</v>
      </c>
      <c r="H474" s="301">
        <f t="shared" si="83"/>
        <v>-0.21848021664455386</v>
      </c>
      <c r="I474" s="299"/>
    </row>
    <row r="475" spans="2:9" x14ac:dyDescent="0.25">
      <c r="B475" s="546">
        <v>42585</v>
      </c>
      <c r="C475" s="298">
        <v>10078</v>
      </c>
      <c r="D475" s="547">
        <v>16.5063</v>
      </c>
      <c r="E475" s="299">
        <v>12.9</v>
      </c>
      <c r="F475" s="299">
        <f t="shared" ref="F475:F490" si="84">C475*(E475-D475)</f>
        <v>-36344.291399999995</v>
      </c>
      <c r="G475" s="299">
        <f t="shared" ref="G475:G490" si="85">IF(C475=0, 0,D475*C475)</f>
        <v>166350.4914</v>
      </c>
      <c r="H475" s="301">
        <f t="shared" ref="H475:H490" si="86">IF(C475=0, D475, (E475-D475)/D475)</f>
        <v>-0.21848021664455386</v>
      </c>
      <c r="I475" s="299"/>
    </row>
    <row r="476" spans="2:9" x14ac:dyDescent="0.25">
      <c r="B476" s="546">
        <v>42586</v>
      </c>
      <c r="C476" s="298">
        <v>9678</v>
      </c>
      <c r="D476" s="547">
        <v>16.489799999999999</v>
      </c>
      <c r="E476" s="299">
        <v>13.41</v>
      </c>
      <c r="F476" s="299">
        <f t="shared" si="84"/>
        <v>-29806.304399999986</v>
      </c>
      <c r="G476" s="299">
        <f t="shared" si="85"/>
        <v>159588.28439999997</v>
      </c>
      <c r="H476" s="301">
        <f t="shared" si="86"/>
        <v>-0.1867700032747516</v>
      </c>
      <c r="I476" s="299"/>
    </row>
    <row r="477" spans="2:9" x14ac:dyDescent="0.25">
      <c r="B477" s="546">
        <v>42586</v>
      </c>
      <c r="C477" s="298">
        <v>9278</v>
      </c>
      <c r="D477" s="547">
        <v>16.609200000000001</v>
      </c>
      <c r="E477" s="299">
        <v>13.66</v>
      </c>
      <c r="F477" s="299">
        <f t="shared" si="84"/>
        <v>-27362.67760000001</v>
      </c>
      <c r="G477" s="299">
        <f t="shared" si="85"/>
        <v>154100.15760000001</v>
      </c>
      <c r="H477" s="301">
        <f t="shared" si="86"/>
        <v>-0.17756424150470829</v>
      </c>
      <c r="I477" s="299">
        <v>16.53</v>
      </c>
    </row>
    <row r="478" spans="2:9" ht="15" customHeight="1" x14ac:dyDescent="0.25">
      <c r="B478" s="546">
        <v>42586</v>
      </c>
      <c r="C478" s="298">
        <v>9138</v>
      </c>
      <c r="D478" s="547">
        <v>16.6511</v>
      </c>
      <c r="E478" s="299">
        <v>13.87</v>
      </c>
      <c r="F478" s="299">
        <f t="shared" si="84"/>
        <v>-25413.691800000004</v>
      </c>
      <c r="G478" s="299">
        <f t="shared" si="85"/>
        <v>152157.7518</v>
      </c>
      <c r="H478" s="300">
        <f t="shared" si="86"/>
        <v>-0.1670219985466426</v>
      </c>
      <c r="I478" s="299"/>
    </row>
    <row r="479" spans="2:9" x14ac:dyDescent="0.25">
      <c r="B479" s="546">
        <v>42593</v>
      </c>
      <c r="C479" s="298">
        <v>8678</v>
      </c>
      <c r="D479" s="547">
        <v>16.760300000000001</v>
      </c>
      <c r="E479" s="299">
        <v>14.61</v>
      </c>
      <c r="F479" s="299">
        <f t="shared" si="84"/>
        <v>-18660.303400000012</v>
      </c>
      <c r="G479" s="299">
        <f t="shared" si="85"/>
        <v>145445.88340000002</v>
      </c>
      <c r="H479" s="300">
        <f t="shared" si="86"/>
        <v>-0.12829722618330228</v>
      </c>
      <c r="I479" s="299"/>
    </row>
    <row r="480" spans="2:9" x14ac:dyDescent="0.25">
      <c r="B480" s="546">
        <v>42597</v>
      </c>
      <c r="C480" s="298">
        <v>8678</v>
      </c>
      <c r="D480" s="547">
        <v>16.7471</v>
      </c>
      <c r="E480" s="299">
        <v>14.9</v>
      </c>
      <c r="F480" s="299">
        <f t="shared" si="84"/>
        <v>-16029.133799999994</v>
      </c>
      <c r="G480" s="299">
        <f t="shared" si="85"/>
        <v>145331.33379999999</v>
      </c>
      <c r="H480" s="300">
        <f t="shared" si="86"/>
        <v>-0.11029372249523794</v>
      </c>
      <c r="I480" s="299"/>
    </row>
    <row r="481" spans="2:9" x14ac:dyDescent="0.25">
      <c r="B481" s="546">
        <v>42598</v>
      </c>
      <c r="C481" s="298">
        <v>8178</v>
      </c>
      <c r="D481" s="547">
        <v>16.8429</v>
      </c>
      <c r="E481" s="299">
        <v>15.17</v>
      </c>
      <c r="F481" s="299">
        <f t="shared" si="84"/>
        <v>-13680.976200000003</v>
      </c>
      <c r="G481" s="299">
        <f t="shared" si="85"/>
        <v>137741.23620000001</v>
      </c>
      <c r="H481" s="300">
        <f t="shared" si="86"/>
        <v>-9.9323750660515728E-2</v>
      </c>
      <c r="I481" s="299">
        <v>16.75</v>
      </c>
    </row>
    <row r="482" spans="2:9" x14ac:dyDescent="0.25">
      <c r="B482" s="546">
        <v>42599</v>
      </c>
      <c r="C482" s="298">
        <v>7178</v>
      </c>
      <c r="D482" s="547">
        <v>17.009899999999998</v>
      </c>
      <c r="E482" s="299">
        <v>15.7</v>
      </c>
      <c r="F482" s="299">
        <f t="shared" si="84"/>
        <v>-9402.4621999999927</v>
      </c>
      <c r="G482" s="299">
        <f t="shared" si="85"/>
        <v>122097.06219999999</v>
      </c>
      <c r="H482" s="300">
        <f t="shared" si="86"/>
        <v>-7.7008095285686515E-2</v>
      </c>
      <c r="I482" s="299"/>
    </row>
    <row r="483" spans="2:9" x14ac:dyDescent="0.25">
      <c r="B483" s="546">
        <v>42600</v>
      </c>
      <c r="C483" s="298">
        <v>5500</v>
      </c>
      <c r="D483" s="547">
        <v>17.185600000000001</v>
      </c>
      <c r="E483" s="299">
        <v>16.68</v>
      </c>
      <c r="F483" s="299">
        <f t="shared" si="84"/>
        <v>-2780.8000000000065</v>
      </c>
      <c r="G483" s="299">
        <f t="shared" si="85"/>
        <v>94520.8</v>
      </c>
      <c r="H483" s="300">
        <f t="shared" si="86"/>
        <v>-2.9419979517735846E-2</v>
      </c>
      <c r="I483" s="299"/>
    </row>
    <row r="484" spans="2:9" x14ac:dyDescent="0.25">
      <c r="B484" s="546">
        <v>42601</v>
      </c>
      <c r="C484" s="298">
        <v>5000</v>
      </c>
      <c r="D484" s="547">
        <v>17.222200000000001</v>
      </c>
      <c r="E484" s="299">
        <v>16.8</v>
      </c>
      <c r="F484" s="299">
        <f t="shared" si="84"/>
        <v>-2111.0000000000005</v>
      </c>
      <c r="G484" s="299">
        <f t="shared" si="85"/>
        <v>86111</v>
      </c>
      <c r="H484" s="300">
        <f t="shared" si="86"/>
        <v>-2.4514870341768188E-2</v>
      </c>
      <c r="I484" s="299"/>
    </row>
    <row r="485" spans="2:9" x14ac:dyDescent="0.25">
      <c r="B485" s="546">
        <v>42604</v>
      </c>
      <c r="C485" s="298">
        <v>6000</v>
      </c>
      <c r="D485" s="547">
        <v>16.9651</v>
      </c>
      <c r="E485" s="299">
        <v>15.64</v>
      </c>
      <c r="F485" s="299">
        <f t="shared" si="84"/>
        <v>-7950.599999999994</v>
      </c>
      <c r="G485" s="299">
        <f t="shared" si="85"/>
        <v>101790.59999999999</v>
      </c>
      <c r="H485" s="300">
        <f t="shared" si="86"/>
        <v>-7.8107408739117312E-2</v>
      </c>
      <c r="I485" s="299"/>
    </row>
    <row r="486" spans="2:9" x14ac:dyDescent="0.25">
      <c r="B486" s="546">
        <v>42604</v>
      </c>
      <c r="C486" s="298">
        <v>6500</v>
      </c>
      <c r="D486" s="547">
        <v>16.850899999999999</v>
      </c>
      <c r="E486" s="299">
        <v>15.64</v>
      </c>
      <c r="F486" s="299">
        <f t="shared" si="84"/>
        <v>-7870.8499999999922</v>
      </c>
      <c r="G486" s="299">
        <f t="shared" si="85"/>
        <v>109530.84999999999</v>
      </c>
      <c r="H486" s="300">
        <f t="shared" si="86"/>
        <v>-7.1859663282079822E-2</v>
      </c>
      <c r="I486" s="299"/>
    </row>
    <row r="487" spans="2:9" ht="15" customHeight="1" x14ac:dyDescent="0.25">
      <c r="B487" s="546">
        <v>42605</v>
      </c>
      <c r="C487" s="298">
        <v>6000</v>
      </c>
      <c r="D487" s="547">
        <v>16.923500000000001</v>
      </c>
      <c r="E487" s="299">
        <v>16.43</v>
      </c>
      <c r="F487" s="299">
        <f t="shared" si="84"/>
        <v>-2961.0000000000055</v>
      </c>
      <c r="G487" s="299">
        <f t="shared" si="85"/>
        <v>101541</v>
      </c>
      <c r="H487" s="300">
        <f t="shared" si="86"/>
        <v>-2.9160634620498178E-2</v>
      </c>
      <c r="I487" s="299"/>
    </row>
    <row r="488" spans="2:9" x14ac:dyDescent="0.25">
      <c r="B488" s="546">
        <v>42605</v>
      </c>
      <c r="C488" s="298">
        <v>5500</v>
      </c>
      <c r="D488" s="547">
        <v>16.9848</v>
      </c>
      <c r="E488" s="299">
        <v>16.43</v>
      </c>
      <c r="F488" s="299">
        <f t="shared" si="84"/>
        <v>-3051.400000000001</v>
      </c>
      <c r="G488" s="299">
        <f t="shared" si="85"/>
        <v>93416.4</v>
      </c>
      <c r="H488" s="300">
        <f t="shared" si="86"/>
        <v>-3.266450002355048E-2</v>
      </c>
      <c r="I488" s="299"/>
    </row>
    <row r="489" spans="2:9" x14ac:dyDescent="0.25">
      <c r="B489" s="546">
        <v>42605</v>
      </c>
      <c r="C489" s="298">
        <v>5000</v>
      </c>
      <c r="D489" s="547">
        <v>17.035299999999999</v>
      </c>
      <c r="E489" s="299">
        <v>16.43</v>
      </c>
      <c r="F489" s="299">
        <f t="shared" si="84"/>
        <v>-3026.4999999999986</v>
      </c>
      <c r="G489" s="299">
        <f t="shared" si="85"/>
        <v>85176.5</v>
      </c>
      <c r="H489" s="300">
        <f t="shared" si="86"/>
        <v>-3.5532100990296606E-2</v>
      </c>
      <c r="I489" s="299"/>
    </row>
    <row r="490" spans="2:9" x14ac:dyDescent="0.25">
      <c r="B490" s="546">
        <v>42606</v>
      </c>
      <c r="C490" s="298">
        <v>5178</v>
      </c>
      <c r="D490" s="547">
        <v>17.0017</v>
      </c>
      <c r="E490" s="299">
        <v>16.059999999999999</v>
      </c>
      <c r="F490" s="299">
        <f t="shared" si="84"/>
        <v>-4876.1226000000042</v>
      </c>
      <c r="G490" s="299">
        <f t="shared" si="85"/>
        <v>88034.802599999995</v>
      </c>
      <c r="H490" s="300">
        <f t="shared" si="86"/>
        <v>-5.5388578789179958E-2</v>
      </c>
      <c r="I490" s="299"/>
    </row>
    <row r="491" spans="2:9" x14ac:dyDescent="0.25">
      <c r="B491" s="546">
        <v>42607</v>
      </c>
      <c r="C491" s="298">
        <v>5178</v>
      </c>
      <c r="D491" s="547">
        <v>17.0017</v>
      </c>
      <c r="E491" s="299">
        <v>16.010000000000002</v>
      </c>
      <c r="F491" s="299">
        <f>C491*(E491-D491)</f>
        <v>-5135.0225999999902</v>
      </c>
      <c r="G491" s="299">
        <f>IF(C491=0, 0,D491*C491)</f>
        <v>88034.802599999995</v>
      </c>
      <c r="H491" s="300">
        <f>IF(C491=0, D491, (E491-D491)/D491)</f>
        <v>-5.8329461171529789E-2</v>
      </c>
      <c r="I491" s="299"/>
    </row>
    <row r="492" spans="2:9" x14ac:dyDescent="0.25">
      <c r="B492" s="546">
        <v>42608</v>
      </c>
      <c r="C492" s="298">
        <v>6178</v>
      </c>
      <c r="D492" s="547">
        <v>16.825800000000001</v>
      </c>
      <c r="E492" s="299">
        <v>15.95</v>
      </c>
      <c r="F492" s="299">
        <f>C492*(E492-D492)</f>
        <v>-5410.6924000000108</v>
      </c>
      <c r="G492" s="299">
        <f>IF(C492=0, 0,D492*C492)</f>
        <v>103949.79240000001</v>
      </c>
      <c r="H492" s="300">
        <f>IF(C492=0, D492, (E492-D492)/D492)</f>
        <v>-5.2051016890727435E-2</v>
      </c>
      <c r="I492" s="299"/>
    </row>
    <row r="493" spans="2:9" x14ac:dyDescent="0.25">
      <c r="B493" s="546">
        <v>42611</v>
      </c>
      <c r="C493" s="298">
        <v>6178</v>
      </c>
      <c r="D493" s="547">
        <v>16.825800000000001</v>
      </c>
      <c r="E493" s="299">
        <v>15.99</v>
      </c>
      <c r="F493" s="299">
        <f t="shared" ref="F493:F498" si="87">C493*(E493-D493)</f>
        <v>-5163.5724000000046</v>
      </c>
      <c r="G493" s="299">
        <f t="shared" ref="G493:G498" si="88">IF(C493=0, 0,D493*C493)</f>
        <v>103949.79240000001</v>
      </c>
      <c r="H493" s="300">
        <f t="shared" ref="H493:H498" si="89">IF(C493=0, D493, (E493-D493)/D493)</f>
        <v>-4.9673715365688452E-2</v>
      </c>
      <c r="I493" s="299"/>
    </row>
    <row r="494" spans="2:9" x14ac:dyDescent="0.25">
      <c r="B494" s="546">
        <v>42612</v>
      </c>
      <c r="C494" s="298">
        <v>6678</v>
      </c>
      <c r="D494" s="547">
        <v>16.739999999999998</v>
      </c>
      <c r="E494" s="299">
        <v>15.55</v>
      </c>
      <c r="F494" s="377">
        <f t="shared" si="87"/>
        <v>-7946.8199999999852</v>
      </c>
      <c r="G494" s="299">
        <f t="shared" si="88"/>
        <v>111789.71999999999</v>
      </c>
      <c r="H494" s="301">
        <f t="shared" si="89"/>
        <v>-7.1087216248506446E-2</v>
      </c>
      <c r="I494" s="318"/>
    </row>
    <row r="495" spans="2:9" x14ac:dyDescent="0.25">
      <c r="B495" s="546">
        <v>42612</v>
      </c>
      <c r="C495" s="298">
        <v>7178</v>
      </c>
      <c r="D495" s="547">
        <v>16.6571</v>
      </c>
      <c r="E495" s="299">
        <v>15.55</v>
      </c>
      <c r="F495" s="299">
        <f t="shared" si="87"/>
        <v>-7946.7637999999934</v>
      </c>
      <c r="G495" s="299">
        <f t="shared" si="88"/>
        <v>119564.66379999999</v>
      </c>
      <c r="H495" s="300">
        <f t="shared" si="89"/>
        <v>-6.6464150422342369E-2</v>
      </c>
      <c r="I495" s="299"/>
    </row>
    <row r="496" spans="2:9" x14ac:dyDescent="0.25">
      <c r="B496" s="546">
        <v>42613</v>
      </c>
      <c r="C496" s="298">
        <v>7678</v>
      </c>
      <c r="D496" s="547">
        <v>16.565200000000001</v>
      </c>
      <c r="E496" s="299">
        <v>15.02</v>
      </c>
      <c r="F496" s="299">
        <f t="shared" si="87"/>
        <v>-11864.04560000001</v>
      </c>
      <c r="G496" s="299">
        <f t="shared" si="88"/>
        <v>127187.60560000001</v>
      </c>
      <c r="H496" s="300">
        <f t="shared" si="89"/>
        <v>-9.3279887957887692E-2</v>
      </c>
      <c r="I496" s="299" t="s">
        <v>252</v>
      </c>
    </row>
    <row r="497" spans="2:9" x14ac:dyDescent="0.25">
      <c r="B497" s="546">
        <v>42613</v>
      </c>
      <c r="C497" s="298">
        <v>8178</v>
      </c>
      <c r="D497" s="547">
        <v>16.474399999999999</v>
      </c>
      <c r="E497" s="299">
        <v>15.02</v>
      </c>
      <c r="F497" s="299">
        <f t="shared" si="87"/>
        <v>-11894.083199999997</v>
      </c>
      <c r="G497" s="299">
        <f t="shared" si="88"/>
        <v>134727.64319999999</v>
      </c>
      <c r="H497" s="300">
        <f t="shared" si="89"/>
        <v>-8.8282426067110162E-2</v>
      </c>
      <c r="I497" s="299" t="s">
        <v>253</v>
      </c>
    </row>
    <row r="498" spans="2:9" x14ac:dyDescent="0.25">
      <c r="B498" s="546">
        <v>42615</v>
      </c>
      <c r="C498" s="298">
        <v>7678</v>
      </c>
      <c r="D498" s="547">
        <v>16.528099999999998</v>
      </c>
      <c r="E498" s="299">
        <v>15.49</v>
      </c>
      <c r="F498" s="299">
        <f t="shared" si="87"/>
        <v>-7970.5317999999861</v>
      </c>
      <c r="G498" s="299">
        <f t="shared" si="88"/>
        <v>126902.75179999998</v>
      </c>
      <c r="H498" s="300">
        <f t="shared" si="89"/>
        <v>-6.2808187268953986E-2</v>
      </c>
      <c r="I498" s="299">
        <v>16.350000000000001</v>
      </c>
    </row>
    <row r="499" spans="2:9" x14ac:dyDescent="0.25">
      <c r="B499" s="546">
        <v>42616</v>
      </c>
      <c r="C499" s="298">
        <v>7678</v>
      </c>
      <c r="D499" s="547">
        <v>16.528099999999998</v>
      </c>
      <c r="E499" s="299">
        <v>15.64</v>
      </c>
      <c r="F499" s="299">
        <f>C499*(E499-D499)</f>
        <v>-6818.8317999999836</v>
      </c>
      <c r="G499" s="299">
        <f>IF(C499=0, 0,D499*C499)</f>
        <v>126902.75179999998</v>
      </c>
      <c r="H499" s="300">
        <f>IF(C499=0, D499, (E499-D499)/D499)</f>
        <v>-5.3732733950060681E-2</v>
      </c>
      <c r="I499" s="299"/>
    </row>
    <row r="500" spans="2:9" x14ac:dyDescent="0.25">
      <c r="B500" s="546">
        <v>42621</v>
      </c>
      <c r="C500" s="298">
        <v>7178</v>
      </c>
      <c r="D500" s="547">
        <v>16.545400000000001</v>
      </c>
      <c r="E500" s="299">
        <v>16.739999999999998</v>
      </c>
      <c r="F500" s="299">
        <f>C500*(E500-D500)</f>
        <v>1396.8387999999832</v>
      </c>
      <c r="G500" s="299">
        <f>IF(C500=0, 0,D500*C500)</f>
        <v>118762.8812</v>
      </c>
      <c r="H500" s="300">
        <f>IF(C500=0, D500, (E500-D500)/D500)</f>
        <v>1.1761577235968768E-2</v>
      </c>
      <c r="I500" s="299"/>
    </row>
    <row r="501" spans="2:9" x14ac:dyDescent="0.25">
      <c r="B501" s="546">
        <v>42621</v>
      </c>
      <c r="C501" s="319">
        <v>6678</v>
      </c>
      <c r="D501" s="548">
        <v>16.532299999999999</v>
      </c>
      <c r="E501" s="299">
        <v>16.739999999999998</v>
      </c>
      <c r="F501" s="299">
        <f>C501*(E501-D501)</f>
        <v>1387.0205999999941</v>
      </c>
      <c r="G501" s="299">
        <f>IF(C501=0, 0,D501*C501)</f>
        <v>110402.6994</v>
      </c>
      <c r="H501" s="300">
        <f>IF(C501=0, D501, (E501-D501)/D501)</f>
        <v>1.256328520532528E-2</v>
      </c>
      <c r="I501" s="299"/>
    </row>
    <row r="502" spans="2:9" x14ac:dyDescent="0.25">
      <c r="B502" s="546">
        <v>42621</v>
      </c>
      <c r="C502" s="298">
        <v>6458</v>
      </c>
      <c r="D502" s="547">
        <v>16.524263999999999</v>
      </c>
      <c r="E502" s="299">
        <v>16.739999999999998</v>
      </c>
      <c r="F502" s="299">
        <f>C502*(E502-D502)</f>
        <v>1393.2230879999981</v>
      </c>
      <c r="G502" s="299">
        <f>IF(C502=0, 0,D502*C502)</f>
        <v>106713.69691199998</v>
      </c>
      <c r="H502" s="300">
        <f>IF(C502=0, D502, (E502-D502)/D502)</f>
        <v>1.3055710075801242E-2</v>
      </c>
      <c r="I502" s="299"/>
    </row>
    <row r="503" spans="2:9" x14ac:dyDescent="0.25">
      <c r="B503" s="546">
        <v>42622</v>
      </c>
      <c r="C503" s="298">
        <v>7178</v>
      </c>
      <c r="D503" s="547">
        <v>16.477945999999999</v>
      </c>
      <c r="E503" s="299">
        <v>15.67</v>
      </c>
      <c r="F503" s="299">
        <f>C503*(E503-D503)</f>
        <v>-5799.4363879999955</v>
      </c>
      <c r="G503" s="299">
        <f>IF(C503=0, 0,D503*C503)</f>
        <v>118278.696388</v>
      </c>
      <c r="H503" s="300">
        <f>IF(C503=0, D503, (E503-D503)/D503)</f>
        <v>-4.9031960658203359E-2</v>
      </c>
      <c r="I503" s="299"/>
    </row>
    <row r="504" spans="2:9" x14ac:dyDescent="0.25">
      <c r="B504" s="546">
        <v>42622</v>
      </c>
      <c r="C504" s="298">
        <v>7678</v>
      </c>
      <c r="D504" s="547">
        <v>16.430541999999999</v>
      </c>
      <c r="E504" s="299">
        <v>15.67</v>
      </c>
      <c r="F504" s="299">
        <f t="shared" ref="F504:F510" si="90">C504*(E504-D504)</f>
        <v>-5839.4414759999936</v>
      </c>
      <c r="G504" s="299">
        <f t="shared" ref="G504:G510" si="91">IF(C504=0, 0,D504*C504)</f>
        <v>126153.70147599999</v>
      </c>
      <c r="H504" s="300">
        <f t="shared" ref="H504:H510" si="92">IF(C504=0, D504, (E504-D504)/D504)</f>
        <v>-4.6288308687564853E-2</v>
      </c>
      <c r="I504" s="299">
        <v>16.350000000000001</v>
      </c>
    </row>
    <row r="505" spans="2:9" x14ac:dyDescent="0.25">
      <c r="B505" s="546">
        <v>42625</v>
      </c>
      <c r="C505" s="319">
        <v>7678</v>
      </c>
      <c r="D505" s="548">
        <v>16.412330000000001</v>
      </c>
      <c r="E505" s="299">
        <v>15.47</v>
      </c>
      <c r="F505" s="299">
        <f t="shared" si="90"/>
        <v>-7235.2097400000011</v>
      </c>
      <c r="G505" s="299">
        <f t="shared" si="91"/>
        <v>126013.86974000001</v>
      </c>
      <c r="H505" s="300">
        <f t="shared" si="92"/>
        <v>-5.7415979327737135E-2</v>
      </c>
      <c r="I505" s="299"/>
    </row>
    <row r="506" spans="2:9" x14ac:dyDescent="0.25">
      <c r="B506" s="546">
        <v>42625</v>
      </c>
      <c r="C506" s="319">
        <v>7678</v>
      </c>
      <c r="D506" s="548">
        <v>16.355817999999999</v>
      </c>
      <c r="E506" s="299">
        <v>15.47</v>
      </c>
      <c r="F506" s="299">
        <f t="shared" si="90"/>
        <v>-6801.3106039999893</v>
      </c>
      <c r="G506" s="299">
        <f t="shared" si="91"/>
        <v>125579.970604</v>
      </c>
      <c r="H506" s="300">
        <f t="shared" si="92"/>
        <v>-5.4159198885680847E-2</v>
      </c>
      <c r="I506" s="299" t="s">
        <v>267</v>
      </c>
    </row>
    <row r="507" spans="2:9" x14ac:dyDescent="0.25">
      <c r="B507" s="546">
        <v>42626</v>
      </c>
      <c r="C507" s="298">
        <v>8278</v>
      </c>
      <c r="D507" s="547">
        <v>16.25066</v>
      </c>
      <c r="E507" s="299">
        <v>14.34</v>
      </c>
      <c r="F507" s="299">
        <f t="shared" si="90"/>
        <v>-15816.44348</v>
      </c>
      <c r="G507" s="299">
        <f t="shared" si="91"/>
        <v>134522.96348000001</v>
      </c>
      <c r="H507" s="301">
        <f t="shared" si="92"/>
        <v>-0.11757430159759666</v>
      </c>
      <c r="I507" s="299"/>
    </row>
    <row r="508" spans="2:9" x14ac:dyDescent="0.25">
      <c r="B508" s="546">
        <v>42626</v>
      </c>
      <c r="C508" s="298">
        <v>8678</v>
      </c>
      <c r="D508" s="547">
        <v>16.18149</v>
      </c>
      <c r="E508" s="299">
        <v>14.34</v>
      </c>
      <c r="F508" s="299">
        <f t="shared" si="90"/>
        <v>-15980.450220000002</v>
      </c>
      <c r="G508" s="299">
        <f t="shared" si="91"/>
        <v>140422.97021999999</v>
      </c>
      <c r="H508" s="301">
        <f t="shared" si="92"/>
        <v>-0.11380225183218605</v>
      </c>
      <c r="I508" s="299"/>
    </row>
    <row r="509" spans="2:9" x14ac:dyDescent="0.25">
      <c r="B509" s="546">
        <v>42626</v>
      </c>
      <c r="C509" s="298">
        <v>8978</v>
      </c>
      <c r="D509" s="547">
        <v>16.124635000000001</v>
      </c>
      <c r="E509" s="299">
        <v>14.34</v>
      </c>
      <c r="F509" s="299">
        <f t="shared" si="90"/>
        <v>-16022.453030000013</v>
      </c>
      <c r="G509" s="299">
        <f t="shared" si="91"/>
        <v>144766.97303000002</v>
      </c>
      <c r="H509" s="301">
        <f t="shared" si="92"/>
        <v>-0.11067754401882594</v>
      </c>
      <c r="I509" s="299"/>
    </row>
    <row r="510" spans="2:9" x14ac:dyDescent="0.25">
      <c r="B510" s="546">
        <v>42626</v>
      </c>
      <c r="C510" s="298">
        <v>9278</v>
      </c>
      <c r="D510" s="547">
        <v>16.064019999999999</v>
      </c>
      <c r="E510" s="299">
        <v>14.34</v>
      </c>
      <c r="F510" s="299">
        <f t="shared" si="90"/>
        <v>-15995.457559999995</v>
      </c>
      <c r="G510" s="299">
        <f t="shared" si="91"/>
        <v>149041.97756</v>
      </c>
      <c r="H510" s="301">
        <f t="shared" si="92"/>
        <v>-0.10732182853357998</v>
      </c>
      <c r="I510" s="299" t="s">
        <v>268</v>
      </c>
    </row>
    <row r="511" spans="2:9" x14ac:dyDescent="0.25">
      <c r="B511" s="546">
        <v>42627</v>
      </c>
      <c r="C511" s="298">
        <v>9478</v>
      </c>
      <c r="D511" s="547">
        <v>16.020790999999999</v>
      </c>
      <c r="E511" s="299">
        <v>14.01</v>
      </c>
      <c r="F511" s="299">
        <f t="shared" ref="F511:F518" si="93">C511*(E511-D511)</f>
        <v>-19058.277097999995</v>
      </c>
      <c r="G511" s="299">
        <f t="shared" ref="G511:G518" si="94">IF(C511=0, 0,D511*C511)</f>
        <v>151845.05709799999</v>
      </c>
      <c r="H511" s="301">
        <f t="shared" ref="H511:H518" si="95">IF(C511=0, D511, (E511-D511)/D511)</f>
        <v>-0.1255113433537707</v>
      </c>
      <c r="I511" s="299"/>
    </row>
    <row r="512" spans="2:9" ht="15" customHeight="1" x14ac:dyDescent="0.25">
      <c r="B512" s="546">
        <v>42628</v>
      </c>
      <c r="C512" s="298">
        <v>9478</v>
      </c>
      <c r="D512" s="547">
        <v>16.015726999999998</v>
      </c>
      <c r="E512" s="299">
        <v>14.26</v>
      </c>
      <c r="F512" s="299">
        <f t="shared" si="93"/>
        <v>-16640.780505999985</v>
      </c>
      <c r="G512" s="299">
        <f t="shared" si="94"/>
        <v>151797.06050599998</v>
      </c>
      <c r="H512" s="301">
        <f t="shared" si="95"/>
        <v>-0.1096251827968845</v>
      </c>
      <c r="I512" s="299"/>
    </row>
    <row r="513" spans="2:9" x14ac:dyDescent="0.25">
      <c r="B513" s="546">
        <v>42629</v>
      </c>
      <c r="C513" s="298">
        <v>9478</v>
      </c>
      <c r="D513" s="547">
        <v>16.015726999999998</v>
      </c>
      <c r="E513" s="299">
        <v>14.24</v>
      </c>
      <c r="F513" s="299">
        <f t="shared" si="93"/>
        <v>-16830.340505999982</v>
      </c>
      <c r="G513" s="299">
        <f t="shared" si="94"/>
        <v>151797.06050599998</v>
      </c>
      <c r="H513" s="301">
        <f t="shared" si="95"/>
        <v>-0.1108739553315312</v>
      </c>
      <c r="I513" s="299"/>
    </row>
    <row r="514" spans="2:9" x14ac:dyDescent="0.25">
      <c r="B514" s="546">
        <v>42632</v>
      </c>
      <c r="C514" s="298">
        <v>9678</v>
      </c>
      <c r="D514" s="547">
        <v>15.975311</v>
      </c>
      <c r="E514" s="299">
        <v>14.09</v>
      </c>
      <c r="F514" s="299">
        <f t="shared" si="93"/>
        <v>-18246.039857999996</v>
      </c>
      <c r="G514" s="299">
        <f t="shared" si="94"/>
        <v>154609.05985799999</v>
      </c>
      <c r="H514" s="300">
        <f t="shared" si="95"/>
        <v>-0.11801404054043141</v>
      </c>
      <c r="I514" s="299"/>
    </row>
    <row r="515" spans="2:9" x14ac:dyDescent="0.25">
      <c r="B515" s="546">
        <v>42633</v>
      </c>
      <c r="C515" s="298">
        <v>9878</v>
      </c>
      <c r="D515" s="547">
        <v>15.937544000000001</v>
      </c>
      <c r="E515" s="299">
        <v>13.87</v>
      </c>
      <c r="F515" s="299">
        <f t="shared" si="93"/>
        <v>-20423.199632000014</v>
      </c>
      <c r="G515" s="299">
        <f t="shared" si="94"/>
        <v>157431.05963200002</v>
      </c>
      <c r="H515" s="300">
        <f t="shared" si="95"/>
        <v>-0.12972789282966068</v>
      </c>
      <c r="I515" s="299"/>
    </row>
    <row r="516" spans="2:9" x14ac:dyDescent="0.25">
      <c r="B516" s="546">
        <v>42633</v>
      </c>
      <c r="C516" s="298">
        <v>10000</v>
      </c>
      <c r="D516" s="547">
        <v>15.915126000000001</v>
      </c>
      <c r="E516" s="299">
        <v>13.87</v>
      </c>
      <c r="F516" s="299">
        <f t="shared" si="93"/>
        <v>-20451.260000000017</v>
      </c>
      <c r="G516" s="299">
        <f t="shared" si="94"/>
        <v>159151.26</v>
      </c>
      <c r="H516" s="300">
        <f t="shared" si="95"/>
        <v>-0.12850203008132022</v>
      </c>
      <c r="I516" s="299"/>
    </row>
    <row r="517" spans="2:9" x14ac:dyDescent="0.25">
      <c r="B517" s="546">
        <v>42634</v>
      </c>
      <c r="C517" s="298">
        <v>9678</v>
      </c>
      <c r="D517" s="547">
        <v>15.969538999999999</v>
      </c>
      <c r="E517" s="299">
        <v>14.65</v>
      </c>
      <c r="F517" s="299">
        <f t="shared" si="93"/>
        <v>-12770.498441999989</v>
      </c>
      <c r="G517" s="299">
        <f t="shared" si="94"/>
        <v>154553.19844199999</v>
      </c>
      <c r="H517" s="300">
        <f t="shared" si="95"/>
        <v>-8.2628496664806608E-2</v>
      </c>
      <c r="I517" s="299"/>
    </row>
    <row r="518" spans="2:9" x14ac:dyDescent="0.25">
      <c r="B518" s="546">
        <v>42634</v>
      </c>
      <c r="C518" s="298">
        <v>9278</v>
      </c>
      <c r="D518" s="547">
        <v>16.026872999999998</v>
      </c>
      <c r="E518" s="299">
        <v>14.65</v>
      </c>
      <c r="F518" s="299">
        <f t="shared" si="93"/>
        <v>-12774.627693999981</v>
      </c>
      <c r="G518" s="299">
        <f t="shared" si="94"/>
        <v>148697.32769399998</v>
      </c>
      <c r="H518" s="300">
        <f t="shared" si="95"/>
        <v>-8.5910270830747718E-2</v>
      </c>
      <c r="I518" s="299">
        <v>16</v>
      </c>
    </row>
    <row r="519" spans="2:9" x14ac:dyDescent="0.25">
      <c r="B519" s="546">
        <v>42635</v>
      </c>
      <c r="C519" s="298">
        <v>9278</v>
      </c>
      <c r="D519" s="547">
        <v>16.026872999999998</v>
      </c>
      <c r="E519" s="299">
        <v>14.87</v>
      </c>
      <c r="F519" s="299">
        <f t="shared" ref="F519:F530" si="96">C519*(E519-D519)</f>
        <v>-10733.467693999992</v>
      </c>
      <c r="G519" s="299">
        <f t="shared" ref="G519:G530" si="97">IF(C519=0, 0,D519*C519)</f>
        <v>148697.32769399998</v>
      </c>
      <c r="H519" s="300">
        <f t="shared" ref="H519:H530" si="98">IF(C519=0, D519, (E519-D519)/D519)</f>
        <v>-7.2183326092369937E-2</v>
      </c>
      <c r="I519" s="299"/>
    </row>
    <row r="520" spans="2:9" x14ac:dyDescent="0.25">
      <c r="B520" s="546">
        <v>42636</v>
      </c>
      <c r="C520" s="298">
        <v>9478</v>
      </c>
      <c r="D520" s="547">
        <v>15.992122</v>
      </c>
      <c r="E520" s="299">
        <v>14.49</v>
      </c>
      <c r="F520" s="299">
        <f t="shared" si="96"/>
        <v>-14237.112315999999</v>
      </c>
      <c r="G520" s="299">
        <f t="shared" si="97"/>
        <v>151573.33231600001</v>
      </c>
      <c r="H520" s="300">
        <f t="shared" si="98"/>
        <v>-9.39288732289561E-2</v>
      </c>
      <c r="I520" s="299"/>
    </row>
    <row r="521" spans="2:9" x14ac:dyDescent="0.25">
      <c r="B521" s="546">
        <v>42639</v>
      </c>
      <c r="C521" s="298">
        <v>9278</v>
      </c>
      <c r="D521" s="547">
        <v>16.019549999999999</v>
      </c>
      <c r="E521" s="299">
        <v>14.41</v>
      </c>
      <c r="F521" s="299">
        <f t="shared" si="96"/>
        <v>-14933.404899999989</v>
      </c>
      <c r="G521" s="299">
        <f t="shared" si="97"/>
        <v>148629.38489999998</v>
      </c>
      <c r="H521" s="300">
        <f t="shared" si="98"/>
        <v>-0.10047410819904422</v>
      </c>
      <c r="I521" s="299">
        <v>16</v>
      </c>
    </row>
    <row r="522" spans="2:9" x14ac:dyDescent="0.25">
      <c r="B522" s="546">
        <v>42639</v>
      </c>
      <c r="C522" s="298">
        <v>9478</v>
      </c>
      <c r="D522" s="547">
        <v>15.987468</v>
      </c>
      <c r="E522" s="299">
        <v>14.41</v>
      </c>
      <c r="F522" s="299">
        <f t="shared" si="96"/>
        <v>-14951.241703999996</v>
      </c>
      <c r="G522" s="299">
        <f t="shared" si="97"/>
        <v>151529.221704</v>
      </c>
      <c r="H522" s="300">
        <f t="shared" si="98"/>
        <v>-9.8669032519721048E-2</v>
      </c>
      <c r="I522" s="299"/>
    </row>
    <row r="523" spans="2:9" x14ac:dyDescent="0.25">
      <c r="B523" s="546">
        <v>42639</v>
      </c>
      <c r="C523" s="298">
        <v>9678</v>
      </c>
      <c r="D523" s="547">
        <v>15.954266000000001</v>
      </c>
      <c r="E523" s="299">
        <v>14.41</v>
      </c>
      <c r="F523" s="299">
        <f t="shared" si="96"/>
        <v>-14945.406348000004</v>
      </c>
      <c r="G523" s="299">
        <f t="shared" si="97"/>
        <v>154405.386348</v>
      </c>
      <c r="H523" s="300">
        <f t="shared" si="98"/>
        <v>-9.6793296538994669E-2</v>
      </c>
      <c r="I523" s="299"/>
    </row>
    <row r="524" spans="2:9" x14ac:dyDescent="0.25">
      <c r="B524" s="546">
        <v>42640</v>
      </c>
      <c r="C524" s="298">
        <v>10000</v>
      </c>
      <c r="D524" s="547">
        <v>15.890373</v>
      </c>
      <c r="E524" s="299">
        <v>14.06</v>
      </c>
      <c r="F524" s="299">
        <f t="shared" si="96"/>
        <v>-18303.73</v>
      </c>
      <c r="G524" s="299">
        <f t="shared" si="97"/>
        <v>158903.73000000001</v>
      </c>
      <c r="H524" s="300">
        <f t="shared" si="98"/>
        <v>-0.11518754153851517</v>
      </c>
      <c r="I524" s="299"/>
    </row>
    <row r="525" spans="2:9" x14ac:dyDescent="0.25">
      <c r="B525" s="546">
        <v>42641</v>
      </c>
      <c r="C525" s="298">
        <v>9278</v>
      </c>
      <c r="D525" s="547">
        <v>15.968</v>
      </c>
      <c r="E525" s="299">
        <v>15.18</v>
      </c>
      <c r="F525" s="299">
        <f t="shared" si="96"/>
        <v>-7311.0640000000021</v>
      </c>
      <c r="G525" s="299">
        <f t="shared" si="97"/>
        <v>148151.10399999999</v>
      </c>
      <c r="H525" s="300">
        <f t="shared" si="98"/>
        <v>-4.9348697394789594E-2</v>
      </c>
      <c r="I525" s="299" t="s">
        <v>279</v>
      </c>
    </row>
    <row r="526" spans="2:9" x14ac:dyDescent="0.25">
      <c r="B526" s="546">
        <v>42641</v>
      </c>
      <c r="C526" s="298">
        <v>8978</v>
      </c>
      <c r="D526" s="547">
        <v>15.991466000000001</v>
      </c>
      <c r="E526" s="299">
        <v>15.18</v>
      </c>
      <c r="F526" s="299">
        <f t="shared" si="96"/>
        <v>-7285.3417480000098</v>
      </c>
      <c r="G526" s="299">
        <f t="shared" si="97"/>
        <v>143571.38174800001</v>
      </c>
      <c r="H526" s="300">
        <f t="shared" si="98"/>
        <v>-5.0743690415875634E-2</v>
      </c>
      <c r="I526" s="299"/>
    </row>
    <row r="527" spans="2:9" x14ac:dyDescent="0.25">
      <c r="B527" s="546">
        <v>42642</v>
      </c>
      <c r="C527" s="298">
        <v>8678</v>
      </c>
      <c r="D527" s="547">
        <v>16.016100000000002</v>
      </c>
      <c r="E527" s="299">
        <v>15.9</v>
      </c>
      <c r="F527" s="299">
        <f t="shared" si="96"/>
        <v>-1007.5158000000105</v>
      </c>
      <c r="G527" s="299">
        <f t="shared" si="97"/>
        <v>138987.71580000001</v>
      </c>
      <c r="H527" s="300">
        <f t="shared" si="98"/>
        <v>-7.2489557382884214E-3</v>
      </c>
      <c r="I527" s="299"/>
    </row>
    <row r="528" spans="2:9" x14ac:dyDescent="0.25">
      <c r="B528" s="546">
        <v>42642</v>
      </c>
      <c r="C528" s="298">
        <v>7978</v>
      </c>
      <c r="D528" s="547">
        <v>16.036825</v>
      </c>
      <c r="E528" s="299">
        <v>15.9</v>
      </c>
      <c r="F528" s="299">
        <f t="shared" si="96"/>
        <v>-1091.5898499999998</v>
      </c>
      <c r="G528" s="299">
        <f t="shared" si="97"/>
        <v>127941.78985</v>
      </c>
      <c r="H528" s="300">
        <f t="shared" si="98"/>
        <v>-8.5319257396648009E-3</v>
      </c>
      <c r="I528" s="299"/>
    </row>
    <row r="529" spans="2:9" x14ac:dyDescent="0.25">
      <c r="B529" s="546">
        <v>42642</v>
      </c>
      <c r="C529" s="298">
        <v>7764</v>
      </c>
      <c r="D529" s="547">
        <v>16.038399999999999</v>
      </c>
      <c r="E529" s="299">
        <v>15.9</v>
      </c>
      <c r="F529" s="299">
        <f t="shared" si="96"/>
        <v>-1074.5375999999919</v>
      </c>
      <c r="G529" s="299">
        <f t="shared" si="97"/>
        <v>124522.1376</v>
      </c>
      <c r="H529" s="300">
        <f t="shared" si="98"/>
        <v>-8.6292897047086353E-3</v>
      </c>
      <c r="I529" s="299"/>
    </row>
    <row r="530" spans="2:9" x14ac:dyDescent="0.25">
      <c r="B530" s="546">
        <v>42642</v>
      </c>
      <c r="C530" s="298">
        <v>8178</v>
      </c>
      <c r="D530" s="547">
        <v>16.019235999999999</v>
      </c>
      <c r="E530" s="299">
        <v>15.9</v>
      </c>
      <c r="F530" s="299">
        <f t="shared" si="96"/>
        <v>-975.11200799999187</v>
      </c>
      <c r="G530" s="299">
        <f t="shared" si="97"/>
        <v>131005.31200799999</v>
      </c>
      <c r="H530" s="300">
        <f t="shared" si="98"/>
        <v>-7.4433012910228059E-3</v>
      </c>
      <c r="I530" s="299" t="s">
        <v>280</v>
      </c>
    </row>
    <row r="531" spans="2:9" x14ac:dyDescent="0.25">
      <c r="B531" s="546">
        <v>42643</v>
      </c>
      <c r="C531" s="298">
        <v>8178</v>
      </c>
      <c r="D531" s="547">
        <v>16.019235999999999</v>
      </c>
      <c r="E531" s="299">
        <v>15.81</v>
      </c>
      <c r="F531" s="299">
        <f>C531*(E531-D531)</f>
        <v>-1711.1320079999907</v>
      </c>
      <c r="G531" s="299">
        <f>IF(C531=0, 0,D531*C531)</f>
        <v>131005.31200799999</v>
      </c>
      <c r="H531" s="300">
        <f>IF(C531=0, D531, (E531-D531)/D531)</f>
        <v>-1.3061546755413234E-2</v>
      </c>
      <c r="I531" s="299"/>
    </row>
    <row r="532" spans="2:9" x14ac:dyDescent="0.25">
      <c r="B532" s="546">
        <v>42646</v>
      </c>
      <c r="C532" s="298">
        <v>8178</v>
      </c>
      <c r="D532" s="547">
        <v>16.019235999999999</v>
      </c>
      <c r="E532" s="299">
        <v>15.98</v>
      </c>
      <c r="F532" s="299">
        <f t="shared" ref="F532:F541" si="99">C532*(E532-D532)</f>
        <v>-320.8720079999913</v>
      </c>
      <c r="G532" s="299">
        <f t="shared" ref="G532:G541" si="100">IF(C532=0, 0,D532*C532)</f>
        <v>131005.31200799999</v>
      </c>
      <c r="H532" s="300">
        <f t="shared" ref="H532:H541" si="101">IF(C532=0, D532, (E532-D532)/D532)</f>
        <v>-2.4493053226757469E-3</v>
      </c>
      <c r="I532" s="299"/>
    </row>
    <row r="533" spans="2:9" x14ac:dyDescent="0.25">
      <c r="B533" s="546">
        <v>42647</v>
      </c>
      <c r="C533" s="298">
        <v>8678</v>
      </c>
      <c r="D533" s="547">
        <v>16.010061</v>
      </c>
      <c r="E533" s="299">
        <v>15.63</v>
      </c>
      <c r="F533" s="299">
        <f t="shared" si="99"/>
        <v>-3298.169357999996</v>
      </c>
      <c r="G533" s="299">
        <f t="shared" si="100"/>
        <v>138935.309358</v>
      </c>
      <c r="H533" s="300">
        <f t="shared" si="101"/>
        <v>-2.3738885192255015E-2</v>
      </c>
      <c r="I533" s="299"/>
    </row>
    <row r="534" spans="2:9" x14ac:dyDescent="0.25">
      <c r="B534" s="546">
        <v>42647</v>
      </c>
      <c r="C534" s="298">
        <v>9178</v>
      </c>
      <c r="D534" s="547">
        <v>15.988811</v>
      </c>
      <c r="E534" s="299">
        <v>15.63</v>
      </c>
      <c r="F534" s="299">
        <f t="shared" si="99"/>
        <v>-3293.1673579999938</v>
      </c>
      <c r="G534" s="299">
        <f t="shared" si="100"/>
        <v>146745.30735799999</v>
      </c>
      <c r="H534" s="300">
        <f t="shared" si="101"/>
        <v>-2.2441381038277287E-2</v>
      </c>
      <c r="I534" s="299"/>
    </row>
    <row r="535" spans="2:9" x14ac:dyDescent="0.25">
      <c r="B535" s="546">
        <v>42648</v>
      </c>
      <c r="C535" s="298">
        <v>8178</v>
      </c>
      <c r="D535" s="547">
        <v>15.977725</v>
      </c>
      <c r="E535" s="299">
        <v>16.12</v>
      </c>
      <c r="F535" s="299">
        <f t="shared" si="99"/>
        <v>1163.524950000012</v>
      </c>
      <c r="G535" s="299">
        <f t="shared" si="100"/>
        <v>130665.83504999999</v>
      </c>
      <c r="H535" s="300">
        <f t="shared" si="101"/>
        <v>8.904584351026288E-3</v>
      </c>
      <c r="I535" s="299">
        <v>15.75</v>
      </c>
    </row>
    <row r="536" spans="2:9" x14ac:dyDescent="0.25">
      <c r="B536" s="546">
        <v>42648</v>
      </c>
      <c r="C536" s="319">
        <v>7678</v>
      </c>
      <c r="D536" s="548">
        <v>15.951529000000001</v>
      </c>
      <c r="E536" s="299">
        <v>16.12</v>
      </c>
      <c r="F536" s="299">
        <f t="shared" si="99"/>
        <v>1293.5203380000021</v>
      </c>
      <c r="G536" s="299">
        <f t="shared" si="100"/>
        <v>122475.839662</v>
      </c>
      <c r="H536" s="300">
        <f t="shared" si="101"/>
        <v>1.0561432700275958E-2</v>
      </c>
      <c r="I536" s="299" t="s">
        <v>284</v>
      </c>
    </row>
    <row r="537" spans="2:9" x14ac:dyDescent="0.25">
      <c r="B537" s="546">
        <v>42649</v>
      </c>
      <c r="C537" s="298">
        <v>8678</v>
      </c>
      <c r="D537" s="547">
        <v>15.941579000000001</v>
      </c>
      <c r="E537" s="299">
        <v>16.079999999999998</v>
      </c>
      <c r="F537" s="299">
        <f t="shared" si="99"/>
        <v>1201.2174379999781</v>
      </c>
      <c r="G537" s="299">
        <f t="shared" si="100"/>
        <v>138341.022562</v>
      </c>
      <c r="H537" s="300">
        <f t="shared" si="101"/>
        <v>8.683016908174369E-3</v>
      </c>
      <c r="I537" s="299"/>
    </row>
    <row r="538" spans="2:9" x14ac:dyDescent="0.25">
      <c r="B538" s="546">
        <v>42650</v>
      </c>
      <c r="C538" s="298">
        <v>8978</v>
      </c>
      <c r="D538" s="547">
        <v>15.935176999999999</v>
      </c>
      <c r="E538" s="299">
        <v>15.56</v>
      </c>
      <c r="F538" s="299">
        <f t="shared" si="99"/>
        <v>-3368.3391059999908</v>
      </c>
      <c r="G538" s="299">
        <f t="shared" si="100"/>
        <v>143066.01910599999</v>
      </c>
      <c r="H538" s="300">
        <f t="shared" si="101"/>
        <v>-2.354394933925108E-2</v>
      </c>
      <c r="I538" s="299"/>
    </row>
    <row r="539" spans="2:9" x14ac:dyDescent="0.25">
      <c r="B539" s="546">
        <v>42650</v>
      </c>
      <c r="C539" s="298">
        <v>9278</v>
      </c>
      <c r="D539" s="547">
        <v>15.923692000000001</v>
      </c>
      <c r="E539" s="299">
        <v>15.56</v>
      </c>
      <c r="F539" s="299">
        <f t="shared" si="99"/>
        <v>-3374.3343760000034</v>
      </c>
      <c r="G539" s="299">
        <f t="shared" si="100"/>
        <v>147740.01437600001</v>
      </c>
      <c r="H539" s="300">
        <f t="shared" si="101"/>
        <v>-2.2839678134945106E-2</v>
      </c>
      <c r="I539" s="299">
        <v>15.8</v>
      </c>
    </row>
    <row r="540" spans="2:9" x14ac:dyDescent="0.25">
      <c r="B540" s="546">
        <v>42653</v>
      </c>
      <c r="C540" s="319">
        <v>9678</v>
      </c>
      <c r="D540" s="548">
        <v>15.9153</v>
      </c>
      <c r="E540" s="299">
        <v>15.72</v>
      </c>
      <c r="F540" s="299">
        <f t="shared" si="99"/>
        <v>-1890.1133999999961</v>
      </c>
      <c r="G540" s="299">
        <f t="shared" si="100"/>
        <v>154028.27340000001</v>
      </c>
      <c r="H540" s="300">
        <f t="shared" si="101"/>
        <v>-1.2271210721758281E-2</v>
      </c>
      <c r="I540" s="299"/>
    </row>
    <row r="541" spans="2:9" x14ac:dyDescent="0.25">
      <c r="B541" s="546">
        <v>42661</v>
      </c>
      <c r="C541" s="319">
        <v>10000</v>
      </c>
      <c r="D541" s="548">
        <v>15.901258</v>
      </c>
      <c r="E541" s="299">
        <v>14.2</v>
      </c>
      <c r="F541" s="299">
        <f t="shared" si="99"/>
        <v>-17012.580000000009</v>
      </c>
      <c r="G541" s="299">
        <f t="shared" si="100"/>
        <v>159012.58000000002</v>
      </c>
      <c r="H541" s="300">
        <f t="shared" si="101"/>
        <v>-0.10698889358313669</v>
      </c>
      <c r="I541" s="299"/>
    </row>
    <row r="542" spans="2:9" x14ac:dyDescent="0.25">
      <c r="B542" s="546">
        <v>42663</v>
      </c>
      <c r="C542" s="298">
        <v>10000</v>
      </c>
      <c r="D542" s="547">
        <v>15.901258</v>
      </c>
      <c r="E542" s="299">
        <v>14.7</v>
      </c>
      <c r="F542" s="299">
        <f>C542*(E542-D542)</f>
        <v>-12012.580000000011</v>
      </c>
      <c r="G542" s="299">
        <f>IF(C542=0, 0,D542*C542)</f>
        <v>159012.58000000002</v>
      </c>
      <c r="H542" s="301">
        <f>IF(C542=0, D542, (E542-D542)/D542)</f>
        <v>-7.5544840540289399E-2</v>
      </c>
      <c r="I542" s="299"/>
    </row>
    <row r="543" spans="2:9" x14ac:dyDescent="0.25">
      <c r="B543" s="546">
        <v>42668</v>
      </c>
      <c r="C543" s="298">
        <v>11000</v>
      </c>
      <c r="D543" s="547">
        <v>15.74728</v>
      </c>
      <c r="E543" s="299">
        <v>14.18</v>
      </c>
      <c r="F543" s="299">
        <f>C543*(E543-D543)</f>
        <v>-17240.080000000002</v>
      </c>
      <c r="G543" s="299">
        <f>IF(C543=0, 0,D543*C543)</f>
        <v>173220.08</v>
      </c>
      <c r="H543" s="301">
        <f>IF(C543=0, D543, (E543-D543)/D543)</f>
        <v>-9.9527029429844413E-2</v>
      </c>
      <c r="I543" s="299"/>
    </row>
    <row r="544" spans="2:9" x14ac:dyDescent="0.25">
      <c r="B544" s="546">
        <v>42670</v>
      </c>
      <c r="C544" s="298">
        <v>11500</v>
      </c>
      <c r="D544" s="547">
        <v>15.679137000000001</v>
      </c>
      <c r="E544" s="299">
        <v>13.95</v>
      </c>
      <c r="F544" s="299">
        <f>C544*(E544-D544)</f>
        <v>-19885.075500000017</v>
      </c>
      <c r="G544" s="299">
        <f>IF(C544=0, 0,D544*C544)</f>
        <v>180310.07550000001</v>
      </c>
      <c r="H544" s="301">
        <f>IF(C544=0, D544, (E544-D544)/D544)</f>
        <v>-0.11028266415428357</v>
      </c>
      <c r="I544" s="299"/>
    </row>
    <row r="545" spans="2:9" x14ac:dyDescent="0.25">
      <c r="B545" s="546">
        <v>42670</v>
      </c>
      <c r="C545" s="298">
        <v>12000</v>
      </c>
      <c r="D545" s="547">
        <v>15.6113</v>
      </c>
      <c r="E545" s="299">
        <v>13.95</v>
      </c>
      <c r="F545" s="299">
        <f t="shared" ref="F545:F552" si="102">C545*(E545-D545)</f>
        <v>-19935.600000000009</v>
      </c>
      <c r="G545" s="299">
        <f t="shared" ref="G545:G552" si="103">IF(C545=0, 0,D545*C545)</f>
        <v>187335.6</v>
      </c>
      <c r="H545" s="301">
        <f t="shared" ref="H545:H552" si="104">IF(C545=0, D545, (E545-D545)/D545)</f>
        <v>-0.10641650599245422</v>
      </c>
      <c r="I545" s="299"/>
    </row>
    <row r="546" spans="2:9" x14ac:dyDescent="0.25">
      <c r="B546" s="546">
        <v>42670</v>
      </c>
      <c r="C546" s="298">
        <v>12500</v>
      </c>
      <c r="D546" s="547">
        <v>15.542006000000001</v>
      </c>
      <c r="E546" s="299">
        <v>13.95</v>
      </c>
      <c r="F546" s="299">
        <f t="shared" si="102"/>
        <v>-19900.075000000015</v>
      </c>
      <c r="G546" s="299">
        <f t="shared" si="103"/>
        <v>194275.07500000001</v>
      </c>
      <c r="H546" s="301">
        <f t="shared" si="104"/>
        <v>-0.10243246592492637</v>
      </c>
      <c r="I546" s="299"/>
    </row>
    <row r="547" spans="2:9" x14ac:dyDescent="0.25">
      <c r="B547" s="546">
        <v>42671</v>
      </c>
      <c r="C547" s="298">
        <v>12500</v>
      </c>
      <c r="D547" s="547">
        <v>15.536431</v>
      </c>
      <c r="E547" s="299">
        <v>13.72</v>
      </c>
      <c r="F547" s="299">
        <f t="shared" si="102"/>
        <v>-22705.387499999997</v>
      </c>
      <c r="G547" s="299">
        <f t="shared" si="103"/>
        <v>194205.38750000001</v>
      </c>
      <c r="H547" s="301">
        <f t="shared" si="104"/>
        <v>-0.11691430290521676</v>
      </c>
      <c r="I547" s="299"/>
    </row>
    <row r="548" spans="2:9" x14ac:dyDescent="0.25">
      <c r="B548" s="546">
        <v>42674</v>
      </c>
      <c r="C548" s="298">
        <v>12500</v>
      </c>
      <c r="D548" s="547">
        <v>15.5313</v>
      </c>
      <c r="E548" s="299">
        <v>13.18</v>
      </c>
      <c r="F548" s="299">
        <f t="shared" si="102"/>
        <v>-29391.250000000004</v>
      </c>
      <c r="G548" s="299">
        <f t="shared" si="103"/>
        <v>194141.25</v>
      </c>
      <c r="H548" s="301">
        <f t="shared" si="104"/>
        <v>-0.15139106192012261</v>
      </c>
      <c r="I548" s="299"/>
    </row>
    <row r="549" spans="2:9" x14ac:dyDescent="0.25">
      <c r="B549" s="546">
        <v>42676</v>
      </c>
      <c r="C549" s="298">
        <v>12500</v>
      </c>
      <c r="D549" s="547">
        <v>15.528746</v>
      </c>
      <c r="E549" s="299">
        <v>12.78</v>
      </c>
      <c r="F549" s="299">
        <f t="shared" si="102"/>
        <v>-34359.325000000004</v>
      </c>
      <c r="G549" s="299">
        <f t="shared" si="103"/>
        <v>194109.32500000001</v>
      </c>
      <c r="H549" s="300">
        <f t="shared" si="104"/>
        <v>-0.17701017197396368</v>
      </c>
      <c r="I549" s="299"/>
    </row>
    <row r="550" spans="2:9" x14ac:dyDescent="0.25">
      <c r="B550" s="546">
        <v>42677</v>
      </c>
      <c r="C550" s="298">
        <v>10000</v>
      </c>
      <c r="D550" s="547">
        <v>15.813000000000001</v>
      </c>
      <c r="E550" s="299">
        <v>14.15</v>
      </c>
      <c r="F550" s="299">
        <f t="shared" si="102"/>
        <v>-16630.000000000004</v>
      </c>
      <c r="G550" s="299">
        <f t="shared" si="103"/>
        <v>158130</v>
      </c>
      <c r="H550" s="300">
        <f t="shared" si="104"/>
        <v>-0.10516663504711314</v>
      </c>
      <c r="I550" s="299"/>
    </row>
    <row r="551" spans="2:9" x14ac:dyDescent="0.25">
      <c r="B551" s="546">
        <v>42678</v>
      </c>
      <c r="C551" s="298">
        <v>11000</v>
      </c>
      <c r="D551" s="547">
        <v>15.62</v>
      </c>
      <c r="E551" s="299">
        <v>13.69</v>
      </c>
      <c r="F551" s="299">
        <f t="shared" si="102"/>
        <v>-21229.999999999996</v>
      </c>
      <c r="G551" s="299">
        <f t="shared" si="103"/>
        <v>171820</v>
      </c>
      <c r="H551" s="300">
        <f t="shared" si="104"/>
        <v>-0.12355953905249678</v>
      </c>
      <c r="I551" s="299"/>
    </row>
    <row r="552" spans="2:9" x14ac:dyDescent="0.25">
      <c r="B552" s="546">
        <v>42701</v>
      </c>
      <c r="C552" s="298">
        <v>7678</v>
      </c>
      <c r="D552" s="547">
        <v>15.484220000000001</v>
      </c>
      <c r="E552" s="299">
        <v>16.28</v>
      </c>
      <c r="F552" s="299">
        <f t="shared" si="102"/>
        <v>6109.9988400000047</v>
      </c>
      <c r="G552" s="299">
        <f t="shared" si="103"/>
        <v>118887.84116000001</v>
      </c>
      <c r="H552" s="300">
        <f t="shared" si="104"/>
        <v>5.1392966516879801E-2</v>
      </c>
      <c r="I552" s="299" t="s">
        <v>295</v>
      </c>
    </row>
    <row r="553" spans="2:9" x14ac:dyDescent="0.25">
      <c r="B553" s="546">
        <v>42702</v>
      </c>
      <c r="C553" s="298">
        <v>8178</v>
      </c>
      <c r="D553" s="547">
        <v>15.519399999999999</v>
      </c>
      <c r="E553" s="299">
        <v>15.62</v>
      </c>
      <c r="F553" s="299">
        <f t="shared" ref="F553:F570" si="105">C553*(E553-D553)</f>
        <v>822.70680000000016</v>
      </c>
      <c r="G553" s="299">
        <f t="shared" ref="G553:G570" si="106">IF(C553=0, 0,D553*C553)</f>
        <v>126917.6532</v>
      </c>
      <c r="H553" s="300">
        <f t="shared" ref="H553:H570" si="107">IF(C553=0, D553, (E553-D553)/D553)</f>
        <v>6.4822093637640649E-3</v>
      </c>
      <c r="I553" s="299" t="s">
        <v>299</v>
      </c>
    </row>
    <row r="554" spans="2:9" x14ac:dyDescent="0.25">
      <c r="B554" s="546">
        <v>42702</v>
      </c>
      <c r="C554" s="298">
        <v>8678</v>
      </c>
      <c r="D554" s="547">
        <v>15.5304</v>
      </c>
      <c r="E554" s="299">
        <v>15.54</v>
      </c>
      <c r="F554" s="299">
        <f t="shared" si="105"/>
        <v>83.308799999990825</v>
      </c>
      <c r="G554" s="299">
        <f t="shared" si="106"/>
        <v>134772.8112</v>
      </c>
      <c r="H554" s="300">
        <f t="shared" si="107"/>
        <v>6.1814248184199655E-4</v>
      </c>
      <c r="I554" s="299"/>
    </row>
    <row r="555" spans="2:9" x14ac:dyDescent="0.25">
      <c r="B555" s="546">
        <v>42703</v>
      </c>
      <c r="C555" s="298">
        <v>8978</v>
      </c>
      <c r="D555" s="547">
        <v>15.5053</v>
      </c>
      <c r="E555" s="299">
        <v>14.95</v>
      </c>
      <c r="F555" s="299">
        <f t="shared" si="105"/>
        <v>-4985.4834000000074</v>
      </c>
      <c r="G555" s="299">
        <f t="shared" si="106"/>
        <v>139206.5834</v>
      </c>
      <c r="H555" s="300">
        <f t="shared" si="107"/>
        <v>-3.5813560524465882E-2</v>
      </c>
      <c r="I555" s="299"/>
    </row>
    <row r="556" spans="2:9" x14ac:dyDescent="0.25">
      <c r="B556" s="546">
        <v>42704</v>
      </c>
      <c r="C556" s="298">
        <v>5178</v>
      </c>
      <c r="D556" s="547">
        <v>14.3947</v>
      </c>
      <c r="E556" s="299">
        <v>18.059999999999999</v>
      </c>
      <c r="F556" s="299">
        <f t="shared" si="105"/>
        <v>18978.923399999992</v>
      </c>
      <c r="G556" s="299">
        <f t="shared" si="106"/>
        <v>74535.756600000008</v>
      </c>
      <c r="H556" s="300">
        <f t="shared" si="107"/>
        <v>0.25462843963403187</v>
      </c>
      <c r="I556" s="299"/>
    </row>
    <row r="557" spans="2:9" x14ac:dyDescent="0.25">
      <c r="B557" s="546">
        <v>42705</v>
      </c>
      <c r="C557" s="298">
        <v>4678</v>
      </c>
      <c r="D557" s="547">
        <v>13.905799999999999</v>
      </c>
      <c r="E557" s="299">
        <v>17.89</v>
      </c>
      <c r="F557" s="299">
        <f t="shared" si="105"/>
        <v>18638.087600000006</v>
      </c>
      <c r="G557" s="299">
        <f t="shared" si="106"/>
        <v>65051.332399999999</v>
      </c>
      <c r="H557" s="300">
        <f t="shared" si="107"/>
        <v>0.28651354111234173</v>
      </c>
      <c r="I557" s="299"/>
    </row>
    <row r="558" spans="2:9" x14ac:dyDescent="0.25">
      <c r="B558" s="546">
        <v>42705</v>
      </c>
      <c r="C558" s="298">
        <v>5000</v>
      </c>
      <c r="D558" s="547">
        <v>14.1645</v>
      </c>
      <c r="E558" s="299">
        <v>17.89</v>
      </c>
      <c r="F558" s="299">
        <f t="shared" si="105"/>
        <v>18627.5</v>
      </c>
      <c r="G558" s="299">
        <f t="shared" si="106"/>
        <v>70822.5</v>
      </c>
      <c r="H558" s="300">
        <f t="shared" si="107"/>
        <v>0.2630166966712556</v>
      </c>
      <c r="I558" s="299"/>
    </row>
    <row r="559" spans="2:9" x14ac:dyDescent="0.25">
      <c r="B559" s="546">
        <v>42708</v>
      </c>
      <c r="C559" s="298">
        <v>5000</v>
      </c>
      <c r="D559" s="547">
        <v>14.1645</v>
      </c>
      <c r="E559" s="299">
        <v>18.2</v>
      </c>
      <c r="F559" s="299">
        <f t="shared" si="105"/>
        <v>20177.499999999996</v>
      </c>
      <c r="G559" s="299">
        <f t="shared" si="106"/>
        <v>70822.5</v>
      </c>
      <c r="H559" s="300">
        <f t="shared" si="107"/>
        <v>0.28490239683716323</v>
      </c>
      <c r="I559" s="299"/>
    </row>
    <row r="560" spans="2:9" x14ac:dyDescent="0.25">
      <c r="B560" s="546">
        <v>42711</v>
      </c>
      <c r="C560" s="298">
        <v>5000</v>
      </c>
      <c r="D560" s="547">
        <v>14.143514</v>
      </c>
      <c r="E560" s="299">
        <v>18.420000000000002</v>
      </c>
      <c r="F560" s="299">
        <f t="shared" si="105"/>
        <v>21382.430000000011</v>
      </c>
      <c r="G560" s="299">
        <f t="shared" si="106"/>
        <v>70717.569999999992</v>
      </c>
      <c r="H560" s="300">
        <f t="shared" si="107"/>
        <v>0.3023637548631834</v>
      </c>
      <c r="I560" s="299"/>
    </row>
    <row r="561" spans="1:10" x14ac:dyDescent="0.25">
      <c r="B561" s="546">
        <v>42713</v>
      </c>
      <c r="C561" s="298">
        <v>5000</v>
      </c>
      <c r="D561" s="547">
        <v>14.127554</v>
      </c>
      <c r="E561" s="299">
        <v>18.25</v>
      </c>
      <c r="F561" s="299">
        <f t="shared" si="105"/>
        <v>20612.23</v>
      </c>
      <c r="G561" s="299">
        <f t="shared" si="106"/>
        <v>70637.77</v>
      </c>
      <c r="H561" s="300">
        <f t="shared" si="107"/>
        <v>0.29180182216964096</v>
      </c>
      <c r="I561" s="299"/>
    </row>
    <row r="562" spans="1:10" x14ac:dyDescent="0.25">
      <c r="B562" s="546">
        <v>42716</v>
      </c>
      <c r="C562" s="298">
        <v>5000</v>
      </c>
      <c r="D562" s="547">
        <v>14.0276</v>
      </c>
      <c r="E562" s="299">
        <v>18.489999999999998</v>
      </c>
      <c r="F562" s="299">
        <f t="shared" si="105"/>
        <v>22311.999999999993</v>
      </c>
      <c r="G562" s="299">
        <f t="shared" si="106"/>
        <v>70138</v>
      </c>
      <c r="H562" s="300">
        <f t="shared" si="107"/>
        <v>0.3181157147338104</v>
      </c>
      <c r="I562" s="299" t="s">
        <v>184</v>
      </c>
    </row>
    <row r="563" spans="1:10" x14ac:dyDescent="0.25">
      <c r="B563" s="546">
        <v>42718</v>
      </c>
      <c r="C563" s="298">
        <v>5000</v>
      </c>
      <c r="D563" s="547">
        <v>14.025399999999999</v>
      </c>
      <c r="E563" s="299">
        <v>18.2</v>
      </c>
      <c r="F563" s="299">
        <f t="shared" si="105"/>
        <v>20873</v>
      </c>
      <c r="G563" s="299">
        <f t="shared" si="106"/>
        <v>70127</v>
      </c>
      <c r="H563" s="300">
        <f t="shared" si="107"/>
        <v>0.29764569994438661</v>
      </c>
      <c r="I563" s="299">
        <v>13.8</v>
      </c>
    </row>
    <row r="564" spans="1:10" x14ac:dyDescent="0.25">
      <c r="B564" s="546">
        <v>42726</v>
      </c>
      <c r="C564" s="298">
        <v>5000</v>
      </c>
      <c r="D564" s="547">
        <v>14.025399999999999</v>
      </c>
      <c r="E564" s="299">
        <v>18.04</v>
      </c>
      <c r="F564" s="299">
        <f t="shared" si="105"/>
        <v>20073</v>
      </c>
      <c r="G564" s="299">
        <f t="shared" si="106"/>
        <v>70127</v>
      </c>
      <c r="H564" s="300">
        <f t="shared" si="107"/>
        <v>0.28623782565916123</v>
      </c>
      <c r="I564" s="299"/>
    </row>
    <row r="565" spans="1:10" x14ac:dyDescent="0.25">
      <c r="B565" s="546">
        <v>42733</v>
      </c>
      <c r="C565" s="298">
        <v>6000</v>
      </c>
      <c r="D565" s="547">
        <v>14.627558000000001</v>
      </c>
      <c r="E565" s="299">
        <v>17.57</v>
      </c>
      <c r="F565" s="377">
        <f t="shared" si="105"/>
        <v>17654.651999999998</v>
      </c>
      <c r="G565" s="299">
        <f t="shared" si="106"/>
        <v>87765.347999999998</v>
      </c>
      <c r="H565" s="301">
        <f t="shared" si="107"/>
        <v>0.20115743174629694</v>
      </c>
      <c r="I565" s="299"/>
      <c r="J565" s="3"/>
    </row>
    <row r="566" spans="1:10" x14ac:dyDescent="0.25">
      <c r="B566" s="546">
        <v>42734</v>
      </c>
      <c r="C566" s="298">
        <v>6000</v>
      </c>
      <c r="D566" s="547">
        <v>14.562623</v>
      </c>
      <c r="E566" s="299">
        <v>17.309999999999999</v>
      </c>
      <c r="F566" s="377">
        <f t="shared" si="105"/>
        <v>16484.261999999992</v>
      </c>
      <c r="G566" s="299">
        <f t="shared" si="106"/>
        <v>87375.737999999998</v>
      </c>
      <c r="H566" s="301">
        <f t="shared" si="107"/>
        <v>0.18865948806063293</v>
      </c>
      <c r="I566" s="299"/>
    </row>
    <row r="567" spans="1:10" x14ac:dyDescent="0.25">
      <c r="B567" s="546">
        <v>42739</v>
      </c>
      <c r="C567" s="298">
        <v>5500</v>
      </c>
      <c r="D567" s="547">
        <v>14.242898</v>
      </c>
      <c r="E567" s="299">
        <v>18.05</v>
      </c>
      <c r="F567" s="377">
        <f t="shared" si="105"/>
        <v>20939.061000000002</v>
      </c>
      <c r="G567" s="299">
        <f t="shared" si="106"/>
        <v>78335.938999999998</v>
      </c>
      <c r="H567" s="301">
        <f t="shared" si="107"/>
        <v>0.26729827033796072</v>
      </c>
      <c r="I567" s="299"/>
    </row>
    <row r="568" spans="1:10" x14ac:dyDescent="0.25">
      <c r="B568" s="546">
        <v>42741</v>
      </c>
      <c r="C568" s="298">
        <v>6000</v>
      </c>
      <c r="D568" s="547">
        <v>14.54599</v>
      </c>
      <c r="E568" s="299">
        <v>17.98</v>
      </c>
      <c r="F568" s="377">
        <f t="shared" si="105"/>
        <v>20604.060000000005</v>
      </c>
      <c r="G568" s="299">
        <f t="shared" si="106"/>
        <v>87275.94</v>
      </c>
      <c r="H568" s="301">
        <f t="shared" si="107"/>
        <v>0.23607949682352322</v>
      </c>
      <c r="I568" s="299"/>
    </row>
    <row r="569" spans="1:10" x14ac:dyDescent="0.25">
      <c r="B569" s="546">
        <v>42748</v>
      </c>
      <c r="C569" s="298">
        <v>6000</v>
      </c>
      <c r="D569" s="547">
        <v>14.527687999999999</v>
      </c>
      <c r="E569" s="299">
        <v>17.46</v>
      </c>
      <c r="F569" s="377">
        <f t="shared" si="105"/>
        <v>17593.872000000007</v>
      </c>
      <c r="G569" s="299">
        <f t="shared" si="106"/>
        <v>87166.127999999997</v>
      </c>
      <c r="H569" s="301">
        <f t="shared" si="107"/>
        <v>0.20184299112150547</v>
      </c>
      <c r="I569" s="299"/>
    </row>
    <row r="570" spans="1:10" x14ac:dyDescent="0.25">
      <c r="A570" s="183" t="s">
        <v>322</v>
      </c>
      <c r="B570" s="546">
        <v>42754</v>
      </c>
      <c r="C570" s="298">
        <v>6000</v>
      </c>
      <c r="D570" s="547">
        <v>14.527687999999999</v>
      </c>
      <c r="E570" s="299">
        <v>17.27</v>
      </c>
      <c r="F570" s="377">
        <f t="shared" si="105"/>
        <v>16453.871999999999</v>
      </c>
      <c r="G570" s="299">
        <f t="shared" si="106"/>
        <v>87166.127999999997</v>
      </c>
      <c r="H570" s="301">
        <f t="shared" si="107"/>
        <v>0.1887645164185795</v>
      </c>
      <c r="I570" s="299"/>
    </row>
    <row r="571" spans="1:10" x14ac:dyDescent="0.25">
      <c r="A571" t="s">
        <v>322</v>
      </c>
      <c r="B571" s="546">
        <v>42760</v>
      </c>
      <c r="C571" s="298">
        <v>6000</v>
      </c>
      <c r="D571" s="547">
        <v>14.527687999999999</v>
      </c>
      <c r="E571" s="299">
        <v>17.75</v>
      </c>
      <c r="F571" s="377">
        <f t="shared" ref="F571:F585" si="108">C571*(E571-D571)</f>
        <v>19333.872000000003</v>
      </c>
      <c r="G571" s="299">
        <f t="shared" ref="G571:G585" si="109">IF(C571=0, 0,D571*C571)</f>
        <v>87166.127999999997</v>
      </c>
      <c r="H571" s="301">
        <f t="shared" ref="H571:H585" si="110">IF(C571=0, D571, (E571-D571)/D571)</f>
        <v>0.22180487356281334</v>
      </c>
      <c r="I571" s="299"/>
    </row>
    <row r="572" spans="1:10" x14ac:dyDescent="0.25">
      <c r="A572" t="s">
        <v>354</v>
      </c>
      <c r="B572" s="546">
        <v>42761</v>
      </c>
      <c r="C572" s="298">
        <v>6000</v>
      </c>
      <c r="D572" s="547">
        <v>14.50817</v>
      </c>
      <c r="E572" s="299">
        <v>17.75</v>
      </c>
      <c r="F572" s="377">
        <f t="shared" si="108"/>
        <v>19450.98</v>
      </c>
      <c r="G572" s="299">
        <f t="shared" si="109"/>
        <v>87049.02</v>
      </c>
      <c r="H572" s="301">
        <f t="shared" si="110"/>
        <v>0.22344858104088938</v>
      </c>
      <c r="I572" s="299"/>
    </row>
    <row r="573" spans="1:10" x14ac:dyDescent="0.25">
      <c r="A573" t="s">
        <v>357</v>
      </c>
      <c r="B573" s="546">
        <v>42762</v>
      </c>
      <c r="C573" s="298">
        <v>6100</v>
      </c>
      <c r="D573" s="547">
        <v>14.553610000000001</v>
      </c>
      <c r="E573" s="299">
        <v>17.41</v>
      </c>
      <c r="F573" s="377">
        <f t="shared" si="108"/>
        <v>17423.978999999996</v>
      </c>
      <c r="G573" s="299">
        <f t="shared" si="109"/>
        <v>88777.021000000008</v>
      </c>
      <c r="H573" s="301">
        <f t="shared" si="110"/>
        <v>0.19626676817641803</v>
      </c>
      <c r="I573" s="299"/>
    </row>
    <row r="574" spans="1:10" x14ac:dyDescent="0.25">
      <c r="A574" t="s">
        <v>367</v>
      </c>
      <c r="B574" s="546">
        <v>42765</v>
      </c>
      <c r="C574" s="298">
        <v>6900</v>
      </c>
      <c r="D574" s="547">
        <v>14.793915999999999</v>
      </c>
      <c r="E574" s="299">
        <v>16.53</v>
      </c>
      <c r="F574" s="377">
        <f t="shared" si="108"/>
        <v>11978.979600000011</v>
      </c>
      <c r="G574" s="299">
        <f t="shared" si="109"/>
        <v>102078.02039999999</v>
      </c>
      <c r="H574" s="301">
        <f t="shared" si="110"/>
        <v>0.11735121383682331</v>
      </c>
      <c r="I574" s="299"/>
    </row>
    <row r="575" spans="1:10" x14ac:dyDescent="0.25">
      <c r="A575" t="s">
        <v>368</v>
      </c>
      <c r="B575" s="546">
        <v>42766</v>
      </c>
      <c r="C575" s="298">
        <v>6900</v>
      </c>
      <c r="D575" s="547">
        <v>14.783497000000001</v>
      </c>
      <c r="E575" s="299">
        <v>16.75</v>
      </c>
      <c r="F575" s="377">
        <f t="shared" si="108"/>
        <v>13568.870699999996</v>
      </c>
      <c r="G575" s="299">
        <f t="shared" si="109"/>
        <v>102006.1293</v>
      </c>
      <c r="H575" s="301">
        <f t="shared" si="110"/>
        <v>0.13302015078029233</v>
      </c>
      <c r="I575" s="299"/>
    </row>
    <row r="576" spans="1:10" x14ac:dyDescent="0.25">
      <c r="B576" s="546">
        <v>42767</v>
      </c>
      <c r="C576" s="298">
        <v>6000</v>
      </c>
      <c r="D576" s="547">
        <v>14.442175000000001</v>
      </c>
      <c r="E576" s="299">
        <v>16.59</v>
      </c>
      <c r="F576" s="377">
        <f t="shared" si="108"/>
        <v>12886.949999999995</v>
      </c>
      <c r="G576" s="299">
        <f t="shared" si="109"/>
        <v>86653.05</v>
      </c>
      <c r="H576" s="301">
        <f t="shared" si="110"/>
        <v>0.14871894295699914</v>
      </c>
      <c r="I576" s="299"/>
    </row>
    <row r="577" spans="1:9" x14ac:dyDescent="0.25">
      <c r="B577" s="546">
        <v>42767</v>
      </c>
      <c r="C577" s="298">
        <v>7000</v>
      </c>
      <c r="D577" s="547">
        <v>14.725436</v>
      </c>
      <c r="E577" s="299">
        <v>16.59</v>
      </c>
      <c r="F577" s="377">
        <f t="shared" si="108"/>
        <v>13051.947999999999</v>
      </c>
      <c r="G577" s="299">
        <f t="shared" si="109"/>
        <v>103078.052</v>
      </c>
      <c r="H577" s="301">
        <f t="shared" si="110"/>
        <v>0.1266219893251378</v>
      </c>
      <c r="I577" s="299"/>
    </row>
    <row r="578" spans="1:9" x14ac:dyDescent="0.25">
      <c r="B578" s="546">
        <v>42767</v>
      </c>
      <c r="C578" s="298">
        <v>7200</v>
      </c>
      <c r="D578" s="547">
        <v>14.771951</v>
      </c>
      <c r="E578" s="299">
        <v>16.59</v>
      </c>
      <c r="F578" s="377">
        <f t="shared" si="108"/>
        <v>13089.952800000001</v>
      </c>
      <c r="G578" s="299">
        <f t="shared" si="109"/>
        <v>106358.0472</v>
      </c>
      <c r="H578" s="301">
        <f t="shared" si="110"/>
        <v>0.12307439958337259</v>
      </c>
      <c r="I578" s="299"/>
    </row>
    <row r="579" spans="1:9" x14ac:dyDescent="0.25">
      <c r="A579" t="s">
        <v>372</v>
      </c>
      <c r="B579" s="546">
        <v>42767</v>
      </c>
      <c r="C579" s="298">
        <v>6500</v>
      </c>
      <c r="D579" s="547">
        <v>14.578353999999999</v>
      </c>
      <c r="E579" s="299">
        <v>16.59</v>
      </c>
      <c r="F579" s="377">
        <f t="shared" si="108"/>
        <v>13075.699000000004</v>
      </c>
      <c r="G579" s="299">
        <f t="shared" si="109"/>
        <v>94759.300999999992</v>
      </c>
      <c r="H579" s="301">
        <f t="shared" si="110"/>
        <v>0.13798855481215511</v>
      </c>
      <c r="I579" s="299"/>
    </row>
    <row r="580" spans="1:9" x14ac:dyDescent="0.25">
      <c r="A580" t="s">
        <v>374</v>
      </c>
      <c r="B580" s="546">
        <v>42768</v>
      </c>
      <c r="C580" s="298">
        <v>6000</v>
      </c>
      <c r="D580" s="547">
        <v>14.368788</v>
      </c>
      <c r="E580" s="299">
        <v>16.68</v>
      </c>
      <c r="F580" s="377">
        <f t="shared" si="108"/>
        <v>13867.271999999995</v>
      </c>
      <c r="G580" s="299">
        <f>IF(C580=0, 0,D580*C580)</f>
        <v>86212.728000000003</v>
      </c>
      <c r="H580" s="301">
        <f t="shared" si="110"/>
        <v>0.16084947456946261</v>
      </c>
      <c r="I580" s="299"/>
    </row>
    <row r="581" spans="1:9" x14ac:dyDescent="0.25">
      <c r="A581" t="s">
        <v>381</v>
      </c>
      <c r="B581" s="546">
        <v>42769</v>
      </c>
      <c r="C581" s="298">
        <v>5300</v>
      </c>
      <c r="D581" s="547">
        <v>14.006677</v>
      </c>
      <c r="E581" s="299">
        <v>17.23</v>
      </c>
      <c r="F581" s="377">
        <f t="shared" si="108"/>
        <v>17083.611900000004</v>
      </c>
      <c r="G581" s="299">
        <f t="shared" si="109"/>
        <v>74235.388099999996</v>
      </c>
      <c r="H581" s="301">
        <f t="shared" si="110"/>
        <v>0.2301276027140485</v>
      </c>
      <c r="I581" s="299"/>
    </row>
    <row r="582" spans="1:9" x14ac:dyDescent="0.25">
      <c r="A582" t="s">
        <v>391</v>
      </c>
      <c r="B582" s="546">
        <v>42772</v>
      </c>
      <c r="C582" s="298">
        <v>6000</v>
      </c>
      <c r="D582" s="547">
        <v>14.311230999999999</v>
      </c>
      <c r="E582" s="299">
        <v>16.52</v>
      </c>
      <c r="F582" s="377">
        <f t="shared" si="108"/>
        <v>13252.614000000001</v>
      </c>
      <c r="G582" s="299">
        <f t="shared" si="109"/>
        <v>85867.385999999999</v>
      </c>
      <c r="H582" s="301">
        <f t="shared" si="110"/>
        <v>0.15433815581622576</v>
      </c>
      <c r="I582" s="299"/>
    </row>
    <row r="583" spans="1:9" x14ac:dyDescent="0.25">
      <c r="A583" t="s">
        <v>396</v>
      </c>
      <c r="B583" s="546">
        <v>42773</v>
      </c>
      <c r="C583" s="298">
        <v>6600</v>
      </c>
      <c r="D583" s="547">
        <v>14.461574000000001</v>
      </c>
      <c r="E583" s="299">
        <v>16.03</v>
      </c>
      <c r="F583" s="377">
        <f t="shared" si="108"/>
        <v>10351.611600000004</v>
      </c>
      <c r="G583" s="299">
        <f t="shared" si="109"/>
        <v>95446.388400000011</v>
      </c>
      <c r="H583" s="301">
        <f t="shared" si="110"/>
        <v>0.10845472283998965</v>
      </c>
      <c r="I583" s="299"/>
    </row>
    <row r="584" spans="1:9" x14ac:dyDescent="0.25">
      <c r="A584" t="s">
        <v>419</v>
      </c>
      <c r="B584" s="546">
        <v>42781</v>
      </c>
      <c r="C584" s="298">
        <v>5700</v>
      </c>
      <c r="D584" s="547">
        <v>14.140828000000001</v>
      </c>
      <c r="E584" s="299">
        <v>16.3</v>
      </c>
      <c r="F584" s="377">
        <f t="shared" si="108"/>
        <v>12307.2804</v>
      </c>
      <c r="G584" s="299">
        <f t="shared" si="109"/>
        <v>80602.719600000011</v>
      </c>
      <c r="H584" s="301">
        <f t="shared" si="110"/>
        <v>0.1526906345229572</v>
      </c>
      <c r="I584" s="299"/>
    </row>
    <row r="585" spans="1:9" x14ac:dyDescent="0.25">
      <c r="A585" t="s">
        <v>421</v>
      </c>
      <c r="B585" s="546">
        <v>42782</v>
      </c>
      <c r="C585" s="298">
        <v>5700</v>
      </c>
      <c r="D585" s="547">
        <v>14.103</v>
      </c>
      <c r="E585" s="299">
        <v>16.170000000000002</v>
      </c>
      <c r="F585" s="377">
        <f t="shared" si="108"/>
        <v>11781.900000000011</v>
      </c>
      <c r="G585" s="299">
        <f t="shared" si="109"/>
        <v>80387.100000000006</v>
      </c>
      <c r="H585" s="301">
        <f t="shared" si="110"/>
        <v>0.14656456073175933</v>
      </c>
      <c r="I585" s="299"/>
    </row>
    <row r="586" spans="1:9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9" x14ac:dyDescent="0.25">
      <c r="B587" s="546"/>
      <c r="C587" s="298"/>
      <c r="D587" s="547"/>
      <c r="E587" s="299"/>
      <c r="F587" s="377"/>
      <c r="G587" s="299"/>
      <c r="H587" s="301"/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3" spans="1:13" x14ac:dyDescent="0.25">
      <c r="L593" t="s">
        <v>65</v>
      </c>
      <c r="M593" s="184">
        <f>K856+M856-F856</f>
        <v>14615.571000001626</v>
      </c>
    </row>
    <row r="594" spans="1:13" x14ac:dyDescent="0.25">
      <c r="A594" s="440" t="s">
        <v>1</v>
      </c>
      <c r="B594" s="513" t="s">
        <v>2</v>
      </c>
      <c r="C594" s="440" t="s">
        <v>4</v>
      </c>
      <c r="D594" s="514" t="s">
        <v>5</v>
      </c>
      <c r="E594" s="441" t="s">
        <v>90</v>
      </c>
      <c r="F594" s="441" t="s">
        <v>60</v>
      </c>
      <c r="G594" s="440" t="s">
        <v>3</v>
      </c>
      <c r="H594" s="515" t="s">
        <v>6</v>
      </c>
      <c r="I594" s="514" t="s">
        <v>7</v>
      </c>
      <c r="J594" s="441" t="s">
        <v>89</v>
      </c>
      <c r="K594" s="441" t="s">
        <v>61</v>
      </c>
      <c r="L594" s="440" t="s">
        <v>37</v>
      </c>
      <c r="M594" s="441" t="s">
        <v>38</v>
      </c>
    </row>
    <row r="595" spans="1:13" x14ac:dyDescent="0.25">
      <c r="A595" s="442" t="s">
        <v>50</v>
      </c>
      <c r="B595" s="473">
        <v>42187</v>
      </c>
      <c r="C595" s="427">
        <v>1000</v>
      </c>
      <c r="D595" s="428">
        <v>27.25</v>
      </c>
      <c r="E595" s="429">
        <v>0</v>
      </c>
      <c r="F595" s="429">
        <f>C595*D595+E595</f>
        <v>27250</v>
      </c>
      <c r="G595" s="426">
        <v>42187</v>
      </c>
      <c r="H595" s="443">
        <v>2000</v>
      </c>
      <c r="I595" s="428">
        <v>27.34</v>
      </c>
      <c r="J595" s="429">
        <v>-5.49</v>
      </c>
      <c r="K595" s="429">
        <f>H595*I595-J595</f>
        <v>54685.49</v>
      </c>
      <c r="L595" s="426">
        <v>42257</v>
      </c>
      <c r="M595" s="429">
        <v>850.5</v>
      </c>
    </row>
    <row r="596" spans="1:13" x14ac:dyDescent="0.25">
      <c r="A596" s="444" t="s">
        <v>71</v>
      </c>
      <c r="B596" s="473">
        <v>42187</v>
      </c>
      <c r="C596" s="427">
        <v>80</v>
      </c>
      <c r="D596" s="428">
        <v>27.152249999999999</v>
      </c>
      <c r="E596" s="429">
        <v>0</v>
      </c>
      <c r="F596" s="429">
        <f t="shared" ref="F596:F659" si="111">C596*D596+E596</f>
        <v>2172.1799999999998</v>
      </c>
      <c r="G596" s="426">
        <v>42199</v>
      </c>
      <c r="H596" s="443">
        <v>102</v>
      </c>
      <c r="I596" s="428">
        <v>25.28</v>
      </c>
      <c r="J596" s="429">
        <v>0.05</v>
      </c>
      <c r="K596" s="429">
        <f t="shared" ref="K596:K623" si="112">H596*I596-J596</f>
        <v>2578.5099999999998</v>
      </c>
      <c r="L596" s="426">
        <v>42439</v>
      </c>
      <c r="M596" s="429">
        <v>483.9</v>
      </c>
    </row>
    <row r="597" spans="1:13" x14ac:dyDescent="0.25">
      <c r="A597" s="427"/>
      <c r="B597" s="473">
        <v>42187</v>
      </c>
      <c r="C597" s="427">
        <v>1000</v>
      </c>
      <c r="D597" s="428">
        <v>27.1</v>
      </c>
      <c r="E597" s="429">
        <v>0</v>
      </c>
      <c r="F597" s="429">
        <f t="shared" si="111"/>
        <v>27100</v>
      </c>
      <c r="G597" s="426">
        <v>42227</v>
      </c>
      <c r="H597" s="443">
        <v>200</v>
      </c>
      <c r="I597" s="428">
        <v>19.649999999999999</v>
      </c>
      <c r="J597" s="429">
        <v>7.0000000000000007E-2</v>
      </c>
      <c r="K597" s="429">
        <f t="shared" si="112"/>
        <v>3929.9299999999994</v>
      </c>
      <c r="L597" s="426">
        <v>42531</v>
      </c>
      <c r="M597" s="429">
        <v>483.9</v>
      </c>
    </row>
    <row r="598" spans="1:13" x14ac:dyDescent="0.25">
      <c r="A598" s="427"/>
      <c r="B598" s="534">
        <v>42187</v>
      </c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426">
        <v>42227</v>
      </c>
      <c r="H598" s="443">
        <v>200</v>
      </c>
      <c r="I598" s="428">
        <v>18.7</v>
      </c>
      <c r="J598" s="429">
        <v>7.0000000000000007E-2</v>
      </c>
      <c r="K598" s="429">
        <f t="shared" si="112"/>
        <v>3739.93</v>
      </c>
      <c r="L598" s="426">
        <v>42625</v>
      </c>
      <c r="M598" s="429">
        <v>433.9</v>
      </c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426">
        <v>42257</v>
      </c>
      <c r="H599" s="443">
        <v>1600</v>
      </c>
      <c r="I599" s="428">
        <v>16.445</v>
      </c>
      <c r="J599" s="429">
        <v>0.48</v>
      </c>
      <c r="K599" s="429">
        <f t="shared" si="112"/>
        <v>26311.52</v>
      </c>
      <c r="L599" s="426">
        <v>42716</v>
      </c>
      <c r="M599" s="429">
        <v>500</v>
      </c>
    </row>
    <row r="600" spans="1:13" x14ac:dyDescent="0.25">
      <c r="A600" s="427"/>
      <c r="B600" s="534"/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535">
        <v>42265</v>
      </c>
      <c r="H600" s="443">
        <v>200</v>
      </c>
      <c r="I600" s="428">
        <v>15.65</v>
      </c>
      <c r="J600" s="429">
        <v>0.05</v>
      </c>
      <c r="K600" s="429">
        <f t="shared" si="112"/>
        <v>3129.95</v>
      </c>
      <c r="L600" s="427"/>
      <c r="M600" s="429"/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535"/>
      <c r="H601" s="443">
        <v>2400</v>
      </c>
      <c r="I601" s="428">
        <v>15.7</v>
      </c>
      <c r="J601" s="429">
        <v>0.7</v>
      </c>
      <c r="K601" s="429">
        <f t="shared" si="112"/>
        <v>37679.300000000003</v>
      </c>
      <c r="L601" s="427"/>
      <c r="M601" s="429"/>
    </row>
    <row r="602" spans="1:13" x14ac:dyDescent="0.25">
      <c r="A602" s="427"/>
      <c r="B602" s="534"/>
      <c r="C602" s="427">
        <v>1000</v>
      </c>
      <c r="D602" s="428">
        <v>27.039332999999999</v>
      </c>
      <c r="E602" s="429">
        <v>0</v>
      </c>
      <c r="F602" s="429">
        <f t="shared" si="111"/>
        <v>27039.332999999999</v>
      </c>
      <c r="G602" s="426">
        <v>42271</v>
      </c>
      <c r="H602" s="516">
        <v>918</v>
      </c>
      <c r="I602" s="517">
        <v>16.45</v>
      </c>
      <c r="J602" s="518">
        <v>0.28000000000000003</v>
      </c>
      <c r="K602" s="518">
        <f t="shared" si="112"/>
        <v>15100.819999999998</v>
      </c>
      <c r="L602" s="427"/>
      <c r="M602" s="429"/>
    </row>
    <row r="603" spans="1:13" ht="60" x14ac:dyDescent="0.25">
      <c r="A603" s="427"/>
      <c r="B603" s="473">
        <v>42198</v>
      </c>
      <c r="C603" s="427">
        <v>100</v>
      </c>
      <c r="D603" s="428">
        <v>24.77</v>
      </c>
      <c r="E603" s="429">
        <v>0</v>
      </c>
      <c r="F603" s="429">
        <f t="shared" si="111"/>
        <v>2477</v>
      </c>
      <c r="G603" s="536" t="s">
        <v>139</v>
      </c>
      <c r="H603" s="443">
        <v>500</v>
      </c>
      <c r="I603" s="428">
        <v>15.95</v>
      </c>
      <c r="J603" s="429">
        <v>0.15</v>
      </c>
      <c r="K603" s="518">
        <f t="shared" si="112"/>
        <v>7974.85</v>
      </c>
      <c r="L603" s="427"/>
      <c r="M603" s="429"/>
    </row>
    <row r="604" spans="1:13" x14ac:dyDescent="0.25">
      <c r="A604" s="427"/>
      <c r="B604" s="473">
        <v>42205</v>
      </c>
      <c r="C604" s="427">
        <v>50</v>
      </c>
      <c r="D604" s="428">
        <v>24.35</v>
      </c>
      <c r="E604" s="429">
        <v>0</v>
      </c>
      <c r="F604" s="429">
        <f t="shared" si="111"/>
        <v>1217.5</v>
      </c>
      <c r="G604" s="536"/>
      <c r="H604" s="443">
        <v>500</v>
      </c>
      <c r="I604" s="428">
        <v>16.100000000000001</v>
      </c>
      <c r="J604" s="429">
        <v>0.15</v>
      </c>
      <c r="K604" s="518">
        <f t="shared" si="112"/>
        <v>8049.8500000000013</v>
      </c>
      <c r="L604" s="427"/>
      <c r="M604" s="429"/>
    </row>
    <row r="605" spans="1:13" x14ac:dyDescent="0.25">
      <c r="A605" s="427"/>
      <c r="B605" s="473">
        <v>42207</v>
      </c>
      <c r="C605" s="427">
        <v>20</v>
      </c>
      <c r="D605" s="428">
        <v>24.02</v>
      </c>
      <c r="E605" s="429">
        <v>0</v>
      </c>
      <c r="F605" s="429">
        <f t="shared" si="111"/>
        <v>480.4</v>
      </c>
      <c r="G605" s="536"/>
      <c r="H605" s="443">
        <v>500</v>
      </c>
      <c r="I605" s="428">
        <v>16.170000000000002</v>
      </c>
      <c r="J605" s="429">
        <v>0.15</v>
      </c>
      <c r="K605" s="518">
        <f t="shared" si="112"/>
        <v>8084.8500000000013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23.91</v>
      </c>
      <c r="E606" s="429">
        <v>0</v>
      </c>
      <c r="F606" s="429">
        <f t="shared" si="111"/>
        <v>478.2</v>
      </c>
      <c r="G606" s="536"/>
      <c r="H606" s="443">
        <v>500</v>
      </c>
      <c r="I606" s="428">
        <v>16.28</v>
      </c>
      <c r="J606" s="429">
        <v>0.15</v>
      </c>
      <c r="K606" s="518">
        <f t="shared" si="112"/>
        <v>8139.8500000000013</v>
      </c>
      <c r="L606" s="429"/>
      <c r="M606" s="429"/>
    </row>
    <row r="607" spans="1:13" x14ac:dyDescent="0.25">
      <c r="A607" s="427"/>
      <c r="B607" s="473">
        <v>42207</v>
      </c>
      <c r="C607" s="427">
        <v>20</v>
      </c>
      <c r="D607" s="428">
        <v>23.7</v>
      </c>
      <c r="E607" s="429">
        <v>0</v>
      </c>
      <c r="F607" s="429">
        <f t="shared" si="111"/>
        <v>474</v>
      </c>
      <c r="G607" s="536"/>
      <c r="H607" s="443">
        <v>500</v>
      </c>
      <c r="I607" s="428">
        <v>16.39</v>
      </c>
      <c r="J607" s="429">
        <v>0.15</v>
      </c>
      <c r="K607" s="518">
        <f t="shared" si="112"/>
        <v>8194.85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23.6</v>
      </c>
      <c r="E608" s="429">
        <v>0</v>
      </c>
      <c r="F608" s="429">
        <f t="shared" si="111"/>
        <v>472</v>
      </c>
      <c r="G608" s="536"/>
      <c r="H608" s="443">
        <v>500</v>
      </c>
      <c r="I608" s="428">
        <v>16.55</v>
      </c>
      <c r="J608" s="429">
        <v>0.17</v>
      </c>
      <c r="K608" s="518">
        <f t="shared" si="112"/>
        <v>8274.83</v>
      </c>
      <c r="L608" s="427"/>
      <c r="M608" s="429"/>
    </row>
    <row r="609" spans="1:13" x14ac:dyDescent="0.25">
      <c r="A609" s="427"/>
      <c r="B609" s="473">
        <v>42209</v>
      </c>
      <c r="C609" s="427">
        <v>40</v>
      </c>
      <c r="D609" s="428">
        <v>22.3</v>
      </c>
      <c r="E609" s="429">
        <v>0</v>
      </c>
      <c r="F609" s="429">
        <f t="shared" si="111"/>
        <v>892</v>
      </c>
      <c r="G609" s="536"/>
      <c r="H609" s="443">
        <v>50</v>
      </c>
      <c r="I609" s="428">
        <v>16.55</v>
      </c>
      <c r="J609" s="429">
        <v>0</v>
      </c>
      <c r="K609" s="518">
        <f t="shared" si="112"/>
        <v>827.5</v>
      </c>
      <c r="L609" s="427"/>
      <c r="M609" s="429"/>
    </row>
    <row r="610" spans="1:13" x14ac:dyDescent="0.25">
      <c r="A610" s="429"/>
      <c r="B610" s="473">
        <v>42221</v>
      </c>
      <c r="C610" s="427">
        <v>12</v>
      </c>
      <c r="D610" s="428">
        <v>20.95</v>
      </c>
      <c r="E610" s="429">
        <v>0</v>
      </c>
      <c r="F610" s="429">
        <f t="shared" si="111"/>
        <v>251.39999999999998</v>
      </c>
      <c r="G610" s="536"/>
      <c r="H610" s="443">
        <v>28</v>
      </c>
      <c r="I610" s="428">
        <v>16.68</v>
      </c>
      <c r="J610" s="429">
        <v>0.01</v>
      </c>
      <c r="K610" s="518">
        <f t="shared" si="112"/>
        <v>467.03</v>
      </c>
      <c r="L610" s="443"/>
      <c r="M610" s="429"/>
    </row>
    <row r="611" spans="1:13" x14ac:dyDescent="0.25">
      <c r="A611" s="427"/>
      <c r="B611" s="473">
        <v>42223</v>
      </c>
      <c r="C611" s="427">
        <v>100</v>
      </c>
      <c r="D611" s="428">
        <v>20.399999999999999</v>
      </c>
      <c r="E611" s="429">
        <v>0</v>
      </c>
      <c r="F611" s="429">
        <f t="shared" si="111"/>
        <v>2039.9999999999998</v>
      </c>
      <c r="G611" s="426">
        <v>42285</v>
      </c>
      <c r="H611" s="443">
        <v>632</v>
      </c>
      <c r="I611" s="428">
        <v>17.850000000000001</v>
      </c>
      <c r="J611" s="429">
        <v>0.21</v>
      </c>
      <c r="K611" s="518">
        <f t="shared" si="112"/>
        <v>11280.990000000002</v>
      </c>
      <c r="L611" s="429"/>
      <c r="M611" s="429"/>
    </row>
    <row r="612" spans="1:13" x14ac:dyDescent="0.25">
      <c r="A612" s="429"/>
      <c r="B612" s="473">
        <v>42226</v>
      </c>
      <c r="C612" s="427">
        <v>200</v>
      </c>
      <c r="D612" s="428">
        <v>19.95</v>
      </c>
      <c r="E612" s="429">
        <v>0</v>
      </c>
      <c r="F612" s="429">
        <f t="shared" si="111"/>
        <v>3990</v>
      </c>
      <c r="G612" s="426">
        <v>42297</v>
      </c>
      <c r="H612" s="443">
        <v>500</v>
      </c>
      <c r="I612" s="428">
        <v>19.149999999999999</v>
      </c>
      <c r="J612" s="429">
        <v>0.18</v>
      </c>
      <c r="K612" s="518">
        <f t="shared" si="112"/>
        <v>9574.82</v>
      </c>
      <c r="L612" s="427"/>
      <c r="M612" s="429"/>
    </row>
    <row r="613" spans="1:13" x14ac:dyDescent="0.25">
      <c r="A613" s="427"/>
      <c r="B613" s="473">
        <v>42226</v>
      </c>
      <c r="C613" s="427">
        <v>50</v>
      </c>
      <c r="D613" s="428">
        <v>20.010000000000002</v>
      </c>
      <c r="E613" s="429">
        <v>0</v>
      </c>
      <c r="F613" s="429">
        <f t="shared" si="111"/>
        <v>1000.5000000000001</v>
      </c>
      <c r="G613" s="426">
        <v>42300</v>
      </c>
      <c r="H613" s="443">
        <v>1000</v>
      </c>
      <c r="I613" s="428">
        <v>18.62</v>
      </c>
      <c r="J613" s="429">
        <v>0.34</v>
      </c>
      <c r="K613" s="518">
        <f t="shared" si="112"/>
        <v>18619.66</v>
      </c>
      <c r="L613" s="427"/>
      <c r="M613" s="429"/>
    </row>
    <row r="614" spans="1:13" x14ac:dyDescent="0.25">
      <c r="A614" s="427"/>
      <c r="B614" s="473">
        <v>42226</v>
      </c>
      <c r="C614" s="427">
        <v>100</v>
      </c>
      <c r="D614" s="428">
        <v>20.2</v>
      </c>
      <c r="E614" s="429">
        <v>0</v>
      </c>
      <c r="F614" s="429">
        <f t="shared" si="111"/>
        <v>2020</v>
      </c>
      <c r="G614" s="426">
        <v>42312</v>
      </c>
      <c r="H614" s="443">
        <v>2500</v>
      </c>
      <c r="I614" s="428">
        <v>18.48</v>
      </c>
      <c r="J614" s="429">
        <v>7.8</v>
      </c>
      <c r="K614" s="429">
        <f t="shared" si="112"/>
        <v>46192.2</v>
      </c>
      <c r="L614" s="427"/>
      <c r="M614" s="429"/>
    </row>
    <row r="615" spans="1:13" x14ac:dyDescent="0.25">
      <c r="A615" s="427"/>
      <c r="B615" s="473">
        <v>42227</v>
      </c>
      <c r="C615" s="427">
        <v>200</v>
      </c>
      <c r="D615" s="428">
        <v>18.399999999999999</v>
      </c>
      <c r="E615" s="429">
        <v>0</v>
      </c>
      <c r="F615" s="429">
        <f t="shared" si="111"/>
        <v>3679.9999999999995</v>
      </c>
      <c r="G615" s="426">
        <v>42313</v>
      </c>
      <c r="H615" s="443">
        <v>3000</v>
      </c>
      <c r="I615" s="428">
        <v>19.059999999999999</v>
      </c>
      <c r="J615" s="429">
        <v>1.05</v>
      </c>
      <c r="K615" s="429">
        <f t="shared" si="112"/>
        <v>57178.94999999999</v>
      </c>
      <c r="L615" s="427"/>
      <c r="M615" s="429"/>
    </row>
    <row r="616" spans="1:13" x14ac:dyDescent="0.25">
      <c r="A616" s="427"/>
      <c r="B616" s="473">
        <v>42227</v>
      </c>
      <c r="C616" s="427">
        <v>200</v>
      </c>
      <c r="D616" s="428">
        <v>19.55</v>
      </c>
      <c r="E616" s="429">
        <v>0</v>
      </c>
      <c r="F616" s="429">
        <f t="shared" si="111"/>
        <v>3910</v>
      </c>
      <c r="G616" s="426">
        <v>42324</v>
      </c>
      <c r="H616" s="443">
        <v>2500</v>
      </c>
      <c r="I616" s="428">
        <v>18.8</v>
      </c>
      <c r="J616" s="429">
        <v>0.86</v>
      </c>
      <c r="K616" s="429">
        <f t="shared" si="112"/>
        <v>46999.14</v>
      </c>
      <c r="L616" s="429"/>
      <c r="M616" s="429"/>
    </row>
    <row r="617" spans="1:13" x14ac:dyDescent="0.25">
      <c r="A617" s="427"/>
      <c r="B617" s="473">
        <v>42234</v>
      </c>
      <c r="C617" s="427">
        <v>40</v>
      </c>
      <c r="D617" s="428">
        <v>18.149999999999999</v>
      </c>
      <c r="E617" s="429">
        <v>0</v>
      </c>
      <c r="F617" s="429">
        <f t="shared" si="111"/>
        <v>726</v>
      </c>
      <c r="G617" s="426">
        <v>42335</v>
      </c>
      <c r="H617" s="443">
        <v>3078</v>
      </c>
      <c r="I617" s="428">
        <v>17.649999999999999</v>
      </c>
      <c r="J617" s="429">
        <v>1</v>
      </c>
      <c r="K617" s="429">
        <f t="shared" si="112"/>
        <v>54325.7</v>
      </c>
      <c r="L617" s="427"/>
      <c r="M617" s="429"/>
    </row>
    <row r="618" spans="1:13" x14ac:dyDescent="0.25">
      <c r="A618" s="427"/>
      <c r="B618" s="473">
        <v>42234</v>
      </c>
      <c r="C618" s="427">
        <v>100</v>
      </c>
      <c r="D618" s="428">
        <v>18</v>
      </c>
      <c r="E618" s="429">
        <v>0</v>
      </c>
      <c r="F618" s="429">
        <f t="shared" si="111"/>
        <v>1800</v>
      </c>
      <c r="G618" s="426">
        <v>42347</v>
      </c>
      <c r="H618" s="443">
        <v>500</v>
      </c>
      <c r="I618" s="428">
        <v>16.149999999999999</v>
      </c>
      <c r="J618" s="429">
        <v>0.15</v>
      </c>
      <c r="K618" s="429">
        <f t="shared" si="112"/>
        <v>8074.8499999999995</v>
      </c>
      <c r="L618" s="427"/>
      <c r="M618" s="429"/>
    </row>
    <row r="619" spans="1:13" x14ac:dyDescent="0.25">
      <c r="A619" s="427"/>
      <c r="B619" s="473">
        <v>42235</v>
      </c>
      <c r="C619" s="427">
        <v>100</v>
      </c>
      <c r="D619" s="428">
        <v>17.78</v>
      </c>
      <c r="E619" s="429">
        <v>0</v>
      </c>
      <c r="F619" s="429">
        <f t="shared" si="111"/>
        <v>1778</v>
      </c>
      <c r="G619" s="426">
        <v>42353</v>
      </c>
      <c r="H619" s="443">
        <v>600</v>
      </c>
      <c r="I619" s="428">
        <v>14.95</v>
      </c>
      <c r="J619" s="429">
        <v>0.17</v>
      </c>
      <c r="K619" s="429">
        <f t="shared" si="112"/>
        <v>8969.83</v>
      </c>
      <c r="L619" s="427"/>
      <c r="M619" s="429"/>
    </row>
    <row r="620" spans="1:13" x14ac:dyDescent="0.25">
      <c r="A620" s="427"/>
      <c r="B620" s="473">
        <v>42235</v>
      </c>
      <c r="C620" s="427">
        <v>100</v>
      </c>
      <c r="D620" s="428">
        <v>17.68</v>
      </c>
      <c r="E620" s="429">
        <v>0</v>
      </c>
      <c r="F620" s="429">
        <f t="shared" si="111"/>
        <v>1768</v>
      </c>
      <c r="G620" s="426">
        <v>42354</v>
      </c>
      <c r="H620" s="443">
        <v>500</v>
      </c>
      <c r="I620" s="428">
        <v>14.32</v>
      </c>
      <c r="J620" s="429">
        <v>0.13</v>
      </c>
      <c r="K620" s="429">
        <f t="shared" si="112"/>
        <v>7159.87</v>
      </c>
      <c r="L620" s="427"/>
      <c r="M620" s="429"/>
    </row>
    <row r="621" spans="1:13" x14ac:dyDescent="0.25">
      <c r="A621" s="427"/>
      <c r="B621" s="473">
        <v>42240</v>
      </c>
      <c r="C621" s="427">
        <v>100</v>
      </c>
      <c r="D621" s="428">
        <v>16.649999999999999</v>
      </c>
      <c r="E621" s="429">
        <v>0</v>
      </c>
      <c r="F621" s="429">
        <f t="shared" si="111"/>
        <v>1664.9999999999998</v>
      </c>
      <c r="G621" s="426">
        <v>42361</v>
      </c>
      <c r="H621" s="443">
        <v>500</v>
      </c>
      <c r="I621" s="428">
        <v>12.83</v>
      </c>
      <c r="J621" s="429">
        <v>0.12</v>
      </c>
      <c r="K621" s="429">
        <f t="shared" si="112"/>
        <v>6414.88</v>
      </c>
      <c r="L621" s="427"/>
      <c r="M621" s="429"/>
    </row>
    <row r="622" spans="1:13" x14ac:dyDescent="0.25">
      <c r="A622" s="427"/>
      <c r="B622" s="473">
        <v>42240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42362</v>
      </c>
      <c r="H622" s="443">
        <v>1222</v>
      </c>
      <c r="I622" s="428">
        <v>12.75</v>
      </c>
      <c r="J622" s="429">
        <v>0.28999999999999998</v>
      </c>
      <c r="K622" s="429">
        <f t="shared" si="112"/>
        <v>15580.21</v>
      </c>
      <c r="L622" s="427"/>
      <c r="M622" s="429"/>
    </row>
    <row r="623" spans="1:13" x14ac:dyDescent="0.25">
      <c r="A623" s="427"/>
      <c r="B623" s="473">
        <v>42257</v>
      </c>
      <c r="C623" s="427">
        <v>1500</v>
      </c>
      <c r="D623" s="428">
        <v>16.350000000000001</v>
      </c>
      <c r="E623" s="429">
        <v>0</v>
      </c>
      <c r="F623" s="429">
        <f t="shared" si="111"/>
        <v>24525.000000000004</v>
      </c>
      <c r="G623" s="426">
        <v>42367</v>
      </c>
      <c r="H623" s="443">
        <v>1000</v>
      </c>
      <c r="I623" s="428">
        <v>13.15</v>
      </c>
      <c r="J623" s="429">
        <v>0.24</v>
      </c>
      <c r="K623" s="429">
        <f t="shared" si="112"/>
        <v>13149.76</v>
      </c>
      <c r="L623" s="427"/>
      <c r="M623" s="429"/>
    </row>
    <row r="624" spans="1:13" x14ac:dyDescent="0.25">
      <c r="A624" s="427"/>
      <c r="B624" s="473">
        <v>42258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42367</v>
      </c>
      <c r="H624" s="443">
        <v>2178</v>
      </c>
      <c r="I624" s="428">
        <v>13.75</v>
      </c>
      <c r="J624" s="429">
        <v>0.55000000000000004</v>
      </c>
      <c r="K624" s="429">
        <f>H624*I624-J624</f>
        <v>29946.95</v>
      </c>
      <c r="L624" s="427"/>
      <c r="M624" s="429"/>
    </row>
    <row r="625" spans="1:13" x14ac:dyDescent="0.25">
      <c r="A625" s="427"/>
      <c r="B625" s="473">
        <v>42261</v>
      </c>
      <c r="C625" s="427">
        <v>1000</v>
      </c>
      <c r="D625" s="428">
        <v>15.416</v>
      </c>
      <c r="E625" s="429">
        <v>0</v>
      </c>
      <c r="F625" s="429">
        <f t="shared" si="111"/>
        <v>15416</v>
      </c>
      <c r="G625" s="426">
        <v>42010</v>
      </c>
      <c r="H625" s="443">
        <v>1000</v>
      </c>
      <c r="I625" s="428">
        <v>12.63</v>
      </c>
      <c r="J625" s="429">
        <v>0.23</v>
      </c>
      <c r="K625" s="429">
        <f>H625*I625-J625</f>
        <v>12629.77</v>
      </c>
      <c r="L625" s="427"/>
      <c r="M625" s="429"/>
    </row>
    <row r="626" spans="1:13" x14ac:dyDescent="0.25">
      <c r="A626" s="427"/>
      <c r="B626" s="473">
        <v>42261</v>
      </c>
      <c r="C626" s="427">
        <v>1000</v>
      </c>
      <c r="D626" s="428">
        <v>15.1</v>
      </c>
      <c r="E626" s="429">
        <v>0</v>
      </c>
      <c r="F626" s="429">
        <f t="shared" si="111"/>
        <v>15100</v>
      </c>
      <c r="G626" s="519">
        <v>42374</v>
      </c>
      <c r="H626" s="443">
        <v>2000</v>
      </c>
      <c r="I626" s="428">
        <v>12.81</v>
      </c>
      <c r="J626" s="429">
        <v>0.47</v>
      </c>
      <c r="K626" s="429">
        <f t="shared" ref="K626:K638" si="113">H626*I626-J626</f>
        <v>25619.53</v>
      </c>
      <c r="L626" s="427"/>
      <c r="M626" s="429"/>
    </row>
    <row r="627" spans="1:13" x14ac:dyDescent="0.25">
      <c r="A627" s="427"/>
      <c r="B627" s="473">
        <v>42261</v>
      </c>
      <c r="C627" s="427">
        <v>200</v>
      </c>
      <c r="D627" s="428">
        <v>14.87</v>
      </c>
      <c r="E627" s="429">
        <v>0</v>
      </c>
      <c r="F627" s="429">
        <f t="shared" si="111"/>
        <v>2974</v>
      </c>
      <c r="G627" s="426">
        <v>42374</v>
      </c>
      <c r="H627" s="443">
        <v>1000</v>
      </c>
      <c r="I627" s="428">
        <v>12.82</v>
      </c>
      <c r="J627" s="429">
        <v>0.24</v>
      </c>
      <c r="K627" s="429">
        <f t="shared" si="113"/>
        <v>12819.76</v>
      </c>
      <c r="L627" s="427"/>
      <c r="M627" s="429"/>
    </row>
    <row r="628" spans="1:13" x14ac:dyDescent="0.25">
      <c r="A628" s="427"/>
      <c r="B628" s="473">
        <v>42261</v>
      </c>
      <c r="C628" s="427">
        <v>300</v>
      </c>
      <c r="D628" s="428">
        <v>14.87</v>
      </c>
      <c r="E628" s="429">
        <v>0</v>
      </c>
      <c r="F628" s="429">
        <f t="shared" si="111"/>
        <v>4461</v>
      </c>
      <c r="G628" s="426">
        <v>42398</v>
      </c>
      <c r="H628" s="443">
        <v>400</v>
      </c>
      <c r="I628" s="428">
        <v>9.5500000000000007</v>
      </c>
      <c r="J628" s="429">
        <v>7.0000000000000007E-2</v>
      </c>
      <c r="K628" s="429">
        <f t="shared" si="113"/>
        <v>3819.9300000000003</v>
      </c>
      <c r="L628" s="427"/>
      <c r="M628" s="429"/>
    </row>
    <row r="629" spans="1:13" x14ac:dyDescent="0.25">
      <c r="A629" s="427"/>
      <c r="B629" s="473">
        <v>42270</v>
      </c>
      <c r="C629" s="427">
        <v>478</v>
      </c>
      <c r="D629" s="428">
        <v>15.85</v>
      </c>
      <c r="E629" s="429">
        <v>0</v>
      </c>
      <c r="F629" s="429">
        <f t="shared" si="111"/>
        <v>7576.3</v>
      </c>
      <c r="G629" s="426">
        <v>42411</v>
      </c>
      <c r="H629" s="443">
        <v>500</v>
      </c>
      <c r="I629" s="428">
        <v>6.97</v>
      </c>
      <c r="J629" s="429">
        <v>0.08</v>
      </c>
      <c r="K629" s="429">
        <f t="shared" si="113"/>
        <v>3484.92</v>
      </c>
      <c r="L629" s="427"/>
      <c r="M629" s="429"/>
    </row>
    <row r="630" spans="1:13" x14ac:dyDescent="0.25">
      <c r="A630" s="427"/>
      <c r="B630" s="473">
        <v>42292</v>
      </c>
      <c r="C630" s="427">
        <v>500</v>
      </c>
      <c r="D630" s="428">
        <v>18.55</v>
      </c>
      <c r="E630" s="429">
        <v>0</v>
      </c>
      <c r="F630" s="429">
        <f t="shared" si="111"/>
        <v>9275</v>
      </c>
      <c r="G630" s="426">
        <v>42412</v>
      </c>
      <c r="H630" s="443">
        <v>200</v>
      </c>
      <c r="I630" s="428">
        <v>7.45</v>
      </c>
      <c r="J630" s="429">
        <v>0.03</v>
      </c>
      <c r="K630" s="429">
        <f t="shared" si="113"/>
        <v>1489.97</v>
      </c>
      <c r="L630" s="427"/>
      <c r="M630" s="429"/>
    </row>
    <row r="631" spans="1:13" x14ac:dyDescent="0.25">
      <c r="A631" s="427"/>
      <c r="B631" s="473">
        <v>42299</v>
      </c>
      <c r="C631" s="427">
        <v>500</v>
      </c>
      <c r="D631" s="428">
        <v>18.55</v>
      </c>
      <c r="E631" s="429">
        <v>0</v>
      </c>
      <c r="F631" s="429">
        <f t="shared" si="111"/>
        <v>9275</v>
      </c>
      <c r="G631" s="426">
        <v>42416</v>
      </c>
      <c r="H631" s="443">
        <v>500</v>
      </c>
      <c r="I631" s="428">
        <v>7.75</v>
      </c>
      <c r="J631" s="429">
        <v>0.08</v>
      </c>
      <c r="K631" s="429">
        <f t="shared" si="113"/>
        <v>3874.92</v>
      </c>
      <c r="L631" s="427"/>
      <c r="M631" s="429"/>
    </row>
    <row r="632" spans="1:13" x14ac:dyDescent="0.25">
      <c r="A632" s="427"/>
      <c r="B632" s="473">
        <v>42299</v>
      </c>
      <c r="C632" s="427">
        <v>500</v>
      </c>
      <c r="D632" s="428">
        <v>18.28</v>
      </c>
      <c r="E632" s="429">
        <v>0</v>
      </c>
      <c r="F632" s="429">
        <f t="shared" si="111"/>
        <v>9140</v>
      </c>
      <c r="G632" s="426">
        <v>42422</v>
      </c>
      <c r="H632" s="443">
        <v>2500</v>
      </c>
      <c r="I632" s="428">
        <v>7.47</v>
      </c>
      <c r="J632" s="429">
        <v>0.41</v>
      </c>
      <c r="K632" s="429">
        <f t="shared" si="113"/>
        <v>18674.59</v>
      </c>
      <c r="L632" s="427"/>
      <c r="M632" s="429"/>
    </row>
    <row r="633" spans="1:13" x14ac:dyDescent="0.25">
      <c r="A633" s="427"/>
      <c r="B633" s="473">
        <v>42299</v>
      </c>
      <c r="C633" s="427">
        <v>1000</v>
      </c>
      <c r="D633" s="428">
        <v>18.100000000000001</v>
      </c>
      <c r="E633" s="429">
        <v>0</v>
      </c>
      <c r="F633" s="429">
        <f t="shared" si="111"/>
        <v>18100</v>
      </c>
      <c r="G633" s="426">
        <v>42422</v>
      </c>
      <c r="H633" s="443">
        <v>1000</v>
      </c>
      <c r="I633" s="428">
        <v>7.49</v>
      </c>
      <c r="J633" s="429">
        <v>0.16</v>
      </c>
      <c r="K633" s="429">
        <f t="shared" si="113"/>
        <v>7489.84</v>
      </c>
      <c r="L633" s="427"/>
      <c r="M633" s="429"/>
    </row>
    <row r="634" spans="1:13" x14ac:dyDescent="0.25">
      <c r="A634" s="427"/>
      <c r="B634" s="534">
        <v>42306</v>
      </c>
      <c r="C634" s="427">
        <v>660</v>
      </c>
      <c r="D634" s="428">
        <v>17.8</v>
      </c>
      <c r="E634" s="429">
        <v>0</v>
      </c>
      <c r="F634" s="429">
        <f t="shared" si="111"/>
        <v>11748</v>
      </c>
      <c r="G634" s="426">
        <v>42426</v>
      </c>
      <c r="H634" s="443">
        <v>900</v>
      </c>
      <c r="I634" s="428">
        <v>7.7</v>
      </c>
      <c r="J634" s="429">
        <v>0.15</v>
      </c>
      <c r="K634" s="429">
        <f t="shared" si="113"/>
        <v>6929.85</v>
      </c>
      <c r="L634" s="427"/>
      <c r="M634" s="429"/>
    </row>
    <row r="635" spans="1:13" ht="30" x14ac:dyDescent="0.25">
      <c r="A635" s="427"/>
      <c r="B635" s="534"/>
      <c r="C635" s="427">
        <v>340</v>
      </c>
      <c r="D635" s="428">
        <v>17.8</v>
      </c>
      <c r="E635" s="429">
        <v>0</v>
      </c>
      <c r="F635" s="429">
        <f t="shared" si="111"/>
        <v>6052</v>
      </c>
      <c r="G635" s="537" t="s">
        <v>180</v>
      </c>
      <c r="H635" s="443">
        <v>500</v>
      </c>
      <c r="I635" s="428">
        <v>7.73</v>
      </c>
      <c r="J635" s="429">
        <v>0.08</v>
      </c>
      <c r="K635" s="429">
        <f t="shared" si="113"/>
        <v>3864.92</v>
      </c>
      <c r="L635" s="427"/>
      <c r="M635" s="429"/>
    </row>
    <row r="636" spans="1:13" x14ac:dyDescent="0.25">
      <c r="A636" s="427"/>
      <c r="B636" s="473">
        <v>42312</v>
      </c>
      <c r="C636" s="520">
        <v>500</v>
      </c>
      <c r="D636" s="517">
        <v>17.559999999999999</v>
      </c>
      <c r="E636" s="518">
        <v>6.95</v>
      </c>
      <c r="F636" s="518">
        <f t="shared" si="111"/>
        <v>8786.9500000000007</v>
      </c>
      <c r="G636" s="537"/>
      <c r="H636" s="443">
        <v>500</v>
      </c>
      <c r="I636" s="428">
        <v>7.96</v>
      </c>
      <c r="J636" s="429">
        <v>0.09</v>
      </c>
      <c r="K636" s="429">
        <f t="shared" si="113"/>
        <v>3979.91</v>
      </c>
      <c r="L636" s="427"/>
      <c r="M636" s="429"/>
    </row>
    <row r="637" spans="1:13" x14ac:dyDescent="0.25">
      <c r="A637" s="427"/>
      <c r="B637" s="473">
        <v>42313</v>
      </c>
      <c r="C637" s="427">
        <v>3000</v>
      </c>
      <c r="D637" s="428">
        <v>19.05</v>
      </c>
      <c r="E637" s="429">
        <v>0</v>
      </c>
      <c r="F637" s="429">
        <f t="shared" si="111"/>
        <v>57150</v>
      </c>
      <c r="G637" s="537"/>
      <c r="H637" s="443">
        <v>500</v>
      </c>
      <c r="I637" s="428">
        <v>8.0299999999999994</v>
      </c>
      <c r="J637" s="429">
        <v>0.09</v>
      </c>
      <c r="K637" s="429">
        <f t="shared" si="113"/>
        <v>4014.9099999999994</v>
      </c>
      <c r="L637" s="427"/>
      <c r="M637" s="428"/>
    </row>
    <row r="638" spans="1:13" x14ac:dyDescent="0.25">
      <c r="A638" s="427"/>
      <c r="B638" s="473">
        <v>42320</v>
      </c>
      <c r="C638" s="427">
        <v>500</v>
      </c>
      <c r="D638" s="428">
        <v>18.079999999999998</v>
      </c>
      <c r="E638" s="429">
        <v>0</v>
      </c>
      <c r="F638" s="429">
        <f t="shared" si="111"/>
        <v>9040</v>
      </c>
      <c r="G638" s="537"/>
      <c r="H638" s="443">
        <v>1500</v>
      </c>
      <c r="I638" s="428">
        <v>8.1</v>
      </c>
      <c r="J638" s="429">
        <v>0.26</v>
      </c>
      <c r="K638" s="429">
        <f t="shared" si="113"/>
        <v>12149.74</v>
      </c>
      <c r="L638" s="427"/>
      <c r="M638" s="429"/>
    </row>
    <row r="639" spans="1:13" x14ac:dyDescent="0.25">
      <c r="A639" s="427"/>
      <c r="B639" s="473">
        <v>42320</v>
      </c>
      <c r="C639" s="427">
        <v>1000</v>
      </c>
      <c r="D639" s="428">
        <v>18.05</v>
      </c>
      <c r="E639" s="429">
        <v>0</v>
      </c>
      <c r="F639" s="429">
        <f t="shared" si="111"/>
        <v>18050</v>
      </c>
      <c r="G639" s="426">
        <v>42429</v>
      </c>
      <c r="H639" s="443">
        <v>1000</v>
      </c>
      <c r="I639" s="428">
        <v>8.5399999999999991</v>
      </c>
      <c r="J639" s="429">
        <v>0.19</v>
      </c>
      <c r="K639" s="429">
        <f>H639*I639-J639</f>
        <v>8539.81</v>
      </c>
      <c r="L639" s="427"/>
      <c r="M639" s="521"/>
    </row>
    <row r="640" spans="1:13" x14ac:dyDescent="0.25">
      <c r="A640" s="427"/>
      <c r="B640" s="473">
        <v>42320</v>
      </c>
      <c r="C640" s="427">
        <v>1000</v>
      </c>
      <c r="D640" s="428">
        <v>17.82</v>
      </c>
      <c r="E640" s="429">
        <v>0</v>
      </c>
      <c r="F640" s="429">
        <f t="shared" si="111"/>
        <v>17820</v>
      </c>
      <c r="G640" s="426">
        <v>42429</v>
      </c>
      <c r="H640" s="443">
        <v>500</v>
      </c>
      <c r="I640" s="428">
        <v>7.95</v>
      </c>
      <c r="J640" s="429">
        <v>0.09</v>
      </c>
      <c r="K640" s="429">
        <f>H640*I640-J640</f>
        <v>3974.91</v>
      </c>
      <c r="L640" s="427"/>
      <c r="M640" s="429"/>
    </row>
    <row r="641" spans="1:13" x14ac:dyDescent="0.25">
      <c r="A641" s="427"/>
      <c r="B641" s="473">
        <v>42328</v>
      </c>
      <c r="C641" s="427">
        <v>3078</v>
      </c>
      <c r="D641" s="428">
        <v>17.47</v>
      </c>
      <c r="E641" s="429">
        <v>0</v>
      </c>
      <c r="F641" s="429">
        <f t="shared" si="111"/>
        <v>53772.659999999996</v>
      </c>
      <c r="G641" s="426">
        <v>42429</v>
      </c>
      <c r="H641" s="443">
        <v>500</v>
      </c>
      <c r="I641" s="428">
        <v>7.97</v>
      </c>
      <c r="J641" s="429">
        <v>0.09</v>
      </c>
      <c r="K641" s="429">
        <f t="shared" ref="K641:K700" si="114">H641*I641-J641</f>
        <v>3984.91</v>
      </c>
      <c r="L641" s="427"/>
      <c r="M641" s="429"/>
    </row>
    <row r="642" spans="1:13" x14ac:dyDescent="0.25">
      <c r="A642" s="427"/>
      <c r="B642" s="473">
        <v>42340</v>
      </c>
      <c r="C642" s="427">
        <v>3078</v>
      </c>
      <c r="D642" s="428">
        <v>17.739999999999998</v>
      </c>
      <c r="E642" s="429">
        <v>0</v>
      </c>
      <c r="F642" s="429">
        <f t="shared" si="111"/>
        <v>54603.719999999994</v>
      </c>
      <c r="G642" s="426">
        <v>42430</v>
      </c>
      <c r="H642" s="443">
        <v>500</v>
      </c>
      <c r="I642" s="428">
        <v>7.85</v>
      </c>
      <c r="J642" s="429">
        <v>0.09</v>
      </c>
      <c r="K642" s="429">
        <f t="shared" si="114"/>
        <v>3924.91</v>
      </c>
      <c r="L642" s="427"/>
      <c r="M642" s="429"/>
    </row>
    <row r="643" spans="1:13" x14ac:dyDescent="0.25">
      <c r="A643" s="427"/>
      <c r="B643" s="473">
        <v>42340</v>
      </c>
      <c r="C643" s="427">
        <v>500</v>
      </c>
      <c r="D643" s="428">
        <v>17.5</v>
      </c>
      <c r="E643" s="429">
        <v>0</v>
      </c>
      <c r="F643" s="429">
        <f t="shared" si="111"/>
        <v>8750</v>
      </c>
      <c r="G643" s="426">
        <v>42430</v>
      </c>
      <c r="H643" s="443">
        <v>500</v>
      </c>
      <c r="I643" s="428">
        <v>8.0299999999999994</v>
      </c>
      <c r="J643" s="429">
        <v>0.09</v>
      </c>
      <c r="K643" s="429">
        <f t="shared" si="114"/>
        <v>4014.9099999999994</v>
      </c>
      <c r="L643" s="429"/>
      <c r="M643" s="429"/>
    </row>
    <row r="644" spans="1:13" x14ac:dyDescent="0.25">
      <c r="A644" s="427"/>
      <c r="B644" s="473">
        <v>42345</v>
      </c>
      <c r="C644" s="427">
        <v>100</v>
      </c>
      <c r="D644" s="428">
        <v>16.7</v>
      </c>
      <c r="E644" s="429">
        <v>0</v>
      </c>
      <c r="F644" s="429">
        <f t="shared" si="111"/>
        <v>1670</v>
      </c>
      <c r="G644" s="426">
        <v>42431</v>
      </c>
      <c r="H644" s="443">
        <v>500</v>
      </c>
      <c r="I644" s="428">
        <v>8.3800000000000008</v>
      </c>
      <c r="J644" s="429">
        <v>0.09</v>
      </c>
      <c r="K644" s="429">
        <f t="shared" si="114"/>
        <v>4189.91</v>
      </c>
      <c r="L644" s="429"/>
      <c r="M644" s="429"/>
    </row>
    <row r="645" spans="1:13" x14ac:dyDescent="0.25">
      <c r="A645" s="427"/>
      <c r="B645" s="473">
        <v>42345</v>
      </c>
      <c r="C645" s="427">
        <v>500</v>
      </c>
      <c r="D645" s="428">
        <v>16.850000000000001</v>
      </c>
      <c r="E645" s="429">
        <v>0</v>
      </c>
      <c r="F645" s="429">
        <f t="shared" si="111"/>
        <v>8425</v>
      </c>
      <c r="G645" s="426">
        <v>42431</v>
      </c>
      <c r="H645" s="443">
        <v>500</v>
      </c>
      <c r="I645" s="428">
        <v>8.58</v>
      </c>
      <c r="J645" s="429">
        <v>0.09</v>
      </c>
      <c r="K645" s="429">
        <f t="shared" si="114"/>
        <v>4289.91</v>
      </c>
      <c r="L645" s="427"/>
      <c r="M645" s="429"/>
    </row>
    <row r="646" spans="1:13" ht="30" x14ac:dyDescent="0.25">
      <c r="A646" s="427"/>
      <c r="B646" s="473">
        <v>42347</v>
      </c>
      <c r="C646" s="427">
        <v>500</v>
      </c>
      <c r="D646" s="428">
        <v>15.84</v>
      </c>
      <c r="E646" s="429">
        <v>0</v>
      </c>
      <c r="F646" s="429">
        <f t="shared" si="111"/>
        <v>7920</v>
      </c>
      <c r="G646" s="536" t="s">
        <v>182</v>
      </c>
      <c r="H646" s="443">
        <v>400</v>
      </c>
      <c r="I646" s="428">
        <v>9.09</v>
      </c>
      <c r="J646" s="429">
        <v>0.1</v>
      </c>
      <c r="K646" s="429">
        <f t="shared" si="114"/>
        <v>3635.9</v>
      </c>
      <c r="L646" s="427"/>
      <c r="M646" s="429"/>
    </row>
    <row r="647" spans="1:13" x14ac:dyDescent="0.25">
      <c r="A647" s="427"/>
      <c r="B647" s="473">
        <v>42348</v>
      </c>
      <c r="C647" s="427">
        <v>500</v>
      </c>
      <c r="D647" s="428">
        <v>14.78</v>
      </c>
      <c r="E647" s="429">
        <v>0</v>
      </c>
      <c r="F647" s="429">
        <f t="shared" si="111"/>
        <v>7390</v>
      </c>
      <c r="G647" s="536"/>
      <c r="H647" s="443">
        <v>100</v>
      </c>
      <c r="I647" s="428">
        <v>9.09</v>
      </c>
      <c r="J647" s="429">
        <v>0</v>
      </c>
      <c r="K647" s="429">
        <f t="shared" si="114"/>
        <v>909</v>
      </c>
      <c r="L647" s="427"/>
      <c r="M647" s="429"/>
    </row>
    <row r="648" spans="1:13" x14ac:dyDescent="0.25">
      <c r="A648" s="427"/>
      <c r="B648" s="473">
        <v>42352</v>
      </c>
      <c r="C648" s="427">
        <v>100</v>
      </c>
      <c r="D648" s="428">
        <v>14.57</v>
      </c>
      <c r="E648" s="429">
        <v>0</v>
      </c>
      <c r="F648" s="429">
        <f t="shared" si="111"/>
        <v>1457</v>
      </c>
      <c r="G648" s="536"/>
      <c r="H648" s="443">
        <v>500</v>
      </c>
      <c r="I648" s="428">
        <v>8.81</v>
      </c>
      <c r="J648" s="429">
        <v>0.1</v>
      </c>
      <c r="K648" s="429">
        <f t="shared" si="114"/>
        <v>4404.8999999999996</v>
      </c>
      <c r="L648" s="427"/>
      <c r="M648" s="429"/>
    </row>
    <row r="649" spans="1:13" x14ac:dyDescent="0.25">
      <c r="A649" s="427"/>
      <c r="B649" s="473">
        <v>42355</v>
      </c>
      <c r="C649" s="427">
        <v>500</v>
      </c>
      <c r="D649" s="428">
        <v>13.89</v>
      </c>
      <c r="E649" s="429">
        <v>0</v>
      </c>
      <c r="F649" s="429">
        <f t="shared" si="111"/>
        <v>6945</v>
      </c>
      <c r="G649" s="426">
        <v>42432</v>
      </c>
      <c r="H649" s="443">
        <v>600</v>
      </c>
      <c r="I649" s="428">
        <v>9.65</v>
      </c>
      <c r="J649" s="429">
        <v>0.13</v>
      </c>
      <c r="K649" s="429">
        <f t="shared" si="114"/>
        <v>5789.87</v>
      </c>
      <c r="L649" s="427"/>
      <c r="M649" s="429"/>
    </row>
    <row r="650" spans="1:13" x14ac:dyDescent="0.25">
      <c r="A650" s="427"/>
      <c r="B650" s="473">
        <v>42360</v>
      </c>
      <c r="C650" s="427">
        <v>500</v>
      </c>
      <c r="D650" s="428">
        <v>12.95</v>
      </c>
      <c r="E650" s="429">
        <v>0</v>
      </c>
      <c r="F650" s="429">
        <f t="shared" si="111"/>
        <v>6475</v>
      </c>
      <c r="G650" s="426">
        <v>42433</v>
      </c>
      <c r="H650" s="443">
        <v>600</v>
      </c>
      <c r="I650" s="428">
        <v>10.45</v>
      </c>
      <c r="J650" s="429">
        <v>0.14000000000000001</v>
      </c>
      <c r="K650" s="429">
        <f t="shared" si="114"/>
        <v>6269.86</v>
      </c>
      <c r="L650" s="427"/>
      <c r="M650" s="429"/>
    </row>
    <row r="651" spans="1:13" x14ac:dyDescent="0.25">
      <c r="A651" s="427"/>
      <c r="B651" s="473">
        <v>42361</v>
      </c>
      <c r="C651" s="427">
        <v>500</v>
      </c>
      <c r="D651" s="428">
        <v>12.75</v>
      </c>
      <c r="E651" s="429">
        <v>0</v>
      </c>
      <c r="F651" s="429">
        <f t="shared" si="111"/>
        <v>6375</v>
      </c>
      <c r="G651" s="426">
        <v>42440</v>
      </c>
      <c r="H651" s="443">
        <v>400</v>
      </c>
      <c r="I651" s="428">
        <v>11.25</v>
      </c>
      <c r="J651" s="429">
        <v>0.1</v>
      </c>
      <c r="K651" s="429">
        <f t="shared" si="114"/>
        <v>4499.8999999999996</v>
      </c>
      <c r="L651" s="427"/>
      <c r="M651" s="429"/>
    </row>
    <row r="652" spans="1:13" x14ac:dyDescent="0.25">
      <c r="A652" s="427"/>
      <c r="B652" s="473">
        <v>42361</v>
      </c>
      <c r="C652" s="427">
        <v>500</v>
      </c>
      <c r="D652" s="428">
        <v>12.8</v>
      </c>
      <c r="E652" s="429">
        <v>0</v>
      </c>
      <c r="F652" s="429">
        <f t="shared" si="111"/>
        <v>6400</v>
      </c>
      <c r="G652" s="426">
        <v>42446</v>
      </c>
      <c r="H652" s="443">
        <v>1500</v>
      </c>
      <c r="I652" s="428">
        <v>11.49</v>
      </c>
      <c r="J652" s="429">
        <v>0.38</v>
      </c>
      <c r="K652" s="429">
        <f t="shared" si="114"/>
        <v>17234.62</v>
      </c>
      <c r="L652" s="427"/>
      <c r="M652" s="429"/>
    </row>
    <row r="653" spans="1:13" x14ac:dyDescent="0.25">
      <c r="A653" s="427"/>
      <c r="B653" s="473">
        <v>42361</v>
      </c>
      <c r="C653" s="427">
        <v>1000</v>
      </c>
      <c r="D653" s="428">
        <v>12.67</v>
      </c>
      <c r="E653" s="429">
        <v>0</v>
      </c>
      <c r="F653" s="429">
        <f t="shared" si="111"/>
        <v>12670</v>
      </c>
      <c r="G653" s="426">
        <v>42447</v>
      </c>
      <c r="H653" s="443">
        <v>1500</v>
      </c>
      <c r="I653" s="428">
        <v>11.44</v>
      </c>
      <c r="J653" s="429">
        <v>0.37</v>
      </c>
      <c r="K653" s="429">
        <f t="shared" si="114"/>
        <v>17159.63</v>
      </c>
      <c r="L653" s="427"/>
      <c r="M653" s="429"/>
    </row>
    <row r="654" spans="1:13" x14ac:dyDescent="0.25">
      <c r="A654" s="427"/>
      <c r="B654" s="473">
        <v>42361</v>
      </c>
      <c r="C654" s="427">
        <v>222</v>
      </c>
      <c r="D654" s="428">
        <v>12.44</v>
      </c>
      <c r="E654" s="429">
        <v>0</v>
      </c>
      <c r="F654" s="429">
        <f t="shared" si="111"/>
        <v>2761.68</v>
      </c>
      <c r="G654" s="426">
        <v>42447</v>
      </c>
      <c r="H654" s="443">
        <v>500</v>
      </c>
      <c r="I654" s="428">
        <v>11.484999999999999</v>
      </c>
      <c r="J654" s="429">
        <v>0.13</v>
      </c>
      <c r="K654" s="429">
        <f t="shared" si="114"/>
        <v>5742.37</v>
      </c>
      <c r="L654" s="427"/>
      <c r="M654" s="429"/>
    </row>
    <row r="655" spans="1:13" x14ac:dyDescent="0.25">
      <c r="A655" s="427"/>
      <c r="B655" s="473">
        <v>42367</v>
      </c>
      <c r="C655" s="427">
        <v>2178</v>
      </c>
      <c r="D655" s="428">
        <v>13.68</v>
      </c>
      <c r="E655" s="429">
        <v>0</v>
      </c>
      <c r="F655" s="429">
        <f t="shared" si="111"/>
        <v>29795.040000000001</v>
      </c>
      <c r="G655" s="535">
        <v>42447</v>
      </c>
      <c r="H655" s="443">
        <v>650</v>
      </c>
      <c r="I655" s="428">
        <v>11.56</v>
      </c>
      <c r="J655" s="429">
        <v>0.25</v>
      </c>
      <c r="K655" s="429">
        <f t="shared" si="114"/>
        <v>7513.75</v>
      </c>
      <c r="L655" s="427"/>
      <c r="M655" s="429"/>
    </row>
    <row r="656" spans="1:13" x14ac:dyDescent="0.25">
      <c r="A656" s="427"/>
      <c r="B656" s="473">
        <v>42369</v>
      </c>
      <c r="C656" s="427">
        <v>2500</v>
      </c>
      <c r="D656" s="428">
        <v>13.04</v>
      </c>
      <c r="E656" s="429">
        <v>0</v>
      </c>
      <c r="F656" s="429">
        <f t="shared" si="111"/>
        <v>32599.999999999996</v>
      </c>
      <c r="G656" s="535"/>
      <c r="H656" s="443">
        <v>350</v>
      </c>
      <c r="I656" s="428">
        <v>11.56</v>
      </c>
      <c r="J656" s="429">
        <v>0</v>
      </c>
      <c r="K656" s="429">
        <f t="shared" si="114"/>
        <v>4046</v>
      </c>
      <c r="L656" s="427"/>
      <c r="M656" s="429"/>
    </row>
    <row r="657" spans="1:13" x14ac:dyDescent="0.25">
      <c r="A657" s="427"/>
      <c r="B657" s="473">
        <v>42008</v>
      </c>
      <c r="C657" s="427">
        <v>2000</v>
      </c>
      <c r="D657" s="428">
        <v>13.01</v>
      </c>
      <c r="E657" s="429">
        <v>0</v>
      </c>
      <c r="F657" s="429">
        <f t="shared" si="111"/>
        <v>26020</v>
      </c>
      <c r="G657" s="426">
        <v>42447</v>
      </c>
      <c r="H657" s="443">
        <v>1000</v>
      </c>
      <c r="I657" s="428">
        <v>11.62</v>
      </c>
      <c r="J657" s="429">
        <v>0.25</v>
      </c>
      <c r="K657" s="429">
        <f t="shared" si="114"/>
        <v>11619.75</v>
      </c>
      <c r="L657" s="427"/>
      <c r="M657" s="429"/>
    </row>
    <row r="658" spans="1:13" x14ac:dyDescent="0.25">
      <c r="A658" s="427"/>
      <c r="B658" s="473">
        <v>42009</v>
      </c>
      <c r="C658" s="427">
        <v>500</v>
      </c>
      <c r="D658" s="428">
        <v>12.62</v>
      </c>
      <c r="E658" s="429">
        <v>0</v>
      </c>
      <c r="F658" s="429">
        <f t="shared" si="111"/>
        <v>6310</v>
      </c>
      <c r="G658" s="426">
        <v>42451</v>
      </c>
      <c r="H658" s="443">
        <v>1000</v>
      </c>
      <c r="I658" s="428">
        <v>11.45</v>
      </c>
      <c r="J658" s="429">
        <v>0.25</v>
      </c>
      <c r="K658" s="429">
        <f t="shared" si="114"/>
        <v>11449.75</v>
      </c>
      <c r="L658" s="427"/>
      <c r="M658" s="429"/>
    </row>
    <row r="659" spans="1:13" x14ac:dyDescent="0.25">
      <c r="A659" s="427"/>
      <c r="B659" s="473">
        <v>42009</v>
      </c>
      <c r="C659" s="427">
        <v>500</v>
      </c>
      <c r="D659" s="428">
        <v>12.45</v>
      </c>
      <c r="E659" s="429">
        <v>0</v>
      </c>
      <c r="F659" s="429">
        <f t="shared" si="111"/>
        <v>6225</v>
      </c>
      <c r="G659" s="426">
        <v>42451</v>
      </c>
      <c r="H659" s="443">
        <v>50</v>
      </c>
      <c r="I659" s="428">
        <v>11.28</v>
      </c>
      <c r="J659" s="429">
        <v>0.01</v>
      </c>
      <c r="K659" s="429">
        <f t="shared" si="114"/>
        <v>563.99</v>
      </c>
      <c r="L659" s="427"/>
      <c r="M659" s="429"/>
    </row>
    <row r="660" spans="1:13" x14ac:dyDescent="0.25">
      <c r="A660" s="427"/>
      <c r="B660" s="522">
        <v>42374</v>
      </c>
      <c r="C660" s="427">
        <v>2000</v>
      </c>
      <c r="D660" s="428">
        <v>12.73</v>
      </c>
      <c r="E660" s="429">
        <v>0</v>
      </c>
      <c r="F660" s="429">
        <f t="shared" ref="F660:F723" si="115">C660*D660+E660</f>
        <v>25460</v>
      </c>
      <c r="G660" s="426">
        <v>42459</v>
      </c>
      <c r="H660" s="443">
        <v>2000</v>
      </c>
      <c r="I660" s="428">
        <v>10.75</v>
      </c>
      <c r="J660" s="429">
        <v>0.47</v>
      </c>
      <c r="K660" s="429">
        <f t="shared" si="114"/>
        <v>21499.53</v>
      </c>
      <c r="L660" s="427"/>
      <c r="M660" s="429"/>
    </row>
    <row r="661" spans="1:13" x14ac:dyDescent="0.25">
      <c r="A661" s="427"/>
      <c r="B661" s="473">
        <v>42375</v>
      </c>
      <c r="C661" s="427">
        <v>1000</v>
      </c>
      <c r="D661" s="428">
        <v>12.5</v>
      </c>
      <c r="E661" s="429">
        <v>0</v>
      </c>
      <c r="F661" s="429">
        <f t="shared" si="115"/>
        <v>12500</v>
      </c>
      <c r="G661" s="426">
        <v>42460</v>
      </c>
      <c r="H661" s="443">
        <v>1600</v>
      </c>
      <c r="I661" s="428">
        <v>10.95</v>
      </c>
      <c r="J661" s="429">
        <v>2.88</v>
      </c>
      <c r="K661" s="429">
        <f t="shared" si="114"/>
        <v>17517.12</v>
      </c>
      <c r="L661" s="427"/>
      <c r="M661" s="429"/>
    </row>
    <row r="662" spans="1:13" x14ac:dyDescent="0.25">
      <c r="A662" s="427"/>
      <c r="B662" s="473">
        <v>42375</v>
      </c>
      <c r="C662" s="427">
        <v>1000</v>
      </c>
      <c r="D662" s="428">
        <v>11.7</v>
      </c>
      <c r="E662" s="429">
        <v>0</v>
      </c>
      <c r="F662" s="429">
        <f t="shared" si="115"/>
        <v>11700</v>
      </c>
      <c r="G662" s="426">
        <v>42461</v>
      </c>
      <c r="H662" s="443">
        <v>2000</v>
      </c>
      <c r="I662" s="428">
        <v>10.52</v>
      </c>
      <c r="J662" s="429">
        <v>0.46</v>
      </c>
      <c r="K662" s="429">
        <f t="shared" si="114"/>
        <v>21039.54</v>
      </c>
      <c r="L662" s="427"/>
      <c r="M662" s="429"/>
    </row>
    <row r="663" spans="1:13" x14ac:dyDescent="0.25">
      <c r="A663" s="427"/>
      <c r="B663" s="473">
        <v>42402</v>
      </c>
      <c r="C663" s="427">
        <v>400</v>
      </c>
      <c r="D663" s="428">
        <v>9.1</v>
      </c>
      <c r="E663" s="429">
        <v>0</v>
      </c>
      <c r="F663" s="429">
        <f t="shared" si="115"/>
        <v>3640</v>
      </c>
      <c r="G663" s="426">
        <v>42461</v>
      </c>
      <c r="H663" s="443">
        <v>2000</v>
      </c>
      <c r="I663" s="428">
        <v>10.55</v>
      </c>
      <c r="J663" s="429">
        <v>0.46</v>
      </c>
      <c r="K663" s="429">
        <f t="shared" si="114"/>
        <v>21099.54</v>
      </c>
      <c r="L663" s="427"/>
      <c r="M663" s="429"/>
    </row>
    <row r="664" spans="1:13" x14ac:dyDescent="0.25">
      <c r="A664" s="427"/>
      <c r="B664" s="473">
        <v>42411</v>
      </c>
      <c r="C664" s="427">
        <v>500</v>
      </c>
      <c r="D664" s="428">
        <v>6.835</v>
      </c>
      <c r="E664" s="429">
        <v>0</v>
      </c>
      <c r="F664" s="429">
        <f t="shared" si="115"/>
        <v>3417.5</v>
      </c>
      <c r="G664" s="426">
        <v>42465</v>
      </c>
      <c r="H664" s="443">
        <v>100</v>
      </c>
      <c r="I664" s="428">
        <v>10.75</v>
      </c>
      <c r="J664" s="429">
        <v>0.02</v>
      </c>
      <c r="K664" s="429">
        <f t="shared" si="114"/>
        <v>1074.98</v>
      </c>
      <c r="L664" s="427"/>
      <c r="M664" s="429"/>
    </row>
    <row r="665" spans="1:13" x14ac:dyDescent="0.25">
      <c r="A665" s="427"/>
      <c r="B665" s="473">
        <v>42412</v>
      </c>
      <c r="C665" s="427">
        <v>200</v>
      </c>
      <c r="D665" s="428">
        <v>7.23</v>
      </c>
      <c r="E665" s="429">
        <v>0</v>
      </c>
      <c r="F665" s="429">
        <f t="shared" si="115"/>
        <v>1446</v>
      </c>
      <c r="G665" s="426">
        <v>42468</v>
      </c>
      <c r="H665" s="443">
        <v>1000</v>
      </c>
      <c r="I665" s="428">
        <v>11.77</v>
      </c>
      <c r="J665" s="429">
        <v>0.26</v>
      </c>
      <c r="K665" s="429">
        <f t="shared" si="114"/>
        <v>11769.74</v>
      </c>
      <c r="L665" s="427"/>
      <c r="M665" s="429"/>
    </row>
    <row r="666" spans="1:13" x14ac:dyDescent="0.25">
      <c r="A666" s="427"/>
      <c r="B666" s="473">
        <v>42416</v>
      </c>
      <c r="C666" s="427">
        <v>500</v>
      </c>
      <c r="D666" s="428">
        <v>7.5</v>
      </c>
      <c r="E666" s="429">
        <v>0</v>
      </c>
      <c r="F666" s="429">
        <f t="shared" si="115"/>
        <v>3750</v>
      </c>
      <c r="G666" s="535">
        <v>42472</v>
      </c>
      <c r="H666" s="443">
        <v>420</v>
      </c>
      <c r="I666" s="428">
        <v>13.35</v>
      </c>
      <c r="J666" s="429">
        <v>0.15</v>
      </c>
      <c r="K666" s="429">
        <f t="shared" si="114"/>
        <v>5606.85</v>
      </c>
      <c r="L666" s="427"/>
      <c r="M666" s="429"/>
    </row>
    <row r="667" spans="1:13" ht="30" x14ac:dyDescent="0.25">
      <c r="A667" s="427"/>
      <c r="B667" s="538" t="s">
        <v>178</v>
      </c>
      <c r="C667" s="427">
        <v>3000</v>
      </c>
      <c r="D667" s="428">
        <v>7.55</v>
      </c>
      <c r="E667" s="429">
        <v>0</v>
      </c>
      <c r="F667" s="429">
        <f t="shared" si="115"/>
        <v>22650</v>
      </c>
      <c r="G667" s="535"/>
      <c r="H667" s="443">
        <v>80</v>
      </c>
      <c r="I667" s="428">
        <v>13.35</v>
      </c>
      <c r="J667" s="429">
        <v>0</v>
      </c>
      <c r="K667" s="429">
        <f t="shared" si="114"/>
        <v>1068</v>
      </c>
      <c r="L667" s="427"/>
      <c r="M667" s="429"/>
    </row>
    <row r="668" spans="1:13" x14ac:dyDescent="0.25">
      <c r="A668" s="427"/>
      <c r="B668" s="538"/>
      <c r="C668" s="427">
        <v>500</v>
      </c>
      <c r="D668" s="428">
        <v>6.75</v>
      </c>
      <c r="E668" s="429">
        <v>0</v>
      </c>
      <c r="F668" s="429">
        <f t="shared" si="115"/>
        <v>3375</v>
      </c>
      <c r="G668" s="426">
        <v>42472</v>
      </c>
      <c r="H668" s="443">
        <v>500</v>
      </c>
      <c r="I668" s="428">
        <v>13.15</v>
      </c>
      <c r="J668" s="429">
        <v>0.14000000000000001</v>
      </c>
      <c r="K668" s="429">
        <f t="shared" si="114"/>
        <v>6574.86</v>
      </c>
      <c r="L668" s="427"/>
      <c r="M668" s="429"/>
    </row>
    <row r="669" spans="1:13" x14ac:dyDescent="0.25">
      <c r="A669" s="427"/>
      <c r="B669" s="538"/>
      <c r="C669" s="427">
        <v>300</v>
      </c>
      <c r="D669" s="428">
        <v>6.75</v>
      </c>
      <c r="E669" s="429">
        <v>0</v>
      </c>
      <c r="F669" s="429">
        <f t="shared" si="115"/>
        <v>2025</v>
      </c>
      <c r="G669" s="426">
        <v>42472</v>
      </c>
      <c r="H669" s="443">
        <v>500</v>
      </c>
      <c r="I669" s="428">
        <v>12.92</v>
      </c>
      <c r="J669" s="429">
        <v>0.14000000000000001</v>
      </c>
      <c r="K669" s="429">
        <f t="shared" si="114"/>
        <v>6459.86</v>
      </c>
      <c r="L669" s="427"/>
      <c r="M669" s="429"/>
    </row>
    <row r="670" spans="1:13" x14ac:dyDescent="0.25">
      <c r="A670" s="427"/>
      <c r="B670" s="473">
        <v>42426</v>
      </c>
      <c r="C670" s="427">
        <v>600</v>
      </c>
      <c r="D670" s="428">
        <v>7.63</v>
      </c>
      <c r="E670" s="429">
        <v>0</v>
      </c>
      <c r="F670" s="429">
        <f t="shared" si="115"/>
        <v>4578</v>
      </c>
      <c r="G670" s="426">
        <v>42472</v>
      </c>
      <c r="H670" s="443">
        <v>500</v>
      </c>
      <c r="I670" s="428">
        <v>12.59</v>
      </c>
      <c r="J670" s="429">
        <v>0.14000000000000001</v>
      </c>
      <c r="K670" s="429">
        <f t="shared" si="114"/>
        <v>6294.86</v>
      </c>
      <c r="L670" s="427"/>
      <c r="M670" s="429"/>
    </row>
    <row r="671" spans="1:13" x14ac:dyDescent="0.25">
      <c r="A671" s="427"/>
      <c r="B671" s="473">
        <v>42426</v>
      </c>
      <c r="C671" s="427">
        <v>2000</v>
      </c>
      <c r="D671" s="428">
        <v>7.95</v>
      </c>
      <c r="E671" s="429">
        <v>0</v>
      </c>
      <c r="F671" s="429">
        <f t="shared" si="115"/>
        <v>15900</v>
      </c>
      <c r="G671" s="426">
        <v>42474</v>
      </c>
      <c r="H671" s="443">
        <v>500</v>
      </c>
      <c r="I671" s="428">
        <v>13.18</v>
      </c>
      <c r="J671" s="429">
        <v>0.14000000000000001</v>
      </c>
      <c r="K671" s="429">
        <f t="shared" si="114"/>
        <v>6589.86</v>
      </c>
      <c r="L671" s="427"/>
      <c r="M671" s="429"/>
    </row>
    <row r="672" spans="1:13" x14ac:dyDescent="0.25">
      <c r="A672" s="427"/>
      <c r="B672" s="473">
        <v>42429</v>
      </c>
      <c r="C672" s="427">
        <v>2000</v>
      </c>
      <c r="D672" s="428">
        <v>8.1999999999999993</v>
      </c>
      <c r="E672" s="429">
        <v>0</v>
      </c>
      <c r="F672" s="429">
        <f t="shared" si="115"/>
        <v>16400</v>
      </c>
      <c r="G672" s="426">
        <v>42478</v>
      </c>
      <c r="H672" s="443">
        <v>500</v>
      </c>
      <c r="I672" s="428">
        <v>13.4</v>
      </c>
      <c r="J672" s="429">
        <v>0.15</v>
      </c>
      <c r="K672" s="429">
        <f t="shared" si="114"/>
        <v>6699.85</v>
      </c>
      <c r="L672" s="427"/>
      <c r="M672" s="429"/>
    </row>
    <row r="673" spans="1:13" x14ac:dyDescent="0.25">
      <c r="A673" s="429"/>
      <c r="B673" s="473">
        <v>42429</v>
      </c>
      <c r="C673" s="427">
        <v>500</v>
      </c>
      <c r="D673" s="428">
        <v>7.88</v>
      </c>
      <c r="E673" s="429">
        <v>0</v>
      </c>
      <c r="F673" s="429">
        <f t="shared" si="115"/>
        <v>3940</v>
      </c>
      <c r="G673" s="426">
        <v>42486</v>
      </c>
      <c r="H673" s="443">
        <v>500</v>
      </c>
      <c r="I673" s="428">
        <v>14.35</v>
      </c>
      <c r="J673" s="429">
        <v>0.16</v>
      </c>
      <c r="K673" s="429">
        <f t="shared" si="114"/>
        <v>7174.84</v>
      </c>
      <c r="L673" s="427"/>
      <c r="M673" s="429"/>
    </row>
    <row r="674" spans="1:13" x14ac:dyDescent="0.25">
      <c r="A674" s="427"/>
      <c r="B674" s="473">
        <v>42430</v>
      </c>
      <c r="C674" s="427">
        <v>1000</v>
      </c>
      <c r="D674" s="428">
        <v>7.77</v>
      </c>
      <c r="E674" s="429">
        <v>0</v>
      </c>
      <c r="F674" s="429">
        <f t="shared" si="115"/>
        <v>7770</v>
      </c>
      <c r="G674" s="426">
        <v>42487</v>
      </c>
      <c r="H674" s="443">
        <v>600</v>
      </c>
      <c r="I674" s="428">
        <v>14.85</v>
      </c>
      <c r="J674" s="429">
        <v>0.19</v>
      </c>
      <c r="K674" s="429">
        <f t="shared" si="114"/>
        <v>8909.81</v>
      </c>
      <c r="L674" s="427"/>
      <c r="M674" s="429"/>
    </row>
    <row r="675" spans="1:13" x14ac:dyDescent="0.25">
      <c r="A675" s="427"/>
      <c r="B675" s="473">
        <v>42430</v>
      </c>
      <c r="C675" s="427">
        <v>500</v>
      </c>
      <c r="D675" s="428">
        <v>7.94</v>
      </c>
      <c r="E675" s="429">
        <v>0</v>
      </c>
      <c r="F675" s="429">
        <f t="shared" si="115"/>
        <v>3970</v>
      </c>
      <c r="G675" s="426">
        <v>42489</v>
      </c>
      <c r="H675" s="443">
        <v>3000</v>
      </c>
      <c r="I675" s="428">
        <v>14.15</v>
      </c>
      <c r="J675" s="429">
        <v>0.93</v>
      </c>
      <c r="K675" s="429">
        <f t="shared" si="114"/>
        <v>42449.07</v>
      </c>
      <c r="L675" s="427"/>
      <c r="M675" s="429"/>
    </row>
    <row r="676" spans="1:13" x14ac:dyDescent="0.25">
      <c r="A676" s="427"/>
      <c r="B676" s="473">
        <v>42431</v>
      </c>
      <c r="C676" s="427">
        <v>1000</v>
      </c>
      <c r="D676" s="428">
        <v>8.3699999999999992</v>
      </c>
      <c r="E676" s="429">
        <v>0</v>
      </c>
      <c r="F676" s="429">
        <f t="shared" si="115"/>
        <v>8370</v>
      </c>
      <c r="G676" s="426">
        <v>42492</v>
      </c>
      <c r="H676" s="443">
        <v>1000</v>
      </c>
      <c r="I676" s="428">
        <v>13.48</v>
      </c>
      <c r="J676" s="429">
        <v>0.28999999999999998</v>
      </c>
      <c r="K676" s="429">
        <f t="shared" si="114"/>
        <v>13479.71</v>
      </c>
      <c r="L676" s="427"/>
      <c r="M676" s="429"/>
    </row>
    <row r="677" spans="1:13" x14ac:dyDescent="0.25">
      <c r="A677" s="427"/>
      <c r="B677" s="473">
        <v>42432</v>
      </c>
      <c r="C677" s="427">
        <v>600</v>
      </c>
      <c r="D677" s="428">
        <v>9.3699999999999992</v>
      </c>
      <c r="E677" s="429">
        <v>0</v>
      </c>
      <c r="F677" s="429">
        <f t="shared" si="115"/>
        <v>5621.9999999999991</v>
      </c>
      <c r="G677" s="426">
        <v>42492</v>
      </c>
      <c r="H677" s="443">
        <v>1000</v>
      </c>
      <c r="I677" s="428">
        <v>13.61</v>
      </c>
      <c r="J677" s="429">
        <v>0.3</v>
      </c>
      <c r="K677" s="429">
        <f t="shared" si="114"/>
        <v>13609.7</v>
      </c>
      <c r="L677" s="427"/>
      <c r="M677" s="429"/>
    </row>
    <row r="678" spans="1:13" x14ac:dyDescent="0.25">
      <c r="A678" s="427"/>
      <c r="B678" s="473">
        <v>42432</v>
      </c>
      <c r="C678" s="427">
        <v>600</v>
      </c>
      <c r="D678" s="428">
        <v>8.8800000000000008</v>
      </c>
      <c r="E678" s="429">
        <v>0</v>
      </c>
      <c r="F678" s="429">
        <f t="shared" si="115"/>
        <v>5328.0000000000009</v>
      </c>
      <c r="G678" s="426">
        <v>42493</v>
      </c>
      <c r="H678" s="443">
        <v>322</v>
      </c>
      <c r="I678" s="428">
        <v>13.28</v>
      </c>
      <c r="J678" s="429">
        <v>0.09</v>
      </c>
      <c r="K678" s="429">
        <f t="shared" si="114"/>
        <v>4276.07</v>
      </c>
      <c r="L678" s="427"/>
      <c r="M678" s="429"/>
    </row>
    <row r="679" spans="1:13" x14ac:dyDescent="0.25">
      <c r="A679" s="427"/>
      <c r="B679" s="473">
        <v>42433</v>
      </c>
      <c r="C679" s="427">
        <v>600</v>
      </c>
      <c r="D679" s="428">
        <v>10.42</v>
      </c>
      <c r="E679" s="429">
        <v>0</v>
      </c>
      <c r="F679" s="429">
        <f t="shared" si="115"/>
        <v>6252</v>
      </c>
      <c r="G679" s="426">
        <v>42495</v>
      </c>
      <c r="H679" s="443">
        <v>1000</v>
      </c>
      <c r="I679" s="428">
        <v>12.05</v>
      </c>
      <c r="J679" s="429">
        <v>0.26</v>
      </c>
      <c r="K679" s="429">
        <f t="shared" si="114"/>
        <v>12049.74</v>
      </c>
      <c r="L679" s="427"/>
      <c r="M679" s="429"/>
    </row>
    <row r="680" spans="1:13" x14ac:dyDescent="0.25">
      <c r="A680" s="427"/>
      <c r="B680" s="473">
        <v>42440</v>
      </c>
      <c r="C680" s="427">
        <v>400</v>
      </c>
      <c r="D680" s="428">
        <v>11.12</v>
      </c>
      <c r="E680" s="429">
        <v>0</v>
      </c>
      <c r="F680" s="429">
        <f t="shared" si="115"/>
        <v>4448</v>
      </c>
      <c r="G680" s="426">
        <v>42495</v>
      </c>
      <c r="H680" s="443">
        <v>2000</v>
      </c>
      <c r="I680" s="428">
        <v>12.63</v>
      </c>
      <c r="J680" s="429">
        <v>0.55000000000000004</v>
      </c>
      <c r="K680" s="429">
        <f t="shared" si="114"/>
        <v>25259.45</v>
      </c>
      <c r="L680" s="427"/>
      <c r="M680" s="429"/>
    </row>
    <row r="681" spans="1:13" x14ac:dyDescent="0.25">
      <c r="A681" s="427"/>
      <c r="B681" s="473">
        <v>42446</v>
      </c>
      <c r="C681" s="427">
        <v>1500</v>
      </c>
      <c r="D681" s="428">
        <v>11.445</v>
      </c>
      <c r="E681" s="429">
        <v>0</v>
      </c>
      <c r="F681" s="429">
        <f t="shared" si="115"/>
        <v>17167.5</v>
      </c>
      <c r="G681" s="426">
        <v>42500</v>
      </c>
      <c r="H681" s="443">
        <v>1000</v>
      </c>
      <c r="I681" s="428">
        <v>11.66</v>
      </c>
      <c r="J681" s="429">
        <v>5.25</v>
      </c>
      <c r="K681" s="429">
        <f t="shared" si="114"/>
        <v>11654.75</v>
      </c>
      <c r="L681" s="427"/>
      <c r="M681" s="429"/>
    </row>
    <row r="682" spans="1:13" x14ac:dyDescent="0.25">
      <c r="A682" s="427"/>
      <c r="B682" s="534">
        <v>42447</v>
      </c>
      <c r="C682" s="427">
        <v>1500</v>
      </c>
      <c r="D682" s="428">
        <v>11.42</v>
      </c>
      <c r="E682" s="429">
        <v>0</v>
      </c>
      <c r="F682" s="429">
        <f t="shared" si="115"/>
        <v>17130</v>
      </c>
      <c r="G682" s="426">
        <v>42502</v>
      </c>
      <c r="H682" s="443">
        <v>1500</v>
      </c>
      <c r="I682" s="428">
        <v>12.36</v>
      </c>
      <c r="J682" s="429">
        <v>0.4</v>
      </c>
      <c r="K682" s="429">
        <f t="shared" si="114"/>
        <v>18539.599999999999</v>
      </c>
      <c r="L682" s="427"/>
      <c r="M682" s="429"/>
    </row>
    <row r="683" spans="1:13" x14ac:dyDescent="0.25">
      <c r="A683" s="427"/>
      <c r="B683" s="539"/>
      <c r="C683" s="427">
        <v>500</v>
      </c>
      <c r="D683" s="428">
        <v>11.42</v>
      </c>
      <c r="E683" s="429">
        <v>0</v>
      </c>
      <c r="F683" s="429">
        <f t="shared" si="115"/>
        <v>5710</v>
      </c>
      <c r="G683" s="426">
        <v>42503</v>
      </c>
      <c r="H683" s="443">
        <v>500</v>
      </c>
      <c r="I683" s="428">
        <v>12.49</v>
      </c>
      <c r="J683" s="429">
        <v>0.14000000000000001</v>
      </c>
      <c r="K683" s="429">
        <f t="shared" si="114"/>
        <v>6244.86</v>
      </c>
      <c r="L683" s="427"/>
      <c r="M683" s="429"/>
    </row>
    <row r="684" spans="1:13" x14ac:dyDescent="0.25">
      <c r="A684" s="427"/>
      <c r="B684" s="473">
        <v>42447</v>
      </c>
      <c r="C684" s="427">
        <v>650</v>
      </c>
      <c r="D684" s="428">
        <v>11.545</v>
      </c>
      <c r="E684" s="429">
        <v>0.75</v>
      </c>
      <c r="F684" s="429">
        <f t="shared" si="115"/>
        <v>7505</v>
      </c>
      <c r="G684" s="426">
        <v>42506</v>
      </c>
      <c r="H684" s="443">
        <v>300</v>
      </c>
      <c r="I684" s="428">
        <v>12.85</v>
      </c>
      <c r="J684" s="429">
        <v>0.08</v>
      </c>
      <c r="K684" s="429">
        <f t="shared" si="114"/>
        <v>3854.92</v>
      </c>
      <c r="L684" s="427"/>
      <c r="M684" s="429"/>
    </row>
    <row r="685" spans="1:13" x14ac:dyDescent="0.25">
      <c r="A685" s="427"/>
      <c r="B685" s="473">
        <v>42450</v>
      </c>
      <c r="C685" s="427">
        <v>1350</v>
      </c>
      <c r="D685" s="428">
        <v>11.42</v>
      </c>
      <c r="E685" s="429">
        <v>0</v>
      </c>
      <c r="F685" s="429">
        <f t="shared" si="115"/>
        <v>15417</v>
      </c>
      <c r="G685" s="426">
        <v>42513</v>
      </c>
      <c r="H685" s="443">
        <v>500</v>
      </c>
      <c r="I685" s="428">
        <v>13.05</v>
      </c>
      <c r="J685" s="429">
        <v>0.14000000000000001</v>
      </c>
      <c r="K685" s="429">
        <f t="shared" si="114"/>
        <v>6524.86</v>
      </c>
      <c r="L685" s="427"/>
      <c r="M685" s="429"/>
    </row>
    <row r="686" spans="1:13" x14ac:dyDescent="0.25">
      <c r="A686" s="427"/>
      <c r="B686" s="473">
        <v>42451</v>
      </c>
      <c r="C686" s="427">
        <v>1000</v>
      </c>
      <c r="D686" s="428">
        <v>11.38</v>
      </c>
      <c r="E686" s="429">
        <v>0</v>
      </c>
      <c r="F686" s="429">
        <f t="shared" si="115"/>
        <v>11380</v>
      </c>
      <c r="G686" s="426">
        <v>42515</v>
      </c>
      <c r="H686" s="443">
        <v>500</v>
      </c>
      <c r="I686" s="428">
        <v>13.59</v>
      </c>
      <c r="J686" s="429">
        <v>0.15</v>
      </c>
      <c r="K686" s="429">
        <f t="shared" si="114"/>
        <v>6794.85</v>
      </c>
      <c r="L686" s="427"/>
      <c r="M686" s="429"/>
    </row>
    <row r="687" spans="1:13" x14ac:dyDescent="0.25">
      <c r="A687" s="427"/>
      <c r="B687" s="534">
        <v>42451</v>
      </c>
      <c r="C687" s="427">
        <v>50</v>
      </c>
      <c r="D687" s="428">
        <v>11.22</v>
      </c>
      <c r="E687" s="429">
        <v>0</v>
      </c>
      <c r="F687" s="429">
        <f t="shared" si="115"/>
        <v>561</v>
      </c>
      <c r="G687" s="426">
        <v>42515</v>
      </c>
      <c r="H687" s="443">
        <v>500</v>
      </c>
      <c r="I687" s="428">
        <v>13.57</v>
      </c>
      <c r="J687" s="429">
        <v>0.15</v>
      </c>
      <c r="K687" s="429">
        <f t="shared" si="114"/>
        <v>6784.85</v>
      </c>
      <c r="L687" s="427"/>
      <c r="M687" s="429"/>
    </row>
    <row r="688" spans="1:13" x14ac:dyDescent="0.25">
      <c r="A688" s="427"/>
      <c r="B688" s="534"/>
      <c r="C688" s="427">
        <v>350</v>
      </c>
      <c r="D688" s="428">
        <v>11.22</v>
      </c>
      <c r="E688" s="429">
        <v>0</v>
      </c>
      <c r="F688" s="429">
        <f t="shared" si="115"/>
        <v>3927</v>
      </c>
      <c r="G688" s="426">
        <v>42517</v>
      </c>
      <c r="H688" s="443">
        <v>500</v>
      </c>
      <c r="I688" s="428">
        <v>12.87</v>
      </c>
      <c r="J688" s="429">
        <v>0.14000000000000001</v>
      </c>
      <c r="K688" s="429">
        <f t="shared" si="114"/>
        <v>6434.86</v>
      </c>
      <c r="L688" s="427"/>
      <c r="M688" s="429"/>
    </row>
    <row r="689" spans="1:13" ht="45" x14ac:dyDescent="0.25">
      <c r="A689" s="427"/>
      <c r="B689" s="538" t="s">
        <v>190</v>
      </c>
      <c r="C689" s="427">
        <v>650</v>
      </c>
      <c r="D689" s="428">
        <v>11.22</v>
      </c>
      <c r="E689" s="429">
        <v>0</v>
      </c>
      <c r="F689" s="429">
        <f t="shared" si="115"/>
        <v>7293</v>
      </c>
      <c r="G689" s="426">
        <v>42524</v>
      </c>
      <c r="H689" s="443">
        <v>400</v>
      </c>
      <c r="I689" s="428">
        <v>13.38</v>
      </c>
      <c r="J689" s="429">
        <v>0.12</v>
      </c>
      <c r="K689" s="429">
        <f t="shared" si="114"/>
        <v>5351.88</v>
      </c>
      <c r="L689" s="427"/>
      <c r="M689" s="429"/>
    </row>
    <row r="690" spans="1:13" x14ac:dyDescent="0.25">
      <c r="A690" s="427"/>
      <c r="B690" s="538"/>
      <c r="C690" s="427">
        <v>500</v>
      </c>
      <c r="D690" s="428">
        <v>11.01</v>
      </c>
      <c r="E690" s="429">
        <v>0</v>
      </c>
      <c r="F690" s="429">
        <f t="shared" si="115"/>
        <v>5505</v>
      </c>
      <c r="G690" s="426">
        <v>42527</v>
      </c>
      <c r="H690" s="443">
        <v>1000</v>
      </c>
      <c r="I690" s="428">
        <v>13.82</v>
      </c>
      <c r="J690" s="429">
        <v>0.3</v>
      </c>
      <c r="K690" s="429">
        <f t="shared" si="114"/>
        <v>13819.7</v>
      </c>
      <c r="L690" s="427"/>
      <c r="M690" s="429"/>
    </row>
    <row r="691" spans="1:13" x14ac:dyDescent="0.25">
      <c r="A691" s="427"/>
      <c r="B691" s="538"/>
      <c r="C691" s="427">
        <v>500</v>
      </c>
      <c r="D691" s="428">
        <v>10.75</v>
      </c>
      <c r="E691" s="429">
        <v>0</v>
      </c>
      <c r="F691" s="429">
        <f t="shared" si="115"/>
        <v>5375</v>
      </c>
      <c r="G691" s="426">
        <v>42527</v>
      </c>
      <c r="H691" s="443">
        <v>500</v>
      </c>
      <c r="I691" s="428">
        <v>13.97</v>
      </c>
      <c r="J691" s="429">
        <v>1.1499999999999999</v>
      </c>
      <c r="K691" s="429">
        <f t="shared" si="114"/>
        <v>6983.85</v>
      </c>
      <c r="L691" s="427"/>
      <c r="M691" s="429"/>
    </row>
    <row r="692" spans="1:13" x14ac:dyDescent="0.25">
      <c r="A692" s="427"/>
      <c r="B692" s="538"/>
      <c r="C692" s="427">
        <v>1000</v>
      </c>
      <c r="D692" s="428">
        <v>10.4</v>
      </c>
      <c r="E692" s="429">
        <v>0</v>
      </c>
      <c r="F692" s="429">
        <f t="shared" si="115"/>
        <v>10400</v>
      </c>
      <c r="G692" s="426">
        <v>42528</v>
      </c>
      <c r="H692" s="443">
        <v>500</v>
      </c>
      <c r="I692" s="428">
        <v>14.65</v>
      </c>
      <c r="J692" s="429">
        <v>0.16</v>
      </c>
      <c r="K692" s="429">
        <f t="shared" si="114"/>
        <v>7324.84</v>
      </c>
      <c r="L692" s="427"/>
      <c r="M692" s="429"/>
    </row>
    <row r="693" spans="1:13" x14ac:dyDescent="0.25">
      <c r="A693" s="427"/>
      <c r="B693" s="538"/>
      <c r="C693" s="427">
        <v>1000</v>
      </c>
      <c r="D693" s="428">
        <v>10.185</v>
      </c>
      <c r="E693" s="429">
        <v>0</v>
      </c>
      <c r="F693" s="429">
        <f t="shared" si="115"/>
        <v>10185</v>
      </c>
      <c r="G693" s="426">
        <v>42536</v>
      </c>
      <c r="H693" s="443">
        <v>400</v>
      </c>
      <c r="I693" s="428">
        <v>13.43</v>
      </c>
      <c r="J693" s="429">
        <v>0.12</v>
      </c>
      <c r="K693" s="429">
        <f t="shared" si="114"/>
        <v>5371.88</v>
      </c>
      <c r="L693" s="427"/>
      <c r="M693" s="429"/>
    </row>
    <row r="694" spans="1:13" x14ac:dyDescent="0.25">
      <c r="A694" s="427"/>
      <c r="B694" s="473">
        <v>42461</v>
      </c>
      <c r="C694" s="427">
        <v>2000</v>
      </c>
      <c r="D694" s="428">
        <v>10.43</v>
      </c>
      <c r="E694" s="429">
        <v>0</v>
      </c>
      <c r="F694" s="429">
        <f t="shared" si="115"/>
        <v>20860</v>
      </c>
      <c r="G694" s="426">
        <v>42537</v>
      </c>
      <c r="H694" s="443">
        <v>400</v>
      </c>
      <c r="I694" s="428">
        <v>12.69</v>
      </c>
      <c r="J694" s="429">
        <v>0.11</v>
      </c>
      <c r="K694" s="429">
        <f t="shared" si="114"/>
        <v>5075.8900000000003</v>
      </c>
      <c r="L694" s="427"/>
      <c r="M694" s="429"/>
    </row>
    <row r="695" spans="1:13" x14ac:dyDescent="0.25">
      <c r="A695" s="427"/>
      <c r="B695" s="473">
        <v>42461</v>
      </c>
      <c r="C695" s="427">
        <v>2000</v>
      </c>
      <c r="D695" s="428">
        <v>10.42</v>
      </c>
      <c r="E695" s="429">
        <v>0</v>
      </c>
      <c r="F695" s="429">
        <f t="shared" si="115"/>
        <v>20840</v>
      </c>
      <c r="G695" s="426">
        <v>42538</v>
      </c>
      <c r="H695" s="443">
        <v>500</v>
      </c>
      <c r="I695" s="428">
        <v>13.34</v>
      </c>
      <c r="J695" s="429">
        <v>0.15</v>
      </c>
      <c r="K695" s="429">
        <f t="shared" si="114"/>
        <v>6669.85</v>
      </c>
      <c r="L695" s="427"/>
      <c r="M695" s="429"/>
    </row>
    <row r="696" spans="1:13" ht="45" x14ac:dyDescent="0.25">
      <c r="A696" s="427"/>
      <c r="B696" s="473">
        <v>42465</v>
      </c>
      <c r="C696" s="427">
        <v>100</v>
      </c>
      <c r="D696" s="428">
        <v>10.4</v>
      </c>
      <c r="E696" s="429">
        <v>0</v>
      </c>
      <c r="F696" s="429">
        <f t="shared" si="115"/>
        <v>1040</v>
      </c>
      <c r="G696" s="540" t="s">
        <v>214</v>
      </c>
      <c r="H696" s="443">
        <v>500</v>
      </c>
      <c r="I696" s="428">
        <v>13.91</v>
      </c>
      <c r="J696" s="429">
        <v>0.15</v>
      </c>
      <c r="K696" s="429">
        <f t="shared" si="114"/>
        <v>6954.85</v>
      </c>
      <c r="L696" s="427"/>
      <c r="M696" s="429"/>
    </row>
    <row r="697" spans="1:13" x14ac:dyDescent="0.25">
      <c r="A697" s="427"/>
      <c r="B697" s="473">
        <v>42471</v>
      </c>
      <c r="C697" s="427">
        <v>500</v>
      </c>
      <c r="D697" s="428">
        <v>11.77</v>
      </c>
      <c r="E697" s="429">
        <v>0</v>
      </c>
      <c r="F697" s="429">
        <f t="shared" si="115"/>
        <v>5885</v>
      </c>
      <c r="G697" s="540"/>
      <c r="H697" s="443">
        <v>600</v>
      </c>
      <c r="I697" s="428">
        <v>14.36</v>
      </c>
      <c r="J697" s="429">
        <v>0.19</v>
      </c>
      <c r="K697" s="429">
        <f t="shared" si="114"/>
        <v>8615.81</v>
      </c>
      <c r="L697" s="427"/>
      <c r="M697" s="429"/>
    </row>
    <row r="698" spans="1:13" x14ac:dyDescent="0.25">
      <c r="A698" s="427"/>
      <c r="B698" s="473">
        <v>42471</v>
      </c>
      <c r="C698" s="427">
        <v>500</v>
      </c>
      <c r="D698" s="428">
        <v>11.55</v>
      </c>
      <c r="E698" s="429">
        <v>0</v>
      </c>
      <c r="F698" s="429">
        <f t="shared" si="115"/>
        <v>5775</v>
      </c>
      <c r="G698" s="540"/>
      <c r="H698" s="443">
        <v>500</v>
      </c>
      <c r="I698" s="428">
        <v>14.65</v>
      </c>
      <c r="J698" s="429">
        <v>0.16</v>
      </c>
      <c r="K698" s="429">
        <f t="shared" si="114"/>
        <v>7324.84</v>
      </c>
      <c r="L698" s="427"/>
      <c r="M698" s="429"/>
    </row>
    <row r="699" spans="1:13" x14ac:dyDescent="0.25">
      <c r="A699" s="427"/>
      <c r="B699" s="473">
        <v>42472</v>
      </c>
      <c r="C699" s="427">
        <v>610</v>
      </c>
      <c r="D699" s="428">
        <v>12.95</v>
      </c>
      <c r="E699" s="429">
        <v>0</v>
      </c>
      <c r="F699" s="429">
        <f t="shared" si="115"/>
        <v>7899.5</v>
      </c>
      <c r="G699" s="426">
        <v>42542</v>
      </c>
      <c r="H699" s="443">
        <v>500</v>
      </c>
      <c r="I699" s="428">
        <v>14.95</v>
      </c>
      <c r="J699" s="429">
        <v>0.16</v>
      </c>
      <c r="K699" s="429">
        <f t="shared" si="114"/>
        <v>7474.84</v>
      </c>
      <c r="L699" s="427"/>
      <c r="M699" s="429"/>
    </row>
    <row r="700" spans="1:13" x14ac:dyDescent="0.25">
      <c r="A700" s="427"/>
      <c r="B700" s="473">
        <v>42473</v>
      </c>
      <c r="C700" s="427">
        <v>970</v>
      </c>
      <c r="D700" s="428">
        <v>12.76</v>
      </c>
      <c r="E700" s="429">
        <v>4.0999999999999996</v>
      </c>
      <c r="F700" s="429">
        <f t="shared" si="115"/>
        <v>12381.3</v>
      </c>
      <c r="G700" s="426">
        <v>42542</v>
      </c>
      <c r="H700" s="443">
        <v>378</v>
      </c>
      <c r="I700" s="428">
        <v>15.2</v>
      </c>
      <c r="J700" s="429">
        <v>0.13</v>
      </c>
      <c r="K700" s="429">
        <f t="shared" si="114"/>
        <v>5745.4699999999993</v>
      </c>
      <c r="L700" s="427"/>
      <c r="M700" s="429"/>
    </row>
    <row r="701" spans="1:13" x14ac:dyDescent="0.25">
      <c r="A701" s="427"/>
      <c r="B701" s="473">
        <v>42474</v>
      </c>
      <c r="C701" s="427">
        <v>420</v>
      </c>
      <c r="D701" s="428">
        <v>12.755000000000001</v>
      </c>
      <c r="E701" s="429">
        <v>0.34</v>
      </c>
      <c r="F701" s="429">
        <f t="shared" si="115"/>
        <v>5357.4400000000005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42475</v>
      </c>
      <c r="C702" s="427">
        <v>500</v>
      </c>
      <c r="D702" s="428">
        <v>13.02</v>
      </c>
      <c r="E702" s="429">
        <v>-1.75</v>
      </c>
      <c r="F702" s="429">
        <f t="shared" si="115"/>
        <v>6508.25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42485</v>
      </c>
      <c r="C703" s="427">
        <v>500</v>
      </c>
      <c r="D703" s="428">
        <v>13.95</v>
      </c>
      <c r="E703" s="429">
        <v>0</v>
      </c>
      <c r="F703" s="429">
        <f t="shared" si="115"/>
        <v>6975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42487</v>
      </c>
      <c r="C704" s="427">
        <v>600</v>
      </c>
      <c r="D704" s="428">
        <v>14.63</v>
      </c>
      <c r="E704" s="429">
        <v>0</v>
      </c>
      <c r="F704" s="429">
        <f t="shared" si="115"/>
        <v>8778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42488</v>
      </c>
      <c r="C705" s="427">
        <v>500</v>
      </c>
      <c r="D705" s="428">
        <v>14.52</v>
      </c>
      <c r="E705" s="429">
        <v>0</v>
      </c>
      <c r="F705" s="429">
        <f t="shared" si="115"/>
        <v>7260</v>
      </c>
      <c r="G705" s="427"/>
      <c r="H705" s="443"/>
      <c r="I705" s="428"/>
      <c r="J705" s="429"/>
      <c r="K705" s="429"/>
      <c r="L705" s="427"/>
      <c r="M705" s="429"/>
    </row>
    <row r="706" spans="1:13" ht="30" x14ac:dyDescent="0.25">
      <c r="A706" s="541" t="s">
        <v>195</v>
      </c>
      <c r="B706" s="473">
        <v>42489</v>
      </c>
      <c r="C706" s="427">
        <v>500</v>
      </c>
      <c r="D706" s="428">
        <v>14.35</v>
      </c>
      <c r="E706" s="429">
        <v>0</v>
      </c>
      <c r="F706" s="429">
        <f t="shared" si="115"/>
        <v>7175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500</v>
      </c>
      <c r="D707" s="428">
        <v>14.15</v>
      </c>
      <c r="E707" s="429">
        <v>0</v>
      </c>
      <c r="F707" s="429">
        <f t="shared" si="115"/>
        <v>7075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541"/>
      <c r="B708" s="473">
        <v>42489</v>
      </c>
      <c r="C708" s="427">
        <v>1000</v>
      </c>
      <c r="D708" s="428">
        <v>13.92</v>
      </c>
      <c r="E708" s="429">
        <v>0</v>
      </c>
      <c r="F708" s="429">
        <f t="shared" si="115"/>
        <v>13920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1000</v>
      </c>
      <c r="D709" s="428">
        <v>13.8</v>
      </c>
      <c r="E709" s="429">
        <v>0</v>
      </c>
      <c r="F709" s="429">
        <f t="shared" si="115"/>
        <v>13800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42492</v>
      </c>
      <c r="C710" s="427">
        <v>1500</v>
      </c>
      <c r="D710" s="428">
        <v>13.25</v>
      </c>
      <c r="E710" s="429">
        <v>0</v>
      </c>
      <c r="F710" s="429">
        <f t="shared" si="115"/>
        <v>19875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42492</v>
      </c>
      <c r="C711" s="427">
        <v>500</v>
      </c>
      <c r="D711" s="428">
        <v>13.6</v>
      </c>
      <c r="E711" s="429">
        <v>0</v>
      </c>
      <c r="F711" s="429">
        <f t="shared" si="115"/>
        <v>6800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42493</v>
      </c>
      <c r="C712" s="427">
        <v>322</v>
      </c>
      <c r="D712" s="428">
        <v>12.85</v>
      </c>
      <c r="E712" s="429">
        <v>0</v>
      </c>
      <c r="F712" s="429">
        <f t="shared" si="115"/>
        <v>4137.7</v>
      </c>
      <c r="G712" s="427"/>
      <c r="H712" s="443"/>
      <c r="I712" s="428"/>
      <c r="J712" s="429"/>
      <c r="K712" s="429"/>
      <c r="L712" s="427"/>
      <c r="M712" s="429"/>
    </row>
    <row r="713" spans="1:13" ht="30" x14ac:dyDescent="0.25">
      <c r="A713" s="525" t="s">
        <v>198</v>
      </c>
      <c r="B713" s="473">
        <v>42494</v>
      </c>
      <c r="C713" s="427">
        <v>1000</v>
      </c>
      <c r="D713" s="428">
        <v>12.25</v>
      </c>
      <c r="E713" s="429">
        <v>0</v>
      </c>
      <c r="F713" s="429">
        <f t="shared" si="115"/>
        <v>12250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25"/>
      <c r="B714" s="473">
        <v>42494</v>
      </c>
      <c r="C714" s="427">
        <v>500</v>
      </c>
      <c r="D714" s="428">
        <v>12.53</v>
      </c>
      <c r="E714" s="429">
        <v>0</v>
      </c>
      <c r="F714" s="429">
        <f t="shared" si="115"/>
        <v>6265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25"/>
      <c r="B715" s="473">
        <v>42494</v>
      </c>
      <c r="C715" s="427">
        <v>500</v>
      </c>
      <c r="D715" s="428">
        <v>12.65</v>
      </c>
      <c r="E715" s="429">
        <v>0</v>
      </c>
      <c r="F715" s="429">
        <f t="shared" si="115"/>
        <v>6325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42495</v>
      </c>
      <c r="C716" s="427">
        <v>1000</v>
      </c>
      <c r="D716" s="428">
        <v>11.95</v>
      </c>
      <c r="E716" s="429">
        <v>0</v>
      </c>
      <c r="F716" s="429">
        <f t="shared" si="115"/>
        <v>11950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42499</v>
      </c>
      <c r="C717" s="427">
        <v>500</v>
      </c>
      <c r="D717" s="428">
        <v>11.48</v>
      </c>
      <c r="E717" s="429">
        <v>0</v>
      </c>
      <c r="F717" s="429">
        <f t="shared" si="115"/>
        <v>5740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42499</v>
      </c>
      <c r="C718" s="427">
        <v>500</v>
      </c>
      <c r="D718" s="428">
        <v>11.32</v>
      </c>
      <c r="E718" s="429">
        <v>0</v>
      </c>
      <c r="F718" s="429">
        <f t="shared" si="115"/>
        <v>5660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41" t="s">
        <v>201</v>
      </c>
      <c r="B719" s="473">
        <v>42502</v>
      </c>
      <c r="C719" s="427">
        <v>500</v>
      </c>
      <c r="D719" s="428">
        <v>12.38</v>
      </c>
      <c r="E719" s="429">
        <v>0</v>
      </c>
      <c r="F719" s="429">
        <f t="shared" si="115"/>
        <v>6190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41"/>
      <c r="B720" s="473">
        <v>42502</v>
      </c>
      <c r="C720" s="427">
        <v>500</v>
      </c>
      <c r="D720" s="428">
        <v>12.3</v>
      </c>
      <c r="E720" s="429">
        <v>0</v>
      </c>
      <c r="F720" s="429">
        <f t="shared" si="115"/>
        <v>6150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41"/>
      <c r="B721" s="473">
        <v>42502</v>
      </c>
      <c r="C721" s="427">
        <v>500</v>
      </c>
      <c r="D721" s="428">
        <v>12.23</v>
      </c>
      <c r="E721" s="429">
        <v>0</v>
      </c>
      <c r="F721" s="429">
        <f t="shared" si="115"/>
        <v>6115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42503</v>
      </c>
      <c r="C722" s="427">
        <v>500</v>
      </c>
      <c r="D722" s="428">
        <v>12.41</v>
      </c>
      <c r="E722" s="429">
        <v>0</v>
      </c>
      <c r="F722" s="429">
        <f t="shared" si="115"/>
        <v>6205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42506</v>
      </c>
      <c r="C723" s="427">
        <v>300</v>
      </c>
      <c r="D723" s="428">
        <v>12.8</v>
      </c>
      <c r="E723" s="429">
        <v>0</v>
      </c>
      <c r="F723" s="429">
        <f t="shared" si="115"/>
        <v>3840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42514</v>
      </c>
      <c r="C724" s="427">
        <v>500</v>
      </c>
      <c r="D724" s="428">
        <v>13.02</v>
      </c>
      <c r="E724" s="429">
        <v>-1.65</v>
      </c>
      <c r="F724" s="429">
        <f t="shared" ref="F724:F787" si="116">C724*D724+E724</f>
        <v>6508.35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42515</v>
      </c>
      <c r="C725" s="427">
        <v>500</v>
      </c>
      <c r="D725" s="428">
        <v>13.45</v>
      </c>
      <c r="E725" s="429">
        <v>1</v>
      </c>
      <c r="F725" s="429">
        <f t="shared" si="116"/>
        <v>6726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42516</v>
      </c>
      <c r="C726" s="427">
        <v>500</v>
      </c>
      <c r="D726" s="428">
        <v>13.28</v>
      </c>
      <c r="E726" s="429">
        <v>-1.04</v>
      </c>
      <c r="F726" s="429">
        <f t="shared" si="116"/>
        <v>6638.96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42517</v>
      </c>
      <c r="C727" s="427">
        <v>500</v>
      </c>
      <c r="D727" s="428">
        <v>12.79</v>
      </c>
      <c r="E727" s="429">
        <v>0</v>
      </c>
      <c r="F727" s="429">
        <f t="shared" si="116"/>
        <v>6395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42524</v>
      </c>
      <c r="C728" s="427">
        <v>400</v>
      </c>
      <c r="D728" s="428">
        <v>13.28</v>
      </c>
      <c r="E728" s="429">
        <v>0</v>
      </c>
      <c r="F728" s="429">
        <f t="shared" si="116"/>
        <v>5312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42529</v>
      </c>
      <c r="C729" s="427">
        <v>500</v>
      </c>
      <c r="D729" s="428">
        <v>14.59</v>
      </c>
      <c r="E729" s="429">
        <v>0</v>
      </c>
      <c r="F729" s="429">
        <f t="shared" si="116"/>
        <v>7295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42531</v>
      </c>
      <c r="C730" s="427">
        <v>800</v>
      </c>
      <c r="D730" s="428">
        <v>13.79</v>
      </c>
      <c r="E730" s="429">
        <v>0</v>
      </c>
      <c r="F730" s="429">
        <f t="shared" si="116"/>
        <v>11032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42531</v>
      </c>
      <c r="C731" s="427">
        <v>300</v>
      </c>
      <c r="D731" s="428">
        <v>13.4</v>
      </c>
      <c r="E731" s="429">
        <v>0</v>
      </c>
      <c r="F731" s="429">
        <f t="shared" si="116"/>
        <v>4020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42535</v>
      </c>
      <c r="C732" s="427">
        <v>400</v>
      </c>
      <c r="D732" s="428">
        <v>12.85</v>
      </c>
      <c r="E732" s="429">
        <v>0</v>
      </c>
      <c r="F732" s="429">
        <f t="shared" si="116"/>
        <v>5140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42537</v>
      </c>
      <c r="C733" s="427">
        <v>400</v>
      </c>
      <c r="D733" s="428">
        <v>12.43</v>
      </c>
      <c r="E733" s="429">
        <v>-0.04</v>
      </c>
      <c r="F733" s="429">
        <f t="shared" si="116"/>
        <v>4971.96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42538</v>
      </c>
      <c r="C734" s="427">
        <v>500</v>
      </c>
      <c r="D734" s="428">
        <v>13.14</v>
      </c>
      <c r="E734" s="429">
        <v>0</v>
      </c>
      <c r="F734" s="429">
        <f t="shared" si="116"/>
        <v>6570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42543</v>
      </c>
      <c r="C735" s="427">
        <v>500</v>
      </c>
      <c r="D735" s="428">
        <v>14.75</v>
      </c>
      <c r="E735" s="429">
        <v>0</v>
      </c>
      <c r="F735" s="429">
        <f t="shared" si="116"/>
        <v>7375</v>
      </c>
      <c r="G735" s="426">
        <v>42544</v>
      </c>
      <c r="H735" s="443">
        <v>500</v>
      </c>
      <c r="I735" s="428">
        <v>15.24</v>
      </c>
      <c r="J735" s="429">
        <v>0.17</v>
      </c>
      <c r="K735" s="429">
        <f>H735*I735-J735</f>
        <v>7619.83</v>
      </c>
      <c r="L735" s="427"/>
      <c r="M735" s="429"/>
    </row>
    <row r="736" spans="1:13" x14ac:dyDescent="0.25">
      <c r="A736" s="427"/>
      <c r="B736" s="473">
        <v>42545</v>
      </c>
      <c r="C736" s="427">
        <v>878</v>
      </c>
      <c r="D736" s="428">
        <v>14.41</v>
      </c>
      <c r="E736" s="429">
        <v>0</v>
      </c>
      <c r="F736" s="429">
        <f t="shared" si="116"/>
        <v>12651.98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42545</v>
      </c>
      <c r="C737" s="427">
        <v>335</v>
      </c>
      <c r="D737" s="428">
        <v>14.08</v>
      </c>
      <c r="E737" s="429">
        <v>0</v>
      </c>
      <c r="F737" s="429">
        <f t="shared" si="116"/>
        <v>4716.8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42548</v>
      </c>
      <c r="C738" s="427">
        <v>965</v>
      </c>
      <c r="D738" s="428">
        <v>13.81</v>
      </c>
      <c r="E738" s="429">
        <v>0</v>
      </c>
      <c r="F738" s="429">
        <f t="shared" si="116"/>
        <v>13326.65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42548</v>
      </c>
      <c r="C739" s="427">
        <v>300</v>
      </c>
      <c r="D739" s="428">
        <v>13.58</v>
      </c>
      <c r="E739" s="429">
        <v>0</v>
      </c>
      <c r="F739" s="429">
        <f t="shared" si="116"/>
        <v>4074</v>
      </c>
      <c r="G739" s="426">
        <v>42549</v>
      </c>
      <c r="H739" s="443">
        <v>1100</v>
      </c>
      <c r="I739" s="428">
        <v>14.68</v>
      </c>
      <c r="J739" s="429">
        <v>0.35</v>
      </c>
      <c r="K739" s="429">
        <f t="shared" ref="K739:K824" si="117">H739*I739-J739</f>
        <v>16147.65</v>
      </c>
      <c r="L739" s="427"/>
      <c r="M739" s="429"/>
    </row>
    <row r="740" spans="1:13" ht="45" x14ac:dyDescent="0.25">
      <c r="A740" s="427"/>
      <c r="B740" s="473">
        <v>42556</v>
      </c>
      <c r="C740" s="427">
        <v>2178</v>
      </c>
      <c r="D740" s="428">
        <v>15.08</v>
      </c>
      <c r="E740" s="429">
        <v>0</v>
      </c>
      <c r="F740" s="429">
        <f t="shared" si="116"/>
        <v>32844.239999999998</v>
      </c>
      <c r="G740" s="537" t="s">
        <v>222</v>
      </c>
      <c r="H740" s="443">
        <v>500</v>
      </c>
      <c r="I740" s="428">
        <v>15.48</v>
      </c>
      <c r="J740" s="429">
        <v>0.17</v>
      </c>
      <c r="K740" s="429">
        <f t="shared" si="117"/>
        <v>7739.83</v>
      </c>
      <c r="L740" s="427"/>
      <c r="M740" s="429"/>
    </row>
    <row r="741" spans="1:13" x14ac:dyDescent="0.25">
      <c r="A741" s="427"/>
      <c r="B741" s="473">
        <v>42556</v>
      </c>
      <c r="C741" s="427">
        <v>500</v>
      </c>
      <c r="D741" s="428">
        <v>14.62</v>
      </c>
      <c r="E741" s="429">
        <v>0</v>
      </c>
      <c r="F741" s="429">
        <f t="shared" si="116"/>
        <v>7310</v>
      </c>
      <c r="G741" s="537"/>
      <c r="H741" s="443">
        <v>378</v>
      </c>
      <c r="I741" s="428">
        <v>15.65</v>
      </c>
      <c r="J741" s="429">
        <v>0.13</v>
      </c>
      <c r="K741" s="429">
        <f t="shared" si="117"/>
        <v>5915.57</v>
      </c>
      <c r="L741" s="427"/>
      <c r="M741" s="429"/>
    </row>
    <row r="742" spans="1:13" x14ac:dyDescent="0.25">
      <c r="A742" s="427"/>
      <c r="B742" s="473">
        <v>42557</v>
      </c>
      <c r="C742" s="427">
        <v>500</v>
      </c>
      <c r="D742" s="428">
        <v>14.78</v>
      </c>
      <c r="E742" s="429">
        <v>0</v>
      </c>
      <c r="F742" s="429">
        <f t="shared" si="116"/>
        <v>7390</v>
      </c>
      <c r="G742" s="537"/>
      <c r="H742" s="443">
        <v>500</v>
      </c>
      <c r="I742" s="428">
        <v>15.51</v>
      </c>
      <c r="J742" s="429">
        <v>0.17</v>
      </c>
      <c r="K742" s="429">
        <f t="shared" si="117"/>
        <v>7754.83</v>
      </c>
      <c r="L742" s="427"/>
      <c r="M742" s="429"/>
    </row>
    <row r="743" spans="1:13" x14ac:dyDescent="0.25">
      <c r="A743" s="427"/>
      <c r="B743" s="523">
        <v>42564</v>
      </c>
      <c r="C743" s="427">
        <v>320</v>
      </c>
      <c r="D743" s="428">
        <v>15.48</v>
      </c>
      <c r="E743" s="429">
        <v>0</v>
      </c>
      <c r="F743" s="429">
        <f t="shared" si="116"/>
        <v>4953.6000000000004</v>
      </c>
      <c r="G743" s="537"/>
      <c r="H743" s="443">
        <v>800</v>
      </c>
      <c r="I743" s="428">
        <v>15.78</v>
      </c>
      <c r="J743" s="429">
        <v>0.28000000000000003</v>
      </c>
      <c r="K743" s="429">
        <f t="shared" si="117"/>
        <v>12623.72</v>
      </c>
      <c r="L743" s="427"/>
      <c r="M743" s="429"/>
    </row>
    <row r="744" spans="1:13" x14ac:dyDescent="0.25">
      <c r="A744" s="524"/>
      <c r="B744" s="523">
        <v>42564</v>
      </c>
      <c r="C744" s="427">
        <v>160</v>
      </c>
      <c r="D744" s="428">
        <v>15.48</v>
      </c>
      <c r="E744" s="429">
        <v>0</v>
      </c>
      <c r="F744" s="429">
        <f t="shared" si="116"/>
        <v>2476.8000000000002</v>
      </c>
      <c r="G744" s="426">
        <v>42557</v>
      </c>
      <c r="H744" s="443">
        <v>500</v>
      </c>
      <c r="I744" s="428">
        <v>14.92</v>
      </c>
      <c r="J744" s="429">
        <v>0.16</v>
      </c>
      <c r="K744" s="429">
        <f t="shared" si="117"/>
        <v>7459.84</v>
      </c>
      <c r="L744" s="427"/>
      <c r="M744" s="429"/>
    </row>
    <row r="745" spans="1:13" x14ac:dyDescent="0.25">
      <c r="A745" s="524"/>
      <c r="B745" s="473">
        <v>42570</v>
      </c>
      <c r="C745" s="427">
        <v>200</v>
      </c>
      <c r="D745" s="428">
        <v>15.18</v>
      </c>
      <c r="E745" s="429">
        <v>0</v>
      </c>
      <c r="F745" s="429">
        <f t="shared" si="116"/>
        <v>3036</v>
      </c>
      <c r="G745" s="426">
        <v>42564</v>
      </c>
      <c r="H745" s="443">
        <v>420</v>
      </c>
      <c r="I745" s="428">
        <v>15.68</v>
      </c>
      <c r="J745" s="429">
        <v>0.14000000000000001</v>
      </c>
      <c r="K745" s="429">
        <f t="shared" si="117"/>
        <v>6585.4599999999991</v>
      </c>
      <c r="L745" s="427"/>
      <c r="M745" s="429"/>
    </row>
    <row r="746" spans="1:13" x14ac:dyDescent="0.25">
      <c r="A746" s="524"/>
      <c r="B746" s="473">
        <v>42570</v>
      </c>
      <c r="C746" s="427">
        <v>200</v>
      </c>
      <c r="D746" s="428">
        <v>14.68</v>
      </c>
      <c r="E746" s="429">
        <v>0</v>
      </c>
      <c r="F746" s="429">
        <f t="shared" si="116"/>
        <v>2936</v>
      </c>
      <c r="G746" s="426">
        <v>42571</v>
      </c>
      <c r="H746" s="443">
        <v>200</v>
      </c>
      <c r="I746" s="428">
        <v>14.82</v>
      </c>
      <c r="J746" s="429">
        <v>0.06</v>
      </c>
      <c r="K746" s="429">
        <f t="shared" si="117"/>
        <v>2963.94</v>
      </c>
      <c r="L746" s="427"/>
      <c r="M746" s="429"/>
    </row>
    <row r="747" spans="1:13" x14ac:dyDescent="0.25">
      <c r="A747" s="427"/>
      <c r="B747" s="473">
        <v>42571</v>
      </c>
      <c r="C747" s="427">
        <v>200</v>
      </c>
      <c r="D747" s="428">
        <v>14.33</v>
      </c>
      <c r="E747" s="429">
        <v>-1</v>
      </c>
      <c r="F747" s="429">
        <f t="shared" si="116"/>
        <v>2865</v>
      </c>
      <c r="G747" s="426">
        <v>42572</v>
      </c>
      <c r="H747" s="443">
        <v>200</v>
      </c>
      <c r="I747" s="428">
        <v>14.8</v>
      </c>
      <c r="J747" s="429">
        <v>0.06</v>
      </c>
      <c r="K747" s="429">
        <f t="shared" si="117"/>
        <v>2959.94</v>
      </c>
      <c r="L747" s="427"/>
      <c r="M747" s="429"/>
    </row>
    <row r="748" spans="1:13" x14ac:dyDescent="0.25">
      <c r="A748" s="427"/>
      <c r="B748" s="473">
        <v>42572</v>
      </c>
      <c r="C748" s="427">
        <v>60</v>
      </c>
      <c r="D748" s="428">
        <v>14.58</v>
      </c>
      <c r="E748" s="429">
        <v>0</v>
      </c>
      <c r="F748" s="429">
        <f t="shared" si="116"/>
        <v>874.8</v>
      </c>
      <c r="G748" s="426">
        <v>42577</v>
      </c>
      <c r="H748" s="443">
        <v>200</v>
      </c>
      <c r="I748" s="428">
        <v>13.78</v>
      </c>
      <c r="J748" s="429">
        <v>0.06</v>
      </c>
      <c r="K748" s="429">
        <f t="shared" si="117"/>
        <v>2755.94</v>
      </c>
      <c r="L748" s="427"/>
      <c r="M748" s="429"/>
    </row>
    <row r="749" spans="1:13" x14ac:dyDescent="0.25">
      <c r="A749" s="427"/>
      <c r="B749" s="473">
        <v>42572</v>
      </c>
      <c r="C749" s="427">
        <v>140</v>
      </c>
      <c r="D749" s="428">
        <v>14.65</v>
      </c>
      <c r="E749" s="429">
        <v>0</v>
      </c>
      <c r="F749" s="429">
        <f t="shared" si="116"/>
        <v>2051</v>
      </c>
      <c r="G749" s="426">
        <v>42580</v>
      </c>
      <c r="H749" s="443">
        <v>200</v>
      </c>
      <c r="I749" s="428">
        <v>13.224</v>
      </c>
      <c r="J749" s="429">
        <v>0.08</v>
      </c>
      <c r="K749" s="429">
        <f t="shared" si="117"/>
        <v>2644.7200000000003</v>
      </c>
      <c r="L749" s="427"/>
      <c r="M749" s="429"/>
    </row>
    <row r="750" spans="1:13" x14ac:dyDescent="0.25">
      <c r="A750" s="427"/>
      <c r="B750" s="473">
        <v>42573</v>
      </c>
      <c r="C750" s="427">
        <v>140</v>
      </c>
      <c r="D750" s="428">
        <v>14.08</v>
      </c>
      <c r="E750" s="429">
        <v>0</v>
      </c>
      <c r="F750" s="429">
        <f t="shared" si="116"/>
        <v>1971.2</v>
      </c>
      <c r="G750" s="426">
        <v>42580</v>
      </c>
      <c r="H750" s="443">
        <v>200</v>
      </c>
      <c r="I750" s="428">
        <v>13.58</v>
      </c>
      <c r="J750" s="429">
        <v>0.06</v>
      </c>
      <c r="K750" s="429">
        <f t="shared" si="117"/>
        <v>2715.94</v>
      </c>
      <c r="L750" s="427"/>
      <c r="M750" s="429"/>
    </row>
    <row r="751" spans="1:13" x14ac:dyDescent="0.25">
      <c r="A751" s="427"/>
      <c r="B751" s="473">
        <v>42576</v>
      </c>
      <c r="C751" s="427">
        <v>200</v>
      </c>
      <c r="D751" s="428">
        <v>13.55</v>
      </c>
      <c r="E751" s="429">
        <v>0</v>
      </c>
      <c r="F751" s="429">
        <f t="shared" si="116"/>
        <v>2710</v>
      </c>
      <c r="G751" s="426">
        <v>42586</v>
      </c>
      <c r="H751" s="443">
        <v>400</v>
      </c>
      <c r="I751" s="428">
        <v>13.78</v>
      </c>
      <c r="J751" s="429">
        <v>0.12</v>
      </c>
      <c r="K751" s="429">
        <f t="shared" si="117"/>
        <v>5511.88</v>
      </c>
      <c r="L751" s="427"/>
      <c r="M751" s="429"/>
    </row>
    <row r="752" spans="1:13" x14ac:dyDescent="0.25">
      <c r="A752" s="427"/>
      <c r="B752" s="473">
        <v>42578</v>
      </c>
      <c r="C752" s="427">
        <v>200</v>
      </c>
      <c r="D752" s="428">
        <v>13.18</v>
      </c>
      <c r="E752" s="429">
        <v>0</v>
      </c>
      <c r="F752" s="429">
        <f t="shared" si="116"/>
        <v>2636</v>
      </c>
      <c r="G752" s="426">
        <v>42586</v>
      </c>
      <c r="H752" s="443">
        <v>400</v>
      </c>
      <c r="I752" s="428">
        <v>13.72</v>
      </c>
      <c r="J752" s="429">
        <v>0.12</v>
      </c>
      <c r="K752" s="429">
        <f t="shared" si="117"/>
        <v>5487.88</v>
      </c>
      <c r="L752" s="427"/>
      <c r="M752" s="429"/>
    </row>
    <row r="753" spans="1:13" x14ac:dyDescent="0.25">
      <c r="A753" s="427"/>
      <c r="B753" s="473">
        <v>42580</v>
      </c>
      <c r="C753" s="427">
        <v>200</v>
      </c>
      <c r="D753" s="428">
        <v>13.15</v>
      </c>
      <c r="E753" s="429">
        <v>0</v>
      </c>
      <c r="F753" s="429">
        <f t="shared" si="116"/>
        <v>2630</v>
      </c>
      <c r="G753" s="426">
        <v>42586</v>
      </c>
      <c r="H753" s="443">
        <v>140</v>
      </c>
      <c r="I753" s="428">
        <v>13.88</v>
      </c>
      <c r="J753" s="429">
        <v>0.04</v>
      </c>
      <c r="K753" s="429">
        <f t="shared" si="117"/>
        <v>1943.16</v>
      </c>
      <c r="L753" s="427"/>
      <c r="M753" s="429"/>
    </row>
    <row r="754" spans="1:13" x14ac:dyDescent="0.25">
      <c r="A754" s="427"/>
      <c r="B754" s="473">
        <v>42583</v>
      </c>
      <c r="C754" s="520">
        <v>20</v>
      </c>
      <c r="D754" s="428">
        <v>13.02</v>
      </c>
      <c r="E754" s="429">
        <v>0</v>
      </c>
      <c r="F754" s="429">
        <f t="shared" si="116"/>
        <v>260.39999999999998</v>
      </c>
      <c r="G754" s="426">
        <v>42593</v>
      </c>
      <c r="H754" s="443">
        <v>460</v>
      </c>
      <c r="I754" s="428">
        <v>14.59</v>
      </c>
      <c r="J754" s="429">
        <v>0.15</v>
      </c>
      <c r="K754" s="429">
        <f t="shared" si="117"/>
        <v>6711.25</v>
      </c>
      <c r="L754" s="427"/>
      <c r="M754" s="429"/>
    </row>
    <row r="755" spans="1:13" x14ac:dyDescent="0.25">
      <c r="A755" s="427"/>
      <c r="B755" s="473">
        <v>42583</v>
      </c>
      <c r="C755" s="427">
        <v>180</v>
      </c>
      <c r="D755" s="428">
        <v>13.02</v>
      </c>
      <c r="E755" s="429">
        <v>0</v>
      </c>
      <c r="F755" s="429">
        <f t="shared" si="116"/>
        <v>2343.6</v>
      </c>
      <c r="G755" s="426">
        <v>42594</v>
      </c>
      <c r="H755" s="443">
        <v>500</v>
      </c>
      <c r="I755" s="428">
        <v>14.88</v>
      </c>
      <c r="J755" s="429">
        <v>0.16</v>
      </c>
      <c r="K755" s="429">
        <f t="shared" si="117"/>
        <v>7439.84</v>
      </c>
      <c r="L755" s="427"/>
      <c r="M755" s="429"/>
    </row>
    <row r="756" spans="1:13" x14ac:dyDescent="0.25">
      <c r="A756" s="427"/>
      <c r="B756" s="473">
        <v>42584</v>
      </c>
      <c r="C756" s="427">
        <v>120</v>
      </c>
      <c r="D756" s="428">
        <v>12.68</v>
      </c>
      <c r="E756" s="429">
        <v>0</v>
      </c>
      <c r="F756" s="429">
        <f t="shared" si="116"/>
        <v>1521.6</v>
      </c>
      <c r="G756" s="426">
        <v>42598</v>
      </c>
      <c r="H756" s="443">
        <v>500</v>
      </c>
      <c r="I756" s="428">
        <v>15.18</v>
      </c>
      <c r="J756" s="429">
        <v>0.17</v>
      </c>
      <c r="K756" s="429">
        <f t="shared" si="117"/>
        <v>7589.83</v>
      </c>
      <c r="L756" s="427"/>
      <c r="M756" s="429"/>
    </row>
    <row r="757" spans="1:13" x14ac:dyDescent="0.25">
      <c r="A757" s="427"/>
      <c r="B757" s="473">
        <v>42584</v>
      </c>
      <c r="C757" s="427">
        <v>80</v>
      </c>
      <c r="D757" s="428">
        <v>12.68</v>
      </c>
      <c r="E757" s="429">
        <v>0</v>
      </c>
      <c r="F757" s="429">
        <f t="shared" si="116"/>
        <v>1014.4</v>
      </c>
      <c r="G757" s="426">
        <v>42599</v>
      </c>
      <c r="H757" s="443">
        <v>500</v>
      </c>
      <c r="I757" s="428">
        <v>15.18</v>
      </c>
      <c r="J757" s="429">
        <v>0.17</v>
      </c>
      <c r="K757" s="429">
        <f t="shared" si="117"/>
        <v>7589.83</v>
      </c>
      <c r="L757" s="427"/>
      <c r="M757" s="429"/>
    </row>
    <row r="758" spans="1:13" x14ac:dyDescent="0.25">
      <c r="A758" s="427"/>
      <c r="B758" s="473">
        <v>42585</v>
      </c>
      <c r="C758" s="427">
        <v>242</v>
      </c>
      <c r="D758" s="428">
        <v>13.38</v>
      </c>
      <c r="E758" s="429">
        <v>0</v>
      </c>
      <c r="F758" s="429">
        <f t="shared" si="116"/>
        <v>3237.96</v>
      </c>
      <c r="G758" s="426">
        <v>42599</v>
      </c>
      <c r="H758" s="443">
        <v>500</v>
      </c>
      <c r="I758" s="428">
        <v>15.41</v>
      </c>
      <c r="J758" s="429">
        <v>0.17</v>
      </c>
      <c r="K758" s="429">
        <f t="shared" si="117"/>
        <v>7704.83</v>
      </c>
      <c r="L758" s="427"/>
      <c r="M758" s="429"/>
    </row>
    <row r="759" spans="1:13" x14ac:dyDescent="0.25">
      <c r="A759" s="427"/>
      <c r="B759" s="473">
        <v>42585</v>
      </c>
      <c r="C759" s="427">
        <v>158</v>
      </c>
      <c r="D759" s="428">
        <v>13.38</v>
      </c>
      <c r="E759" s="429">
        <v>0</v>
      </c>
      <c r="F759" s="429">
        <f t="shared" si="116"/>
        <v>2114.04</v>
      </c>
      <c r="G759" s="426">
        <v>42599</v>
      </c>
      <c r="H759" s="443">
        <v>500</v>
      </c>
      <c r="I759" s="428">
        <v>15.65</v>
      </c>
      <c r="J759" s="429">
        <v>0.17</v>
      </c>
      <c r="K759" s="429">
        <f t="shared" si="117"/>
        <v>7824.83</v>
      </c>
      <c r="L759" s="427"/>
      <c r="M759" s="429"/>
    </row>
    <row r="760" spans="1:13" ht="45" x14ac:dyDescent="0.25">
      <c r="A760" s="427"/>
      <c r="B760" s="473">
        <v>42594</v>
      </c>
      <c r="C760" s="427">
        <v>500</v>
      </c>
      <c r="D760" s="428">
        <v>14.65</v>
      </c>
      <c r="E760" s="429">
        <v>0</v>
      </c>
      <c r="F760" s="429">
        <f t="shared" si="116"/>
        <v>7325</v>
      </c>
      <c r="G760" s="542" t="s">
        <v>250</v>
      </c>
      <c r="H760" s="443">
        <v>500</v>
      </c>
      <c r="I760" s="428">
        <v>16.18</v>
      </c>
      <c r="J760" s="429">
        <v>0.18</v>
      </c>
      <c r="K760" s="429">
        <f t="shared" si="117"/>
        <v>8089.82</v>
      </c>
      <c r="L760" s="427"/>
      <c r="M760" s="429"/>
    </row>
    <row r="761" spans="1:13" x14ac:dyDescent="0.25">
      <c r="A761" s="427"/>
      <c r="B761" s="473">
        <v>42599</v>
      </c>
      <c r="C761" s="427">
        <v>242</v>
      </c>
      <c r="D761" s="428">
        <v>14.95</v>
      </c>
      <c r="E761" s="429">
        <v>0</v>
      </c>
      <c r="F761" s="429">
        <f t="shared" si="116"/>
        <v>3617.8999999999996</v>
      </c>
      <c r="G761" s="542"/>
      <c r="H761" s="443">
        <v>500</v>
      </c>
      <c r="I761" s="428">
        <v>16.38</v>
      </c>
      <c r="J761" s="429">
        <v>0.18</v>
      </c>
      <c r="K761" s="429">
        <f t="shared" si="117"/>
        <v>8189.8199999999988</v>
      </c>
      <c r="L761" s="427"/>
      <c r="M761" s="429"/>
    </row>
    <row r="762" spans="1:13" x14ac:dyDescent="0.25">
      <c r="A762" s="427"/>
      <c r="B762" s="473">
        <v>42599</v>
      </c>
      <c r="C762" s="427">
        <v>200</v>
      </c>
      <c r="D762" s="428">
        <v>14.95</v>
      </c>
      <c r="E762" s="429">
        <v>0</v>
      </c>
      <c r="F762" s="429">
        <f t="shared" si="116"/>
        <v>2990</v>
      </c>
      <c r="G762" s="542"/>
      <c r="H762" s="443">
        <v>178</v>
      </c>
      <c r="I762" s="428">
        <v>16.5</v>
      </c>
      <c r="J762" s="429">
        <v>0.06</v>
      </c>
      <c r="K762" s="429">
        <f t="shared" si="117"/>
        <v>2936.94</v>
      </c>
      <c r="L762" s="427"/>
      <c r="M762" s="429"/>
    </row>
    <row r="763" spans="1:13" x14ac:dyDescent="0.25">
      <c r="A763" s="427"/>
      <c r="B763" s="473">
        <v>42599</v>
      </c>
      <c r="C763" s="427">
        <v>36</v>
      </c>
      <c r="D763" s="428">
        <v>14.95</v>
      </c>
      <c r="E763" s="429">
        <v>0</v>
      </c>
      <c r="F763" s="429">
        <f t="shared" si="116"/>
        <v>538.19999999999993</v>
      </c>
      <c r="G763" s="542"/>
      <c r="H763" s="443">
        <v>500</v>
      </c>
      <c r="I763" s="428">
        <v>16.72</v>
      </c>
      <c r="J763" s="429">
        <v>0.18</v>
      </c>
      <c r="K763" s="429">
        <f t="shared" si="117"/>
        <v>8359.82</v>
      </c>
      <c r="L763" s="427"/>
      <c r="M763" s="429"/>
    </row>
    <row r="764" spans="1:13" x14ac:dyDescent="0.25">
      <c r="A764" s="427"/>
      <c r="B764" s="473">
        <v>42599</v>
      </c>
      <c r="C764" s="427">
        <v>22</v>
      </c>
      <c r="D764" s="428">
        <v>14.95</v>
      </c>
      <c r="E764" s="429">
        <v>0</v>
      </c>
      <c r="F764" s="429">
        <f t="shared" si="116"/>
        <v>328.9</v>
      </c>
      <c r="G764" s="426">
        <v>42601</v>
      </c>
      <c r="H764" s="443">
        <v>500</v>
      </c>
      <c r="I764" s="428">
        <v>16.82</v>
      </c>
      <c r="J764" s="429">
        <v>0.18</v>
      </c>
      <c r="K764" s="429">
        <f t="shared" si="117"/>
        <v>8409.82</v>
      </c>
      <c r="L764" s="427"/>
      <c r="M764" s="429"/>
    </row>
    <row r="765" spans="1:13" x14ac:dyDescent="0.25">
      <c r="A765" s="427"/>
      <c r="B765" s="473">
        <v>42604</v>
      </c>
      <c r="C765" s="427">
        <v>1000</v>
      </c>
      <c r="D765" s="428">
        <v>15.68</v>
      </c>
      <c r="E765" s="429">
        <v>0</v>
      </c>
      <c r="F765" s="429">
        <f t="shared" si="116"/>
        <v>15680</v>
      </c>
      <c r="G765" s="426">
        <v>42605</v>
      </c>
      <c r="H765" s="443">
        <v>500</v>
      </c>
      <c r="I765" s="428">
        <v>15.98</v>
      </c>
      <c r="J765" s="429">
        <v>0.17</v>
      </c>
      <c r="K765" s="429">
        <f t="shared" si="117"/>
        <v>7989.83</v>
      </c>
      <c r="L765" s="427"/>
      <c r="M765" s="429"/>
    </row>
    <row r="766" spans="1:13" x14ac:dyDescent="0.25">
      <c r="A766" s="427"/>
      <c r="B766" s="473">
        <v>42604</v>
      </c>
      <c r="C766" s="427">
        <v>500</v>
      </c>
      <c r="D766" s="428">
        <v>15.48</v>
      </c>
      <c r="E766" s="429">
        <v>0</v>
      </c>
      <c r="F766" s="429">
        <f t="shared" si="116"/>
        <v>7740</v>
      </c>
      <c r="G766" s="426">
        <v>42605</v>
      </c>
      <c r="H766" s="443">
        <v>500</v>
      </c>
      <c r="I766" s="428">
        <v>16.25</v>
      </c>
      <c r="J766" s="429">
        <v>0.18</v>
      </c>
      <c r="K766" s="429">
        <f t="shared" si="117"/>
        <v>8124.82</v>
      </c>
      <c r="L766" s="427"/>
      <c r="M766" s="429"/>
    </row>
    <row r="767" spans="1:13" x14ac:dyDescent="0.25">
      <c r="A767" s="427"/>
      <c r="B767" s="473">
        <v>42606</v>
      </c>
      <c r="C767" s="427">
        <v>178</v>
      </c>
      <c r="D767" s="428">
        <v>16.059999999999999</v>
      </c>
      <c r="E767" s="429">
        <v>0</v>
      </c>
      <c r="F767" s="429">
        <f t="shared" si="116"/>
        <v>2858.68</v>
      </c>
      <c r="G767" s="426">
        <v>42605</v>
      </c>
      <c r="H767" s="443">
        <v>500</v>
      </c>
      <c r="I767" s="428">
        <v>16.48</v>
      </c>
      <c r="J767" s="429">
        <v>0.18</v>
      </c>
      <c r="K767" s="429">
        <f t="shared" si="117"/>
        <v>8239.82</v>
      </c>
      <c r="L767" s="427"/>
      <c r="M767" s="429"/>
    </row>
    <row r="768" spans="1:13" x14ac:dyDescent="0.25">
      <c r="A768" s="427"/>
      <c r="B768" s="473">
        <v>42608</v>
      </c>
      <c r="C768" s="427">
        <v>500</v>
      </c>
      <c r="D768" s="428">
        <v>15.98</v>
      </c>
      <c r="E768" s="429">
        <v>0</v>
      </c>
      <c r="F768" s="429">
        <f t="shared" si="116"/>
        <v>7990</v>
      </c>
      <c r="G768" s="426">
        <v>42615</v>
      </c>
      <c r="H768" s="443">
        <v>500</v>
      </c>
      <c r="I768" s="428">
        <v>15.65</v>
      </c>
      <c r="J768" s="429">
        <v>0.17</v>
      </c>
      <c r="K768" s="429">
        <f t="shared" si="117"/>
        <v>7824.83</v>
      </c>
      <c r="L768" s="427"/>
      <c r="M768" s="429"/>
    </row>
    <row r="769" spans="1:13" ht="30" x14ac:dyDescent="0.25">
      <c r="A769" s="427"/>
      <c r="B769" s="473">
        <v>42608</v>
      </c>
      <c r="C769" s="427">
        <v>500</v>
      </c>
      <c r="D769" s="428">
        <v>15.85</v>
      </c>
      <c r="E769" s="429">
        <v>0</v>
      </c>
      <c r="F769" s="429">
        <f t="shared" si="116"/>
        <v>7925</v>
      </c>
      <c r="G769" s="426">
        <v>42621</v>
      </c>
      <c r="H769" s="443">
        <v>500</v>
      </c>
      <c r="I769" s="428">
        <v>16.72</v>
      </c>
      <c r="J769" s="429">
        <v>0.18</v>
      </c>
      <c r="K769" s="429">
        <f t="shared" si="117"/>
        <v>8359.82</v>
      </c>
      <c r="L769" s="543" t="s">
        <v>263</v>
      </c>
      <c r="M769" s="429"/>
    </row>
    <row r="770" spans="1:13" x14ac:dyDescent="0.25">
      <c r="A770" s="427"/>
      <c r="B770" s="473">
        <v>42612</v>
      </c>
      <c r="C770" s="427">
        <v>500</v>
      </c>
      <c r="D770" s="428">
        <v>15.68</v>
      </c>
      <c r="E770" s="429">
        <v>0</v>
      </c>
      <c r="F770" s="429">
        <f t="shared" si="116"/>
        <v>7840</v>
      </c>
      <c r="G770" s="426">
        <v>42621</v>
      </c>
      <c r="H770" s="443">
        <v>500</v>
      </c>
      <c r="I770" s="428">
        <v>16.28</v>
      </c>
      <c r="J770" s="429">
        <v>0.18</v>
      </c>
      <c r="K770" s="429">
        <f t="shared" si="117"/>
        <v>8139.8200000000006</v>
      </c>
      <c r="L770" s="543"/>
      <c r="M770" s="429"/>
    </row>
    <row r="771" spans="1:13" x14ac:dyDescent="0.25">
      <c r="A771" s="427"/>
      <c r="B771" s="473">
        <v>42612</v>
      </c>
      <c r="C771" s="427">
        <v>500</v>
      </c>
      <c r="D771" s="428">
        <v>15.55</v>
      </c>
      <c r="E771" s="429">
        <v>0</v>
      </c>
      <c r="F771" s="429">
        <f t="shared" si="116"/>
        <v>7775</v>
      </c>
      <c r="G771" s="426">
        <v>42621</v>
      </c>
      <c r="H771" s="443">
        <v>220</v>
      </c>
      <c r="I771" s="428">
        <v>16.77</v>
      </c>
      <c r="J771" s="429">
        <v>0.08</v>
      </c>
      <c r="K771" s="429">
        <f t="shared" si="117"/>
        <v>3689.32</v>
      </c>
      <c r="L771" s="543"/>
      <c r="M771" s="429"/>
    </row>
    <row r="772" spans="1:13" x14ac:dyDescent="0.25">
      <c r="A772" s="427"/>
      <c r="B772" s="473">
        <v>42613</v>
      </c>
      <c r="C772" s="427">
        <v>500</v>
      </c>
      <c r="D772" s="428">
        <v>15.244999999999999</v>
      </c>
      <c r="E772" s="429">
        <v>0</v>
      </c>
      <c r="F772" s="429">
        <f t="shared" si="116"/>
        <v>7622.5</v>
      </c>
      <c r="G772" s="426">
        <v>42625</v>
      </c>
      <c r="H772" s="443">
        <v>500</v>
      </c>
      <c r="I772" s="428">
        <v>15.5</v>
      </c>
      <c r="J772" s="429">
        <v>0.17</v>
      </c>
      <c r="K772" s="429">
        <f t="shared" si="117"/>
        <v>7749.83</v>
      </c>
      <c r="L772" s="427"/>
      <c r="M772" s="429"/>
    </row>
    <row r="773" spans="1:13" x14ac:dyDescent="0.25">
      <c r="A773" s="427"/>
      <c r="B773" s="473">
        <v>42613</v>
      </c>
      <c r="C773" s="427">
        <v>500</v>
      </c>
      <c r="D773" s="428">
        <v>15.08</v>
      </c>
      <c r="E773" s="429">
        <v>0</v>
      </c>
      <c r="F773" s="429">
        <f t="shared" si="116"/>
        <v>7540</v>
      </c>
      <c r="G773" s="426">
        <v>42628</v>
      </c>
      <c r="H773" s="443">
        <v>300</v>
      </c>
      <c r="I773" s="428">
        <v>14.46</v>
      </c>
      <c r="J773" s="429">
        <v>0.09</v>
      </c>
      <c r="K773" s="429">
        <f t="shared" si="117"/>
        <v>4337.91</v>
      </c>
      <c r="L773" s="427"/>
      <c r="M773" s="429"/>
    </row>
    <row r="774" spans="1:13" x14ac:dyDescent="0.25">
      <c r="A774" s="427"/>
      <c r="B774" s="473">
        <v>42622</v>
      </c>
      <c r="C774" s="427">
        <v>220</v>
      </c>
      <c r="D774" s="428">
        <v>16.25</v>
      </c>
      <c r="E774" s="429">
        <v>0</v>
      </c>
      <c r="F774" s="429">
        <f t="shared" si="116"/>
        <v>3575</v>
      </c>
      <c r="G774" s="426">
        <v>42634</v>
      </c>
      <c r="H774" s="443">
        <v>322</v>
      </c>
      <c r="I774" s="428">
        <v>14.28</v>
      </c>
      <c r="J774" s="429">
        <v>0.1</v>
      </c>
      <c r="K774" s="429">
        <f t="shared" si="117"/>
        <v>4598.0599999999995</v>
      </c>
      <c r="L774" s="427"/>
      <c r="M774" s="429"/>
    </row>
    <row r="775" spans="1:13" x14ac:dyDescent="0.25">
      <c r="A775" s="427"/>
      <c r="B775" s="473">
        <v>42622</v>
      </c>
      <c r="C775" s="427">
        <v>500</v>
      </c>
      <c r="D775" s="428">
        <v>15.98</v>
      </c>
      <c r="E775" s="429">
        <v>0</v>
      </c>
      <c r="F775" s="429">
        <f t="shared" si="116"/>
        <v>7990</v>
      </c>
      <c r="G775" s="426">
        <v>42634</v>
      </c>
      <c r="H775" s="443">
        <v>400</v>
      </c>
      <c r="I775" s="428">
        <v>14.64</v>
      </c>
      <c r="J775" s="429">
        <v>0.13</v>
      </c>
      <c r="K775" s="429">
        <f t="shared" si="117"/>
        <v>5855.87</v>
      </c>
      <c r="L775" s="427"/>
      <c r="M775" s="429"/>
    </row>
    <row r="776" spans="1:13" x14ac:dyDescent="0.25">
      <c r="A776" s="427"/>
      <c r="B776" s="473">
        <v>42622</v>
      </c>
      <c r="C776" s="427">
        <v>500</v>
      </c>
      <c r="D776" s="428">
        <v>15.75</v>
      </c>
      <c r="E776" s="429">
        <v>0</v>
      </c>
      <c r="F776" s="429">
        <f t="shared" si="116"/>
        <v>7875</v>
      </c>
      <c r="G776" s="426">
        <v>42639</v>
      </c>
      <c r="H776" s="443">
        <v>200</v>
      </c>
      <c r="I776" s="428">
        <v>14.72</v>
      </c>
      <c r="J776" s="429">
        <v>0.06</v>
      </c>
      <c r="K776" s="429">
        <f t="shared" si="117"/>
        <v>2943.94</v>
      </c>
      <c r="L776" s="427"/>
      <c r="M776" s="429"/>
    </row>
    <row r="777" spans="1:13" x14ac:dyDescent="0.25">
      <c r="A777" s="427"/>
      <c r="B777" s="473">
        <v>42625</v>
      </c>
      <c r="C777" s="427">
        <v>500</v>
      </c>
      <c r="D777" s="428">
        <v>15.22</v>
      </c>
      <c r="E777" s="429">
        <v>0</v>
      </c>
      <c r="F777" s="429">
        <f t="shared" si="116"/>
        <v>7610</v>
      </c>
      <c r="G777" s="426">
        <v>42641</v>
      </c>
      <c r="H777" s="443">
        <v>300</v>
      </c>
      <c r="I777" s="428">
        <v>15.28</v>
      </c>
      <c r="J777" s="429">
        <v>0.1</v>
      </c>
      <c r="K777" s="429">
        <f t="shared" si="117"/>
        <v>4583.8999999999996</v>
      </c>
      <c r="L777" s="427"/>
      <c r="M777" s="429"/>
    </row>
    <row r="778" spans="1:13" ht="30" x14ac:dyDescent="0.25">
      <c r="A778" s="525" t="s">
        <v>272</v>
      </c>
      <c r="B778" s="473">
        <v>42626</v>
      </c>
      <c r="C778" s="427">
        <v>600</v>
      </c>
      <c r="D778" s="428">
        <v>14.91</v>
      </c>
      <c r="E778" s="429">
        <v>-3</v>
      </c>
      <c r="F778" s="429">
        <f t="shared" si="116"/>
        <v>8943</v>
      </c>
      <c r="G778" s="426">
        <v>42641</v>
      </c>
      <c r="H778" s="443">
        <v>400</v>
      </c>
      <c r="I778" s="428">
        <v>15.06</v>
      </c>
      <c r="J778" s="429">
        <v>0.13</v>
      </c>
      <c r="K778" s="429">
        <f t="shared" si="117"/>
        <v>6023.87</v>
      </c>
      <c r="L778" s="427"/>
      <c r="M778" s="429"/>
    </row>
    <row r="779" spans="1:13" x14ac:dyDescent="0.25">
      <c r="A779" s="525"/>
      <c r="B779" s="473">
        <v>42626</v>
      </c>
      <c r="C779" s="427">
        <v>400</v>
      </c>
      <c r="D779" s="428">
        <v>14.75</v>
      </c>
      <c r="E779" s="429">
        <v>0</v>
      </c>
      <c r="F779" s="429">
        <f t="shared" si="116"/>
        <v>5900</v>
      </c>
      <c r="G779" s="426">
        <v>42641</v>
      </c>
      <c r="H779" s="443">
        <v>322</v>
      </c>
      <c r="I779" s="428">
        <v>14.39</v>
      </c>
      <c r="J779" s="429">
        <v>0.1</v>
      </c>
      <c r="K779" s="429">
        <f t="shared" si="117"/>
        <v>4633.4799999999996</v>
      </c>
      <c r="L779" s="427"/>
      <c r="M779" s="429"/>
    </row>
    <row r="780" spans="1:13" x14ac:dyDescent="0.25">
      <c r="A780" s="525"/>
      <c r="B780" s="473">
        <v>42626</v>
      </c>
      <c r="C780" s="427">
        <v>300</v>
      </c>
      <c r="D780" s="428">
        <v>14.48</v>
      </c>
      <c r="E780" s="429">
        <v>0</v>
      </c>
      <c r="F780" s="429">
        <f t="shared" si="116"/>
        <v>4344</v>
      </c>
      <c r="G780" s="426">
        <v>42641</v>
      </c>
      <c r="H780" s="443">
        <v>500</v>
      </c>
      <c r="I780" s="428">
        <v>14.26</v>
      </c>
      <c r="J780" s="429">
        <v>0.16</v>
      </c>
      <c r="K780" s="429">
        <f t="shared" si="117"/>
        <v>7129.84</v>
      </c>
      <c r="L780" s="427"/>
      <c r="M780" s="429"/>
    </row>
    <row r="781" spans="1:13" x14ac:dyDescent="0.25">
      <c r="A781" s="525"/>
      <c r="B781" s="473">
        <v>42626</v>
      </c>
      <c r="C781" s="427">
        <v>300</v>
      </c>
      <c r="D781" s="428">
        <v>14.25</v>
      </c>
      <c r="E781" s="429">
        <v>0</v>
      </c>
      <c r="F781" s="429">
        <f t="shared" si="116"/>
        <v>4275</v>
      </c>
      <c r="G781" s="426">
        <v>42642</v>
      </c>
      <c r="H781" s="443">
        <v>300</v>
      </c>
      <c r="I781" s="428">
        <v>15.28</v>
      </c>
      <c r="J781" s="429">
        <v>0.1</v>
      </c>
      <c r="K781" s="429">
        <f t="shared" si="117"/>
        <v>4583.8999999999996</v>
      </c>
      <c r="L781" s="427"/>
      <c r="M781" s="429"/>
    </row>
    <row r="782" spans="1:13" x14ac:dyDescent="0.25">
      <c r="A782" s="525"/>
      <c r="B782" s="473">
        <v>42627</v>
      </c>
      <c r="C782" s="427">
        <v>200</v>
      </c>
      <c r="D782" s="428">
        <v>14.02</v>
      </c>
      <c r="E782" s="429">
        <v>-1</v>
      </c>
      <c r="F782" s="429">
        <f t="shared" si="116"/>
        <v>2803</v>
      </c>
      <c r="G782" s="426">
        <v>42642</v>
      </c>
      <c r="H782" s="443">
        <v>700</v>
      </c>
      <c r="I782" s="428">
        <v>15.78</v>
      </c>
      <c r="J782" s="429">
        <v>0.24</v>
      </c>
      <c r="K782" s="429">
        <f t="shared" si="117"/>
        <v>11045.76</v>
      </c>
      <c r="L782" s="427"/>
      <c r="M782" s="429"/>
    </row>
    <row r="783" spans="1:13" x14ac:dyDescent="0.25">
      <c r="A783" s="427"/>
      <c r="B783" s="473">
        <v>42628</v>
      </c>
      <c r="C783" s="427">
        <v>300</v>
      </c>
      <c r="D783" s="428">
        <v>14.3</v>
      </c>
      <c r="E783" s="429">
        <v>0</v>
      </c>
      <c r="F783" s="429">
        <f t="shared" si="116"/>
        <v>4290</v>
      </c>
      <c r="G783" s="426">
        <v>42642</v>
      </c>
      <c r="H783" s="443">
        <v>214</v>
      </c>
      <c r="I783" s="428">
        <v>15.98</v>
      </c>
      <c r="J783" s="429">
        <v>7.0000000000000007E-2</v>
      </c>
      <c r="K783" s="429">
        <f t="shared" si="117"/>
        <v>3419.65</v>
      </c>
      <c r="L783" s="427"/>
      <c r="M783" s="429"/>
    </row>
    <row r="784" spans="1:13" x14ac:dyDescent="0.25">
      <c r="A784" s="427"/>
      <c r="B784" s="473">
        <v>42632</v>
      </c>
      <c r="C784" s="427">
        <v>200</v>
      </c>
      <c r="D784" s="428">
        <v>14.06</v>
      </c>
      <c r="E784" s="429">
        <v>0</v>
      </c>
      <c r="F784" s="429">
        <f t="shared" si="116"/>
        <v>2812</v>
      </c>
      <c r="G784" s="426">
        <v>42648</v>
      </c>
      <c r="H784" s="443">
        <v>1000</v>
      </c>
      <c r="I784" s="428">
        <v>16.079999999999998</v>
      </c>
      <c r="J784" s="429">
        <v>0.35</v>
      </c>
      <c r="K784" s="429">
        <f t="shared" si="117"/>
        <v>16079.649999999998</v>
      </c>
      <c r="L784" s="427"/>
      <c r="M784" s="429"/>
    </row>
    <row r="785" spans="1:13" x14ac:dyDescent="0.25">
      <c r="A785" s="427"/>
      <c r="B785" s="473">
        <v>42633</v>
      </c>
      <c r="C785" s="427">
        <v>200</v>
      </c>
      <c r="D785" s="428">
        <v>14.11</v>
      </c>
      <c r="E785" s="429">
        <v>0</v>
      </c>
      <c r="F785" s="429">
        <f t="shared" si="116"/>
        <v>2822</v>
      </c>
      <c r="G785" s="426">
        <v>42648</v>
      </c>
      <c r="H785" s="443">
        <v>500</v>
      </c>
      <c r="I785" s="428">
        <v>16.38</v>
      </c>
      <c r="J785" s="429">
        <v>0.18</v>
      </c>
      <c r="K785" s="429">
        <f t="shared" si="117"/>
        <v>8189.8199999999988</v>
      </c>
      <c r="L785" s="427"/>
      <c r="M785" s="429"/>
    </row>
    <row r="786" spans="1:13" x14ac:dyDescent="0.25">
      <c r="A786" s="427"/>
      <c r="B786" s="473">
        <v>42633</v>
      </c>
      <c r="C786" s="427">
        <v>122</v>
      </c>
      <c r="D786" s="428">
        <v>14.1</v>
      </c>
      <c r="E786" s="429">
        <v>0</v>
      </c>
      <c r="F786" s="429">
        <f t="shared" si="116"/>
        <v>1720.2</v>
      </c>
      <c r="G786" s="426">
        <v>42649</v>
      </c>
      <c r="H786" s="443">
        <v>500</v>
      </c>
      <c r="I786" s="428">
        <v>16.16</v>
      </c>
      <c r="J786" s="429">
        <v>0.18</v>
      </c>
      <c r="K786" s="429">
        <f t="shared" si="117"/>
        <v>8079.82</v>
      </c>
      <c r="L786" s="427"/>
      <c r="M786" s="429"/>
    </row>
    <row r="787" spans="1:13" x14ac:dyDescent="0.25">
      <c r="A787" s="427"/>
      <c r="B787" s="473">
        <v>42636</v>
      </c>
      <c r="C787" s="427">
        <v>200</v>
      </c>
      <c r="D787" s="428">
        <v>14.38</v>
      </c>
      <c r="E787" s="429">
        <v>0</v>
      </c>
      <c r="F787" s="429">
        <f t="shared" si="116"/>
        <v>2876</v>
      </c>
      <c r="G787" s="426">
        <v>42671</v>
      </c>
      <c r="H787" s="443">
        <v>1000</v>
      </c>
      <c r="I787" s="428">
        <v>14.22</v>
      </c>
      <c r="J787" s="429">
        <v>0.31</v>
      </c>
      <c r="K787" s="429">
        <f t="shared" si="117"/>
        <v>14219.69</v>
      </c>
      <c r="L787" s="427"/>
      <c r="M787" s="429"/>
    </row>
    <row r="788" spans="1:13" x14ac:dyDescent="0.25">
      <c r="A788" s="427"/>
      <c r="B788" s="473">
        <v>42639</v>
      </c>
      <c r="C788" s="427">
        <v>200</v>
      </c>
      <c r="D788" s="428">
        <v>14.5</v>
      </c>
      <c r="E788" s="429">
        <v>0</v>
      </c>
      <c r="F788" s="429">
        <f t="shared" ref="F788:F802" si="118">C788*D788+E788</f>
        <v>2900</v>
      </c>
      <c r="G788" s="426">
        <v>42674</v>
      </c>
      <c r="H788" s="443">
        <v>300</v>
      </c>
      <c r="I788" s="428">
        <v>13.42</v>
      </c>
      <c r="J788" s="429">
        <v>0.09</v>
      </c>
      <c r="K788" s="429">
        <f t="shared" si="117"/>
        <v>4025.91</v>
      </c>
      <c r="L788" s="427"/>
      <c r="M788" s="429"/>
    </row>
    <row r="789" spans="1:13" x14ac:dyDescent="0.25">
      <c r="A789" s="427"/>
      <c r="B789" s="473">
        <v>42639</v>
      </c>
      <c r="C789" s="427">
        <v>200</v>
      </c>
      <c r="D789" s="428">
        <v>14.38</v>
      </c>
      <c r="E789" s="429">
        <v>0</v>
      </c>
      <c r="F789" s="429">
        <f t="shared" si="118"/>
        <v>2876</v>
      </c>
      <c r="G789" s="426">
        <v>42674</v>
      </c>
      <c r="H789" s="443">
        <v>200</v>
      </c>
      <c r="I789" s="428">
        <v>13.25</v>
      </c>
      <c r="J789" s="429">
        <v>-0.74</v>
      </c>
      <c r="K789" s="429">
        <f t="shared" si="117"/>
        <v>2650.74</v>
      </c>
      <c r="L789" s="427"/>
      <c r="M789" s="429"/>
    </row>
    <row r="790" spans="1:13" x14ac:dyDescent="0.25">
      <c r="A790" s="427"/>
      <c r="B790" s="473">
        <v>42640</v>
      </c>
      <c r="C790" s="427">
        <v>322</v>
      </c>
      <c r="D790" s="428">
        <v>13.97</v>
      </c>
      <c r="E790" s="429">
        <v>0</v>
      </c>
      <c r="F790" s="429">
        <f t="shared" si="118"/>
        <v>4498.34</v>
      </c>
      <c r="G790" s="426">
        <v>42676</v>
      </c>
      <c r="H790" s="443">
        <v>200</v>
      </c>
      <c r="I790" s="428">
        <v>13.05</v>
      </c>
      <c r="J790" s="429">
        <v>0.06</v>
      </c>
      <c r="K790" s="429">
        <f t="shared" si="117"/>
        <v>2609.94</v>
      </c>
      <c r="L790" s="427"/>
      <c r="M790" s="429"/>
    </row>
    <row r="791" spans="1:13" x14ac:dyDescent="0.25">
      <c r="A791" s="427"/>
      <c r="B791" s="473">
        <v>42641</v>
      </c>
      <c r="C791" s="427">
        <v>300</v>
      </c>
      <c r="D791" s="428">
        <v>14.02</v>
      </c>
      <c r="E791" s="429">
        <v>-1.26</v>
      </c>
      <c r="F791" s="429">
        <f t="shared" si="118"/>
        <v>4204.74</v>
      </c>
      <c r="G791" s="426">
        <v>42677</v>
      </c>
      <c r="H791" s="443">
        <v>500</v>
      </c>
      <c r="I791" s="428">
        <v>13.96</v>
      </c>
      <c r="J791" s="429">
        <v>0.15</v>
      </c>
      <c r="K791" s="429">
        <f t="shared" si="117"/>
        <v>6979.85</v>
      </c>
      <c r="L791" s="427"/>
      <c r="M791" s="429"/>
    </row>
    <row r="792" spans="1:13" x14ac:dyDescent="0.25">
      <c r="A792" s="427"/>
      <c r="B792" s="473">
        <v>42641</v>
      </c>
      <c r="C792" s="427">
        <v>200</v>
      </c>
      <c r="D792" s="428">
        <v>14.17</v>
      </c>
      <c r="E792" s="429">
        <v>0</v>
      </c>
      <c r="F792" s="429">
        <f t="shared" si="118"/>
        <v>2834</v>
      </c>
      <c r="G792" s="426">
        <v>42677</v>
      </c>
      <c r="H792" s="443">
        <v>2000</v>
      </c>
      <c r="I792" s="428">
        <v>14.5</v>
      </c>
      <c r="J792" s="429">
        <v>0.63</v>
      </c>
      <c r="K792" s="429">
        <f t="shared" si="117"/>
        <v>28999.37</v>
      </c>
      <c r="L792" s="427"/>
      <c r="M792" s="429"/>
    </row>
    <row r="793" spans="1:13" x14ac:dyDescent="0.25">
      <c r="A793" s="427"/>
      <c r="B793" s="473">
        <v>42642</v>
      </c>
      <c r="C793" s="427">
        <v>414</v>
      </c>
      <c r="D793" s="428">
        <v>15.66</v>
      </c>
      <c r="E793" s="429">
        <v>0</v>
      </c>
      <c r="F793" s="429">
        <f t="shared" si="118"/>
        <v>6483.24</v>
      </c>
      <c r="G793" s="426">
        <v>42682</v>
      </c>
      <c r="H793" s="443">
        <v>1000</v>
      </c>
      <c r="I793" s="428">
        <v>14.28</v>
      </c>
      <c r="J793" s="429">
        <v>0.31</v>
      </c>
      <c r="K793" s="429">
        <f t="shared" si="117"/>
        <v>14279.69</v>
      </c>
      <c r="L793" s="427"/>
      <c r="M793" s="429"/>
    </row>
    <row r="794" spans="1:13" ht="30" x14ac:dyDescent="0.25">
      <c r="A794" s="525" t="s">
        <v>286</v>
      </c>
      <c r="B794" s="473">
        <v>42647</v>
      </c>
      <c r="C794" s="427">
        <v>500</v>
      </c>
      <c r="D794" s="428">
        <v>15.86</v>
      </c>
      <c r="E794" s="429">
        <v>0</v>
      </c>
      <c r="F794" s="429">
        <f t="shared" si="118"/>
        <v>7930</v>
      </c>
      <c r="G794" s="426">
        <v>42685</v>
      </c>
      <c r="H794" s="443">
        <v>500</v>
      </c>
      <c r="I794" s="428">
        <v>15.88</v>
      </c>
      <c r="J794" s="429">
        <v>0.17</v>
      </c>
      <c r="K794" s="429">
        <f t="shared" si="117"/>
        <v>7939.83</v>
      </c>
      <c r="L794" s="427"/>
      <c r="M794" s="429"/>
    </row>
    <row r="795" spans="1:13" x14ac:dyDescent="0.25">
      <c r="A795" s="525"/>
      <c r="B795" s="473">
        <v>42647</v>
      </c>
      <c r="C795" s="427">
        <v>500</v>
      </c>
      <c r="D795" s="428">
        <v>15.62</v>
      </c>
      <c r="E795" s="429">
        <v>0</v>
      </c>
      <c r="F795" s="429">
        <f t="shared" si="118"/>
        <v>7810</v>
      </c>
      <c r="G795" s="426">
        <v>42695</v>
      </c>
      <c r="H795" s="443">
        <v>2272</v>
      </c>
      <c r="I795" s="428">
        <v>16.28</v>
      </c>
      <c r="J795" s="429">
        <v>0.81</v>
      </c>
      <c r="K795" s="429">
        <f t="shared" si="117"/>
        <v>36987.350000000006</v>
      </c>
      <c r="L795" s="427"/>
      <c r="M795" s="429"/>
    </row>
    <row r="796" spans="1:13" x14ac:dyDescent="0.25">
      <c r="A796" s="525"/>
      <c r="B796" s="473">
        <v>42649</v>
      </c>
      <c r="C796" s="427">
        <v>500</v>
      </c>
      <c r="D796" s="428">
        <v>15.97</v>
      </c>
      <c r="E796" s="429">
        <v>0</v>
      </c>
      <c r="F796" s="429">
        <f t="shared" si="118"/>
        <v>7985</v>
      </c>
      <c r="G796" s="426">
        <v>42695</v>
      </c>
      <c r="H796" s="443">
        <v>500</v>
      </c>
      <c r="I796" s="428">
        <v>16.45</v>
      </c>
      <c r="J796" s="429">
        <v>0.18</v>
      </c>
      <c r="K796" s="429">
        <f t="shared" si="117"/>
        <v>8224.82</v>
      </c>
      <c r="L796" s="427"/>
      <c r="M796" s="429"/>
    </row>
    <row r="797" spans="1:13" x14ac:dyDescent="0.25">
      <c r="A797" s="525"/>
      <c r="B797" s="473">
        <v>42649</v>
      </c>
      <c r="C797" s="427">
        <v>500</v>
      </c>
      <c r="D797" s="428">
        <v>15.84</v>
      </c>
      <c r="E797" s="429">
        <v>0</v>
      </c>
      <c r="F797" s="429">
        <f t="shared" si="118"/>
        <v>7920</v>
      </c>
      <c r="G797" s="426">
        <v>42696</v>
      </c>
      <c r="H797" s="443">
        <v>500</v>
      </c>
      <c r="I797" s="428">
        <v>16.54</v>
      </c>
      <c r="J797" s="429">
        <v>0.18</v>
      </c>
      <c r="K797" s="429">
        <f t="shared" si="117"/>
        <v>8269.82</v>
      </c>
      <c r="L797" s="427"/>
      <c r="M797" s="429"/>
    </row>
    <row r="798" spans="1:13" x14ac:dyDescent="0.25">
      <c r="A798" s="427"/>
      <c r="B798" s="473">
        <v>42649</v>
      </c>
      <c r="C798" s="427">
        <v>500</v>
      </c>
      <c r="D798" s="428">
        <v>16.079999999999998</v>
      </c>
      <c r="E798" s="429">
        <v>0</v>
      </c>
      <c r="F798" s="429">
        <f t="shared" si="118"/>
        <v>8039.9999999999991</v>
      </c>
      <c r="G798" s="426">
        <v>42697</v>
      </c>
      <c r="H798" s="443">
        <v>200</v>
      </c>
      <c r="I798" s="428">
        <v>16.79</v>
      </c>
      <c r="J798" s="429">
        <v>7.0000000000000007E-2</v>
      </c>
      <c r="K798" s="429">
        <f t="shared" si="117"/>
        <v>3357.93</v>
      </c>
      <c r="L798" s="427"/>
      <c r="M798" s="429"/>
    </row>
    <row r="799" spans="1:13" x14ac:dyDescent="0.25">
      <c r="A799" s="427"/>
      <c r="B799" s="473">
        <v>42650</v>
      </c>
      <c r="C799" s="427">
        <v>300</v>
      </c>
      <c r="D799" s="428">
        <v>15.75</v>
      </c>
      <c r="E799" s="429">
        <v>0</v>
      </c>
      <c r="F799" s="429">
        <f t="shared" si="118"/>
        <v>4725</v>
      </c>
      <c r="G799" s="426">
        <v>42697</v>
      </c>
      <c r="H799" s="443">
        <v>500</v>
      </c>
      <c r="I799" s="428">
        <v>16.59</v>
      </c>
      <c r="J799" s="429">
        <v>0.18</v>
      </c>
      <c r="K799" s="429">
        <f t="shared" si="117"/>
        <v>8294.82</v>
      </c>
      <c r="L799" s="427"/>
      <c r="M799" s="429"/>
    </row>
    <row r="800" spans="1:13" x14ac:dyDescent="0.25">
      <c r="A800" s="427"/>
      <c r="B800" s="473">
        <v>42650</v>
      </c>
      <c r="C800" s="427">
        <v>300</v>
      </c>
      <c r="D800" s="428">
        <v>15.58</v>
      </c>
      <c r="E800" s="429">
        <v>0</v>
      </c>
      <c r="F800" s="429">
        <f t="shared" si="118"/>
        <v>4674</v>
      </c>
      <c r="G800" s="426">
        <v>42704</v>
      </c>
      <c r="H800" s="443">
        <v>1000</v>
      </c>
      <c r="I800" s="428">
        <v>16.420000000000002</v>
      </c>
      <c r="J800" s="429">
        <v>0.36</v>
      </c>
      <c r="K800" s="429">
        <f t="shared" si="117"/>
        <v>16419.64</v>
      </c>
      <c r="L800" s="427"/>
      <c r="M800" s="429"/>
    </row>
    <row r="801" spans="1:13" x14ac:dyDescent="0.25">
      <c r="A801" s="427"/>
      <c r="B801" s="473">
        <v>42653</v>
      </c>
      <c r="C801" s="427">
        <v>394</v>
      </c>
      <c r="D801" s="428">
        <v>15.72</v>
      </c>
      <c r="E801" s="429">
        <v>0</v>
      </c>
      <c r="F801" s="429">
        <f t="shared" si="118"/>
        <v>6193.68</v>
      </c>
      <c r="G801" s="426">
        <v>42704</v>
      </c>
      <c r="H801" s="443">
        <v>300</v>
      </c>
      <c r="I801" s="428">
        <v>16.78</v>
      </c>
      <c r="J801" s="429">
        <v>1.61</v>
      </c>
      <c r="K801" s="429">
        <f t="shared" si="117"/>
        <v>5032.3900000000003</v>
      </c>
      <c r="L801" s="427"/>
      <c r="M801" s="429"/>
    </row>
    <row r="802" spans="1:13" x14ac:dyDescent="0.25">
      <c r="A802" s="427"/>
      <c r="B802" s="473">
        <v>42653</v>
      </c>
      <c r="C802" s="427">
        <v>6</v>
      </c>
      <c r="D802" s="428">
        <v>15.72</v>
      </c>
      <c r="E802" s="429">
        <v>0</v>
      </c>
      <c r="F802" s="429">
        <f t="shared" si="118"/>
        <v>94.320000000000007</v>
      </c>
      <c r="G802" s="426">
        <v>42704</v>
      </c>
      <c r="H802" s="443">
        <v>1000</v>
      </c>
      <c r="I802" s="428">
        <v>17.079999999999998</v>
      </c>
      <c r="J802" s="429">
        <v>0.37</v>
      </c>
      <c r="K802" s="429">
        <f t="shared" si="117"/>
        <v>17079.63</v>
      </c>
      <c r="L802" s="427"/>
      <c r="M802" s="429"/>
    </row>
    <row r="803" spans="1:13" x14ac:dyDescent="0.25">
      <c r="A803" s="427"/>
      <c r="B803" s="473">
        <v>42655</v>
      </c>
      <c r="C803" s="427">
        <v>22</v>
      </c>
      <c r="D803" s="428">
        <v>15.48</v>
      </c>
      <c r="E803" s="429">
        <v>0</v>
      </c>
      <c r="F803" s="429">
        <f>C803*D803+E803</f>
        <v>340.56</v>
      </c>
      <c r="G803" s="426">
        <v>42704</v>
      </c>
      <c r="H803" s="443">
        <v>1000</v>
      </c>
      <c r="I803" s="428">
        <v>17.32</v>
      </c>
      <c r="J803" s="429">
        <v>0.38</v>
      </c>
      <c r="K803" s="429">
        <f t="shared" si="117"/>
        <v>17319.62</v>
      </c>
      <c r="L803" s="427"/>
      <c r="M803" s="429"/>
    </row>
    <row r="804" spans="1:13" x14ac:dyDescent="0.25">
      <c r="A804" s="427"/>
      <c r="B804" s="473">
        <v>42655</v>
      </c>
      <c r="C804" s="427">
        <v>300</v>
      </c>
      <c r="D804" s="428">
        <v>15.48</v>
      </c>
      <c r="E804" s="429">
        <v>0</v>
      </c>
      <c r="F804" s="429">
        <f>C804*D804+E804</f>
        <v>4644</v>
      </c>
      <c r="G804" s="426">
        <v>42704</v>
      </c>
      <c r="H804" s="443">
        <v>500</v>
      </c>
      <c r="I804" s="428">
        <v>17.64</v>
      </c>
      <c r="J804" s="429">
        <v>0.19</v>
      </c>
      <c r="K804" s="429">
        <f t="shared" si="117"/>
        <v>8819.81</v>
      </c>
      <c r="L804" s="427"/>
      <c r="M804" s="429"/>
    </row>
    <row r="805" spans="1:13" x14ac:dyDescent="0.25">
      <c r="A805" s="526"/>
      <c r="B805" s="473">
        <v>42668</v>
      </c>
      <c r="C805" s="427">
        <v>500</v>
      </c>
      <c r="D805" s="428">
        <v>14.26</v>
      </c>
      <c r="E805" s="429">
        <v>-2.5</v>
      </c>
      <c r="F805" s="429">
        <f t="shared" ref="F805:F814" si="119">C805*D805+E805</f>
        <v>7127.5</v>
      </c>
      <c r="G805" s="426">
        <v>42705</v>
      </c>
      <c r="H805" s="443">
        <v>528</v>
      </c>
      <c r="I805" s="428">
        <v>18.7</v>
      </c>
      <c r="J805" s="429">
        <v>0.22</v>
      </c>
      <c r="K805" s="429">
        <f t="shared" si="117"/>
        <v>9873.380000000001</v>
      </c>
      <c r="L805" s="427"/>
      <c r="M805" s="429"/>
    </row>
    <row r="806" spans="1:13" x14ac:dyDescent="0.25">
      <c r="A806" s="526"/>
      <c r="B806" s="473">
        <v>42668</v>
      </c>
      <c r="C806" s="427">
        <v>500</v>
      </c>
      <c r="D806" s="428">
        <v>14.16</v>
      </c>
      <c r="E806" s="429">
        <v>0</v>
      </c>
      <c r="F806" s="429">
        <f t="shared" si="119"/>
        <v>7080</v>
      </c>
      <c r="G806" s="426">
        <v>42711</v>
      </c>
      <c r="H806" s="443">
        <v>500</v>
      </c>
      <c r="I806" s="428">
        <v>18.329999999999998</v>
      </c>
      <c r="J806" s="429">
        <v>0.2</v>
      </c>
      <c r="K806" s="429">
        <f t="shared" si="117"/>
        <v>9164.7999999999993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14.18</v>
      </c>
      <c r="E807" s="429">
        <v>0</v>
      </c>
      <c r="F807" s="429">
        <f t="shared" si="119"/>
        <v>7090</v>
      </c>
      <c r="G807" s="426">
        <v>42713</v>
      </c>
      <c r="H807" s="443">
        <v>500</v>
      </c>
      <c r="I807" s="428">
        <v>18.28</v>
      </c>
      <c r="J807" s="429">
        <v>0.2</v>
      </c>
      <c r="K807" s="429">
        <f t="shared" si="117"/>
        <v>9139.7999999999993</v>
      </c>
      <c r="L807" s="427"/>
      <c r="M807" s="429"/>
    </row>
    <row r="808" spans="1:13" x14ac:dyDescent="0.25">
      <c r="A808" s="526"/>
      <c r="B808" s="473">
        <v>42670</v>
      </c>
      <c r="C808" s="427">
        <v>500</v>
      </c>
      <c r="D808" s="428">
        <v>14.05</v>
      </c>
      <c r="E808" s="429">
        <v>0</v>
      </c>
      <c r="F808" s="429">
        <f t="shared" si="119"/>
        <v>7025</v>
      </c>
      <c r="G808" s="426">
        <v>42718</v>
      </c>
      <c r="H808" s="443">
        <v>200</v>
      </c>
      <c r="I808" s="428">
        <v>18.78</v>
      </c>
      <c r="J808" s="429">
        <v>0.08</v>
      </c>
      <c r="K808" s="429">
        <f t="shared" si="117"/>
        <v>3755.92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13.88</v>
      </c>
      <c r="E809" s="429">
        <v>0</v>
      </c>
      <c r="F809" s="429">
        <f t="shared" si="119"/>
        <v>6940</v>
      </c>
      <c r="G809" s="426">
        <v>42734</v>
      </c>
      <c r="H809" s="443">
        <v>1000</v>
      </c>
      <c r="I809" s="428">
        <v>17.72</v>
      </c>
      <c r="J809" s="429">
        <v>0.39</v>
      </c>
      <c r="K809" s="429">
        <f t="shared" si="117"/>
        <v>17719.61</v>
      </c>
      <c r="L809" s="427"/>
      <c r="M809" s="429"/>
    </row>
    <row r="810" spans="1:13" x14ac:dyDescent="0.25">
      <c r="A810" s="427"/>
      <c r="B810" s="473">
        <v>42671</v>
      </c>
      <c r="C810" s="427">
        <v>1000</v>
      </c>
      <c r="D810" s="428">
        <v>14.15</v>
      </c>
      <c r="E810" s="429">
        <v>0</v>
      </c>
      <c r="F810" s="429">
        <f t="shared" si="119"/>
        <v>14150</v>
      </c>
      <c r="G810" s="426">
        <v>42739</v>
      </c>
      <c r="H810" s="443">
        <v>500</v>
      </c>
      <c r="I810" s="428">
        <v>18.079999999999998</v>
      </c>
      <c r="J810" s="429">
        <v>0.2</v>
      </c>
      <c r="K810" s="429">
        <f t="shared" si="117"/>
        <v>9039.7999999999993</v>
      </c>
      <c r="L810" s="427"/>
      <c r="M810" s="429"/>
    </row>
    <row r="811" spans="1:13" x14ac:dyDescent="0.25">
      <c r="A811" s="427"/>
      <c r="B811" s="473">
        <v>42674</v>
      </c>
      <c r="C811" s="427">
        <v>300</v>
      </c>
      <c r="D811" s="428">
        <v>13.28</v>
      </c>
      <c r="E811" s="429">
        <v>-1.5</v>
      </c>
      <c r="F811" s="429">
        <f t="shared" si="119"/>
        <v>3982.5</v>
      </c>
      <c r="G811" s="426">
        <v>42748</v>
      </c>
      <c r="H811" s="443">
        <v>500</v>
      </c>
      <c r="I811" s="428">
        <v>17.48</v>
      </c>
      <c r="J811" s="429">
        <v>0.19</v>
      </c>
      <c r="K811" s="429">
        <f t="shared" si="117"/>
        <v>8739.81</v>
      </c>
      <c r="L811" s="427"/>
      <c r="M811" s="429"/>
    </row>
    <row r="812" spans="1:13" x14ac:dyDescent="0.25">
      <c r="A812" s="427"/>
      <c r="B812" s="473">
        <v>42674</v>
      </c>
      <c r="C812" s="427">
        <v>200</v>
      </c>
      <c r="D812" s="428">
        <v>13.15</v>
      </c>
      <c r="E812" s="429">
        <v>0.02</v>
      </c>
      <c r="F812" s="429">
        <f t="shared" si="119"/>
        <v>2630.02</v>
      </c>
      <c r="G812" s="426">
        <v>42761</v>
      </c>
      <c r="H812" s="443">
        <v>1000</v>
      </c>
      <c r="I812" s="428">
        <v>17.899999999999999</v>
      </c>
      <c r="J812" s="429">
        <v>0.39</v>
      </c>
      <c r="K812" s="429">
        <f t="shared" si="117"/>
        <v>17899.61</v>
      </c>
      <c r="L812" s="427"/>
      <c r="M812" s="429"/>
    </row>
    <row r="813" spans="1:13" x14ac:dyDescent="0.25">
      <c r="A813" s="427"/>
      <c r="B813" s="473">
        <v>42676</v>
      </c>
      <c r="C813" s="427">
        <v>200</v>
      </c>
      <c r="D813" s="428">
        <v>12.89</v>
      </c>
      <c r="E813" s="429">
        <v>0</v>
      </c>
      <c r="F813" s="429">
        <f t="shared" si="119"/>
        <v>2578</v>
      </c>
      <c r="G813" s="426">
        <v>42766</v>
      </c>
      <c r="H813" s="443">
        <v>300</v>
      </c>
      <c r="I813" s="428">
        <v>16.649999999999999</v>
      </c>
      <c r="J813" s="429">
        <v>0.11</v>
      </c>
      <c r="K813" s="429">
        <f t="shared" si="117"/>
        <v>4994.8900000000003</v>
      </c>
      <c r="L813" s="427"/>
      <c r="M813" s="429"/>
    </row>
    <row r="814" spans="1:13" x14ac:dyDescent="0.25">
      <c r="A814" s="427"/>
      <c r="B814" s="473">
        <v>42678</v>
      </c>
      <c r="C814" s="427">
        <v>500</v>
      </c>
      <c r="D814" s="428">
        <v>13.69</v>
      </c>
      <c r="E814" s="429">
        <v>0</v>
      </c>
      <c r="F814" s="429">
        <f t="shared" si="119"/>
        <v>6845</v>
      </c>
      <c r="G814" s="426">
        <v>42767</v>
      </c>
      <c r="H814" s="443">
        <v>612</v>
      </c>
      <c r="I814" s="428">
        <v>17.03</v>
      </c>
      <c r="J814" s="429">
        <v>0.23</v>
      </c>
      <c r="K814" s="429">
        <f t="shared" si="117"/>
        <v>10422.130000000001</v>
      </c>
      <c r="L814" s="427"/>
      <c r="M814" s="429"/>
    </row>
    <row r="815" spans="1:13" x14ac:dyDescent="0.25">
      <c r="A815" s="427"/>
      <c r="B815" s="473">
        <v>42678</v>
      </c>
      <c r="C815" s="427">
        <v>500</v>
      </c>
      <c r="D815" s="428">
        <v>13.69</v>
      </c>
      <c r="E815" s="429">
        <v>0</v>
      </c>
      <c r="F815" s="429">
        <f>C815*D815+E815</f>
        <v>6845</v>
      </c>
      <c r="G815" s="426">
        <v>42767</v>
      </c>
      <c r="H815" s="443">
        <v>288</v>
      </c>
      <c r="I815" s="428">
        <v>17.12</v>
      </c>
      <c r="J815" s="429">
        <v>0.11</v>
      </c>
      <c r="K815" s="429">
        <f t="shared" si="117"/>
        <v>4930.4500000000007</v>
      </c>
      <c r="L815" s="427"/>
      <c r="M815" s="429"/>
    </row>
    <row r="816" spans="1:13" x14ac:dyDescent="0.25">
      <c r="A816" s="427"/>
      <c r="B816" s="473">
        <v>42691</v>
      </c>
      <c r="C816" s="427">
        <v>150</v>
      </c>
      <c r="D816" s="428">
        <v>15.48</v>
      </c>
      <c r="E816" s="429">
        <v>0</v>
      </c>
      <c r="F816" s="429">
        <f t="shared" ref="F816:F832" si="120">C816*D816+E816</f>
        <v>2322</v>
      </c>
      <c r="G816" s="426">
        <v>42767</v>
      </c>
      <c r="H816" s="443">
        <v>700</v>
      </c>
      <c r="I816" s="428">
        <v>16.57</v>
      </c>
      <c r="J816" s="429">
        <v>0.25</v>
      </c>
      <c r="K816" s="429">
        <f t="shared" si="117"/>
        <v>11598.75</v>
      </c>
      <c r="L816" s="427"/>
      <c r="M816" s="429"/>
    </row>
    <row r="817" spans="1:13" x14ac:dyDescent="0.25">
      <c r="A817" s="427"/>
      <c r="B817" s="473">
        <v>42691</v>
      </c>
      <c r="C817" s="427">
        <v>300</v>
      </c>
      <c r="D817" s="428">
        <v>15.48</v>
      </c>
      <c r="E817" s="429">
        <v>0</v>
      </c>
      <c r="F817" s="429">
        <f t="shared" si="120"/>
        <v>4644</v>
      </c>
      <c r="G817" s="426">
        <v>42768</v>
      </c>
      <c r="H817" s="443">
        <v>200</v>
      </c>
      <c r="I817" s="428">
        <v>16.7</v>
      </c>
      <c r="J817" s="429">
        <v>7.0000000000000007E-2</v>
      </c>
      <c r="K817" s="429">
        <f t="shared" si="117"/>
        <v>3339.93</v>
      </c>
      <c r="L817" s="427"/>
      <c r="M817" s="429"/>
    </row>
    <row r="818" spans="1:13" x14ac:dyDescent="0.25">
      <c r="A818" s="427"/>
      <c r="B818" s="473">
        <v>42696</v>
      </c>
      <c r="C818" s="427">
        <v>1000</v>
      </c>
      <c r="D818" s="428">
        <v>16.12</v>
      </c>
      <c r="E818" s="429">
        <v>0</v>
      </c>
      <c r="F818" s="429">
        <f t="shared" si="120"/>
        <v>16120.000000000002</v>
      </c>
      <c r="G818" s="426">
        <v>42768</v>
      </c>
      <c r="H818" s="443">
        <v>500</v>
      </c>
      <c r="I818" s="428">
        <v>16.600000000000001</v>
      </c>
      <c r="J818" s="429">
        <v>-1.82</v>
      </c>
      <c r="K818" s="429">
        <f t="shared" si="117"/>
        <v>8301.82</v>
      </c>
      <c r="L818" s="427"/>
      <c r="M818" s="429"/>
    </row>
    <row r="819" spans="1:13" x14ac:dyDescent="0.25">
      <c r="A819" s="427"/>
      <c r="B819" s="473">
        <v>42699</v>
      </c>
      <c r="C819" s="427">
        <v>200</v>
      </c>
      <c r="D819" s="428">
        <v>16.28</v>
      </c>
      <c r="E819" s="429">
        <v>0</v>
      </c>
      <c r="F819" s="429">
        <f t="shared" si="120"/>
        <v>3256</v>
      </c>
      <c r="G819" s="426">
        <v>42768</v>
      </c>
      <c r="H819" s="443">
        <v>500</v>
      </c>
      <c r="I819" s="428">
        <v>16.75</v>
      </c>
      <c r="J819" s="429">
        <v>0.18</v>
      </c>
      <c r="K819" s="429">
        <f t="shared" si="117"/>
        <v>8374.82</v>
      </c>
      <c r="L819" s="427"/>
      <c r="M819" s="429"/>
    </row>
    <row r="820" spans="1:13" x14ac:dyDescent="0.25">
      <c r="A820" s="526"/>
      <c r="B820" s="473">
        <v>42699</v>
      </c>
      <c r="C820" s="427">
        <v>500</v>
      </c>
      <c r="D820" s="428">
        <v>16.16</v>
      </c>
      <c r="E820" s="429">
        <v>0</v>
      </c>
      <c r="F820" s="429">
        <f t="shared" si="120"/>
        <v>8080</v>
      </c>
      <c r="G820" s="426">
        <v>42769</v>
      </c>
      <c r="H820" s="527">
        <v>400</v>
      </c>
      <c r="I820" s="528">
        <v>16.95</v>
      </c>
      <c r="J820" s="529">
        <v>0.15</v>
      </c>
      <c r="K820" s="529">
        <f t="shared" si="117"/>
        <v>6779.85</v>
      </c>
      <c r="L820" s="427"/>
      <c r="M820" s="429"/>
    </row>
    <row r="821" spans="1:13" x14ac:dyDescent="0.25">
      <c r="A821" s="526"/>
      <c r="B821" s="473">
        <v>42702</v>
      </c>
      <c r="C821" s="427">
        <v>500</v>
      </c>
      <c r="D821" s="428">
        <v>16.059999999999999</v>
      </c>
      <c r="E821" s="429">
        <v>0</v>
      </c>
      <c r="F821" s="429">
        <f t="shared" si="120"/>
        <v>8029.9999999999991</v>
      </c>
      <c r="G821" s="426">
        <v>42769</v>
      </c>
      <c r="H821" s="527">
        <v>300</v>
      </c>
      <c r="I821" s="528">
        <v>17.32</v>
      </c>
      <c r="J821" s="529">
        <v>0.11</v>
      </c>
      <c r="K821" s="529">
        <f t="shared" si="117"/>
        <v>5195.8900000000003</v>
      </c>
      <c r="L821" s="427"/>
      <c r="M821" s="429"/>
    </row>
    <row r="822" spans="1:13" x14ac:dyDescent="0.25">
      <c r="A822" s="526"/>
      <c r="B822" s="473">
        <v>42702</v>
      </c>
      <c r="C822" s="427">
        <v>200</v>
      </c>
      <c r="D822" s="428">
        <v>15.8</v>
      </c>
      <c r="E822" s="429">
        <v>0</v>
      </c>
      <c r="F822" s="429">
        <f t="shared" si="120"/>
        <v>3160</v>
      </c>
      <c r="G822" s="426">
        <v>42781</v>
      </c>
      <c r="H822" s="443">
        <v>600</v>
      </c>
      <c r="I822" s="428">
        <v>16.52</v>
      </c>
      <c r="J822" s="429">
        <v>0.22</v>
      </c>
      <c r="K822" s="429">
        <f t="shared" si="117"/>
        <v>9911.7800000000007</v>
      </c>
      <c r="L822" s="427"/>
      <c r="M822" s="429"/>
    </row>
    <row r="823" spans="1:13" x14ac:dyDescent="0.25">
      <c r="A823" s="526"/>
      <c r="B823" s="473">
        <v>42702</v>
      </c>
      <c r="C823" s="427">
        <v>300</v>
      </c>
      <c r="D823" s="428">
        <v>15.65</v>
      </c>
      <c r="E823" s="429">
        <v>0</v>
      </c>
      <c r="F823" s="429">
        <f t="shared" si="120"/>
        <v>4695</v>
      </c>
      <c r="G823" s="426">
        <v>42781</v>
      </c>
      <c r="H823" s="443">
        <v>300</v>
      </c>
      <c r="I823" s="428">
        <v>16.440000000000001</v>
      </c>
      <c r="J823" s="429">
        <v>0.11</v>
      </c>
      <c r="K823" s="429">
        <f t="shared" si="117"/>
        <v>4931.8900000000003</v>
      </c>
      <c r="L823" s="427"/>
      <c r="M823" s="429"/>
    </row>
    <row r="824" spans="1:13" x14ac:dyDescent="0.25">
      <c r="A824" s="427"/>
      <c r="B824" s="473">
        <v>42703</v>
      </c>
      <c r="C824" s="427">
        <v>300</v>
      </c>
      <c r="D824" s="428">
        <v>14.78</v>
      </c>
      <c r="E824" s="429">
        <v>0</v>
      </c>
      <c r="F824" s="429">
        <f t="shared" si="120"/>
        <v>4434</v>
      </c>
      <c r="G824" s="426">
        <v>42782</v>
      </c>
      <c r="H824" s="443">
        <v>300</v>
      </c>
      <c r="I824" s="428">
        <v>17</v>
      </c>
      <c r="J824" s="429">
        <v>0.11</v>
      </c>
      <c r="K824" s="429">
        <f t="shared" si="117"/>
        <v>5099.8900000000003</v>
      </c>
      <c r="L824" s="427"/>
      <c r="M824" s="429"/>
    </row>
    <row r="825" spans="1:13" x14ac:dyDescent="0.25">
      <c r="A825" s="427"/>
      <c r="B825" s="473">
        <v>42705</v>
      </c>
      <c r="C825" s="427">
        <v>350</v>
      </c>
      <c r="D825" s="428">
        <v>17.600000000000001</v>
      </c>
      <c r="E825" s="429">
        <v>0</v>
      </c>
      <c r="F825" s="429">
        <f t="shared" si="120"/>
        <v>6160.0000000000009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42711</v>
      </c>
      <c r="C826" s="427">
        <v>500</v>
      </c>
      <c r="D826" s="428">
        <v>18.12</v>
      </c>
      <c r="E826" s="429">
        <v>0</v>
      </c>
      <c r="F826" s="429">
        <f t="shared" si="120"/>
        <v>9060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42713</v>
      </c>
      <c r="C827" s="427">
        <v>500</v>
      </c>
      <c r="D827" s="428">
        <v>18.12</v>
      </c>
      <c r="E827" s="429">
        <v>0</v>
      </c>
      <c r="F827" s="429">
        <f t="shared" si="120"/>
        <v>9060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42718</v>
      </c>
      <c r="C828" s="427">
        <v>200</v>
      </c>
      <c r="D828" s="428">
        <v>18.73</v>
      </c>
      <c r="E828" s="429">
        <v>-1</v>
      </c>
      <c r="F828" s="429">
        <f t="shared" si="120"/>
        <v>3745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42733</v>
      </c>
      <c r="C829" s="427">
        <v>1000</v>
      </c>
      <c r="D829" s="428">
        <v>17.64</v>
      </c>
      <c r="E829" s="429">
        <v>-1.5</v>
      </c>
      <c r="F829" s="429">
        <f t="shared" si="120"/>
        <v>17638.5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42734</v>
      </c>
      <c r="C830" s="427">
        <v>1000</v>
      </c>
      <c r="D830" s="428">
        <v>17.329999999999998</v>
      </c>
      <c r="E830" s="429">
        <v>0</v>
      </c>
      <c r="F830" s="429">
        <f t="shared" si="120"/>
        <v>17330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42741</v>
      </c>
      <c r="C831" s="427">
        <v>500</v>
      </c>
      <c r="D831" s="428">
        <v>17.88</v>
      </c>
      <c r="E831" s="429">
        <v>0</v>
      </c>
      <c r="F831" s="429">
        <f t="shared" si="120"/>
        <v>8940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42748</v>
      </c>
      <c r="C832" s="427">
        <v>500</v>
      </c>
      <c r="D832" s="428">
        <v>17.260000000000002</v>
      </c>
      <c r="E832" s="429">
        <v>0</v>
      </c>
      <c r="F832" s="429">
        <f t="shared" si="120"/>
        <v>8630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45" t="s">
        <v>81</v>
      </c>
      <c r="B856" s="530"/>
      <c r="C856" s="468">
        <f>SUM(C595:C855)</f>
        <v>133812</v>
      </c>
      <c r="D856" s="447"/>
      <c r="E856" s="447"/>
      <c r="F856" s="447">
        <f>SUM(F595:F855)</f>
        <v>1899450.8389999999</v>
      </c>
      <c r="G856" s="446"/>
      <c r="H856" s="468">
        <f>SUM(H595:H855)</f>
        <v>133812</v>
      </c>
      <c r="I856" s="531"/>
      <c r="J856" s="447"/>
      <c r="K856" s="447">
        <f>SUM(K595:K855)</f>
        <v>1911314.2100000016</v>
      </c>
      <c r="L856" s="446"/>
      <c r="M856" s="447">
        <f>SUM(M595:M605)</f>
        <v>2752.2000000000003</v>
      </c>
    </row>
    <row r="857" spans="1:13" ht="15.75" thickBot="1" x14ac:dyDescent="0.3">
      <c r="A857" s="448" t="s">
        <v>191</v>
      </c>
      <c r="B857" s="532"/>
      <c r="C857" s="450">
        <f>SumByColor($A$117, C595:C855)</f>
        <v>0</v>
      </c>
      <c r="D857" s="450"/>
      <c r="E857" s="450"/>
      <c r="F857" s="451">
        <f>SumByColor($A$117, F595:F855)</f>
        <v>0</v>
      </c>
      <c r="G857" s="450"/>
      <c r="H857" s="450">
        <f>SumByColor($A$117, H595:H855)</f>
        <v>0</v>
      </c>
      <c r="I857" s="450"/>
      <c r="J857" s="451"/>
      <c r="K857" s="451">
        <f>SumByColor($A$117, K595:K855)</f>
        <v>0</v>
      </c>
      <c r="L857" s="450"/>
      <c r="M857" s="451">
        <f>SumByColor($A$117, M595:M855)</f>
        <v>0</v>
      </c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</sheetData>
  <mergeCells count="5">
    <mergeCell ref="O23:P23"/>
    <mergeCell ref="A80:A82"/>
    <mergeCell ref="A87:A90"/>
    <mergeCell ref="A96:A99"/>
    <mergeCell ref="A100:A104"/>
  </mergeCells>
  <conditionalFormatting sqref="F341:F359 H341:H359 H494 F494 H565:H589 F565:F589 F139:F228 H139:H228 H281:H285 F281:F285 K121:K291 F295:F298 H295:H298 K296:K298 H308:H310 F308:F310 K308:K310 K330:K331 F330:F331 H330:H331">
    <cfRule type="expression" dxfId="2536" priority="205">
      <formula>F121&gt;0</formula>
    </cfRule>
    <cfRule type="expression" dxfId="2535" priority="206">
      <formula>F121&lt;0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4:F340">
    <cfRule type="expression" dxfId="2534" priority="198">
      <formula>F334&gt;0</formula>
    </cfRule>
    <cfRule type="expression" dxfId="2533" priority="199">
      <formula>F334&lt;0</formula>
    </cfRule>
  </conditionalFormatting>
  <conditionalFormatting sqref="H334:H340">
    <cfRule type="expression" dxfId="2532" priority="194">
      <formula>H334&gt;0</formula>
    </cfRule>
    <cfRule type="expression" dxfId="2531" priority="195">
      <formula>H334&lt;0</formula>
    </cfRule>
  </conditionalFormatting>
  <conditionalFormatting sqref="Q8">
    <cfRule type="expression" dxfId="2530" priority="180">
      <formula>Q8&gt;0</formula>
    </cfRule>
    <cfRule type="expression" dxfId="2529" priority="181">
      <formula>Q8&lt;0</formula>
    </cfRule>
  </conditionalFormatting>
  <conditionalFormatting sqref="Q7">
    <cfRule type="expression" dxfId="2528" priority="182">
      <formula>Q7&gt;0</formula>
    </cfRule>
    <cfRule type="expression" dxfId="2527" priority="183">
      <formula>Q7&lt;0</formula>
    </cfRule>
  </conditionalFormatting>
  <conditionalFormatting sqref="F442:F448">
    <cfRule type="expression" dxfId="2526" priority="154">
      <formula>F442&gt;0</formula>
    </cfRule>
    <cfRule type="expression" dxfId="2525" priority="155">
      <formula>F442&lt;0</formula>
    </cfRule>
  </conditionalFormatting>
  <conditionalFormatting sqref="F367:F385 H367:H385">
    <cfRule type="expression" dxfId="2524" priority="176">
      <formula>F367&gt;0</formula>
    </cfRule>
    <cfRule type="expression" dxfId="2523" priority="177">
      <formula>F367&lt;0</formula>
    </cfRule>
  </conditionalFormatting>
  <conditionalFormatting sqref="F360:F366">
    <cfRule type="expression" dxfId="2522" priority="174">
      <formula>F360&gt;0</formula>
    </cfRule>
    <cfRule type="expression" dxfId="2521" priority="175">
      <formula>F360&lt;0</formula>
    </cfRule>
  </conditionalFormatting>
  <conditionalFormatting sqref="H360:H366">
    <cfRule type="expression" dxfId="2520" priority="172">
      <formula>H360&gt;0</formula>
    </cfRule>
    <cfRule type="expression" dxfId="2519" priority="173">
      <formula>H360&lt;0</formula>
    </cfRule>
  </conditionalFormatting>
  <conditionalFormatting sqref="F393:F411 H393:H411">
    <cfRule type="expression" dxfId="2518" priority="170">
      <formula>F393&gt;0</formula>
    </cfRule>
    <cfRule type="expression" dxfId="2517" priority="171">
      <formula>F393&lt;0</formula>
    </cfRule>
  </conditionalFormatting>
  <conditionalFormatting sqref="F386:F392">
    <cfRule type="expression" dxfId="2516" priority="168">
      <formula>F386&gt;0</formula>
    </cfRule>
    <cfRule type="expression" dxfId="2515" priority="169">
      <formula>F386&lt;0</formula>
    </cfRule>
  </conditionalFormatting>
  <conditionalFormatting sqref="H386:H392">
    <cfRule type="expression" dxfId="2514" priority="166">
      <formula>H386&gt;0</formula>
    </cfRule>
    <cfRule type="expression" dxfId="2513" priority="167">
      <formula>H386&lt;0</formula>
    </cfRule>
  </conditionalFormatting>
  <conditionalFormatting sqref="F419:F436 H419:H436">
    <cfRule type="expression" dxfId="2512" priority="164">
      <formula>F419&gt;0</formula>
    </cfRule>
    <cfRule type="expression" dxfId="2511" priority="165">
      <formula>F419&lt;0</formula>
    </cfRule>
  </conditionalFormatting>
  <conditionalFormatting sqref="F412:F418">
    <cfRule type="expression" dxfId="2510" priority="162">
      <formula>F412&gt;0</formula>
    </cfRule>
    <cfRule type="expression" dxfId="2509" priority="163">
      <formula>F412&lt;0</formula>
    </cfRule>
  </conditionalFormatting>
  <conditionalFormatting sqref="H412:H418">
    <cfRule type="expression" dxfId="2508" priority="160">
      <formula>H412&gt;0</formula>
    </cfRule>
    <cfRule type="expression" dxfId="2507" priority="161">
      <formula>H412&lt;0</formula>
    </cfRule>
  </conditionalFormatting>
  <conditionalFormatting sqref="F437:F441 H437:H441">
    <cfRule type="expression" dxfId="2506" priority="158">
      <formula>F437&gt;0</formula>
    </cfRule>
    <cfRule type="expression" dxfId="2505" priority="159">
      <formula>F437&lt;0</formula>
    </cfRule>
  </conditionalFormatting>
  <conditionalFormatting sqref="F449:F464 H449:H464">
    <cfRule type="expression" dxfId="2504" priority="156">
      <formula>F449&gt;0</formula>
    </cfRule>
    <cfRule type="expression" dxfId="2503" priority="157">
      <formula>F449&lt;0</formula>
    </cfRule>
  </conditionalFormatting>
  <conditionalFormatting sqref="H442:H448">
    <cfRule type="expression" dxfId="2502" priority="152">
      <formula>H442&gt;0</formula>
    </cfRule>
    <cfRule type="expression" dxfId="2501" priority="153">
      <formula>H442&lt;0</formula>
    </cfRule>
  </conditionalFormatting>
  <conditionalFormatting sqref="F465 H465">
    <cfRule type="expression" dxfId="2500" priority="150">
      <formula>F465&gt;0</formula>
    </cfRule>
    <cfRule type="expression" dxfId="2499" priority="151">
      <formula>F465&lt;0</formula>
    </cfRule>
  </conditionalFormatting>
  <conditionalFormatting sqref="F466:F470 H466:H470">
    <cfRule type="expression" dxfId="2498" priority="148">
      <formula>F466&gt;0</formula>
    </cfRule>
    <cfRule type="expression" dxfId="2497" priority="149">
      <formula>F466&lt;0</formula>
    </cfRule>
  </conditionalFormatting>
  <conditionalFormatting sqref="F478:F493 H478:H493">
    <cfRule type="expression" dxfId="2496" priority="146">
      <formula>F478&gt;0</formula>
    </cfRule>
    <cfRule type="expression" dxfId="2495" priority="147">
      <formula>F478&lt;0</formula>
    </cfRule>
  </conditionalFormatting>
  <conditionalFormatting sqref="F471:F477">
    <cfRule type="expression" dxfId="2494" priority="144">
      <formula>F471&gt;0</formula>
    </cfRule>
    <cfRule type="expression" dxfId="2493" priority="145">
      <formula>F471&lt;0</formula>
    </cfRule>
  </conditionalFormatting>
  <conditionalFormatting sqref="H471:H477">
    <cfRule type="expression" dxfId="2492" priority="142">
      <formula>H471&gt;0</formula>
    </cfRule>
    <cfRule type="expression" dxfId="2491" priority="143">
      <formula>H471&lt;0</formula>
    </cfRule>
  </conditionalFormatting>
  <conditionalFormatting sqref="F495:F500 H495:H500">
    <cfRule type="expression" dxfId="2490" priority="140">
      <formula>F495&gt;0</formula>
    </cfRule>
    <cfRule type="expression" dxfId="2489" priority="141">
      <formula>F495&lt;0</formula>
    </cfRule>
  </conditionalFormatting>
  <conditionalFormatting sqref="F501 H501">
    <cfRule type="expression" dxfId="2488" priority="138">
      <formula>F501&gt;0</formula>
    </cfRule>
    <cfRule type="expression" dxfId="2487" priority="139">
      <formula>F501&lt;0</formula>
    </cfRule>
  </conditionalFormatting>
  <conditionalFormatting sqref="F502:F506 H502:H506">
    <cfRule type="expression" dxfId="2486" priority="136">
      <formula>F502&gt;0</formula>
    </cfRule>
    <cfRule type="expression" dxfId="2485" priority="137">
      <formula>F502&lt;0</formula>
    </cfRule>
  </conditionalFormatting>
  <conditionalFormatting sqref="F514:F529 H514:H529">
    <cfRule type="expression" dxfId="2484" priority="134">
      <formula>F514&gt;0</formula>
    </cfRule>
    <cfRule type="expression" dxfId="2483" priority="135">
      <formula>F514&lt;0</formula>
    </cfRule>
  </conditionalFormatting>
  <conditionalFormatting sqref="F507:F513">
    <cfRule type="expression" dxfId="2482" priority="132">
      <formula>F507&gt;0</formula>
    </cfRule>
    <cfRule type="expression" dxfId="2481" priority="133">
      <formula>F507&lt;0</formula>
    </cfRule>
  </conditionalFormatting>
  <conditionalFormatting sqref="H507:H513">
    <cfRule type="expression" dxfId="2480" priority="130">
      <formula>H507&gt;0</formula>
    </cfRule>
    <cfRule type="expression" dxfId="2479" priority="131">
      <formula>H507&lt;0</formula>
    </cfRule>
  </conditionalFormatting>
  <conditionalFormatting sqref="F530:F535 H530:H535">
    <cfRule type="expression" dxfId="2478" priority="128">
      <formula>F530&gt;0</formula>
    </cfRule>
    <cfRule type="expression" dxfId="2477" priority="129">
      <formula>F530&lt;0</formula>
    </cfRule>
  </conditionalFormatting>
  <conditionalFormatting sqref="F536 H536">
    <cfRule type="expression" dxfId="2476" priority="126">
      <formula>F536&gt;0</formula>
    </cfRule>
    <cfRule type="expression" dxfId="2475" priority="127">
      <formula>F536&lt;0</formula>
    </cfRule>
  </conditionalFormatting>
  <conditionalFormatting sqref="F537:F541 H537:H541">
    <cfRule type="expression" dxfId="2474" priority="124">
      <formula>F537&gt;0</formula>
    </cfRule>
    <cfRule type="expression" dxfId="2473" priority="125">
      <formula>F537&lt;0</formula>
    </cfRule>
  </conditionalFormatting>
  <conditionalFormatting sqref="F549:F564 H549:H564">
    <cfRule type="expression" dxfId="2472" priority="122">
      <formula>F549&gt;0</formula>
    </cfRule>
    <cfRule type="expression" dxfId="2471" priority="123">
      <formula>F549&lt;0</formula>
    </cfRule>
  </conditionalFormatting>
  <conditionalFormatting sqref="F542:F548">
    <cfRule type="expression" dxfId="2470" priority="120">
      <formula>F542&gt;0</formula>
    </cfRule>
    <cfRule type="expression" dxfId="2469" priority="121">
      <formula>F542&lt;0</formula>
    </cfRule>
  </conditionalFormatting>
  <conditionalFormatting sqref="H542:H548">
    <cfRule type="expression" dxfId="2468" priority="118">
      <formula>H542&gt;0</formula>
    </cfRule>
    <cfRule type="expression" dxfId="2467" priority="119">
      <formula>H542&lt;0</formula>
    </cfRule>
  </conditionalFormatting>
  <conditionalFormatting sqref="M593">
    <cfRule type="expression" dxfId="2466" priority="116">
      <formula>M593&gt;0</formula>
    </cfRule>
    <cfRule type="expression" dxfId="2465" priority="117">
      <formula>M593&lt;0</formula>
    </cfRule>
  </conditionalFormatting>
  <conditionalFormatting sqref="F127:F138">
    <cfRule type="expression" dxfId="2464" priority="112">
      <formula>F127&gt;0</formula>
    </cfRule>
    <cfRule type="expression" dxfId="2463" priority="113">
      <formula>F127&lt;0</formula>
    </cfRule>
  </conditionalFormatting>
  <conditionalFormatting sqref="H127:H138">
    <cfRule type="expression" dxfId="2462" priority="110">
      <formula>H127&gt;0</formula>
    </cfRule>
    <cfRule type="expression" dxfId="2461" priority="111">
      <formula>H127&lt;0</formula>
    </cfRule>
  </conditionalFormatting>
  <conditionalFormatting sqref="F121:F126 H121:H126">
    <cfRule type="expression" dxfId="2460" priority="108">
      <formula>F121&gt;0</formula>
    </cfRule>
    <cfRule type="expression" dxfId="2459" priority="109">
      <formula>F121&lt;0</formula>
    </cfRule>
  </conditionalFormatting>
  <conditionalFormatting sqref="J123">
    <cfRule type="expression" dxfId="2458" priority="106">
      <formula>J123&gt;0</formula>
    </cfRule>
    <cfRule type="expression" dxfId="2457" priority="107">
      <formula>J123&lt;0</formula>
    </cfRule>
  </conditionalFormatting>
  <conditionalFormatting sqref="J124:J130">
    <cfRule type="expression" dxfId="2456" priority="104">
      <formula>J124&gt;0</formula>
    </cfRule>
    <cfRule type="expression" dxfId="2455" priority="105">
      <formula>J124&lt;0</formula>
    </cfRule>
  </conditionalFormatting>
  <conditionalFormatting sqref="L123:L205 L212 L214">
    <cfRule type="expression" dxfId="2454" priority="100">
      <formula>L123&gt;0</formula>
    </cfRule>
    <cfRule type="expression" dxfId="2453" priority="101">
      <formula>L123&lt;0</formula>
    </cfRule>
  </conditionalFormatting>
  <conditionalFormatting sqref="Q10">
    <cfRule type="expression" dxfId="2452" priority="98">
      <formula>Q10&gt;0</formula>
    </cfRule>
    <cfRule type="expression" dxfId="2451" priority="99">
      <formula>Q10&lt;0</formula>
    </cfRule>
  </conditionalFormatting>
  <conditionalFormatting sqref="H234:H236 F234:F236">
    <cfRule type="expression" dxfId="2450" priority="95">
      <formula>F234&gt;0</formula>
    </cfRule>
    <cfRule type="expression" dxfId="2449" priority="96">
      <formula>F234&lt;0</formula>
    </cfRule>
  </conditionalFormatting>
  <conditionalFormatting sqref="H230:H232 F230:F232">
    <cfRule type="expression" dxfId="2448" priority="93">
      <formula>F230&gt;0</formula>
    </cfRule>
    <cfRule type="expression" dxfId="2447" priority="94">
      <formula>F230&lt;0</formula>
    </cfRule>
  </conditionalFormatting>
  <conditionalFormatting sqref="H229 F229">
    <cfRule type="expression" dxfId="2446" priority="91">
      <formula>F229&gt;0</formula>
    </cfRule>
    <cfRule type="expression" dxfId="2445" priority="92">
      <formula>F229&lt;0</formula>
    </cfRule>
  </conditionalFormatting>
  <conditionalFormatting sqref="H233 F233">
    <cfRule type="expression" dxfId="2444" priority="89">
      <formula>F233&gt;0</formula>
    </cfRule>
    <cfRule type="expression" dxfId="2443" priority="90">
      <formula>F233&lt;0</formula>
    </cfRule>
  </conditionalFormatting>
  <conditionalFormatting sqref="H239:H242 F239:F242">
    <cfRule type="expression" dxfId="2442" priority="85">
      <formula>F239&gt;0</formula>
    </cfRule>
    <cfRule type="expression" dxfId="2441" priority="86">
      <formula>F239&lt;0</formula>
    </cfRule>
  </conditionalFormatting>
  <conditionalFormatting sqref="H237:H238 F237:F238">
    <cfRule type="expression" dxfId="2440" priority="83">
      <formula>F237&gt;0</formula>
    </cfRule>
    <cfRule type="expression" dxfId="2439" priority="84">
      <formula>F237&lt;0</formula>
    </cfRule>
  </conditionalFormatting>
  <conditionalFormatting sqref="H264 F264">
    <cfRule type="expression" dxfId="2438" priority="81">
      <formula>F264&gt;0</formula>
    </cfRule>
    <cfRule type="expression" dxfId="2437" priority="82">
      <formula>F264&lt;0</formula>
    </cfRule>
  </conditionalFormatting>
  <conditionalFormatting sqref="H245:H247 F245:F247">
    <cfRule type="expression" dxfId="2436" priority="79">
      <formula>F245&gt;0</formula>
    </cfRule>
    <cfRule type="expression" dxfId="2435" priority="80">
      <formula>F245&lt;0</formula>
    </cfRule>
  </conditionalFormatting>
  <conditionalFormatting sqref="H243:H244 F243:F244">
    <cfRule type="expression" dxfId="2434" priority="77">
      <formula>F243&gt;0</formula>
    </cfRule>
    <cfRule type="expression" dxfId="2433" priority="78">
      <formula>F243&lt;0</formula>
    </cfRule>
  </conditionalFormatting>
  <conditionalFormatting sqref="H257:H259 F257:F259">
    <cfRule type="expression" dxfId="2432" priority="75">
      <formula>F257&gt;0</formula>
    </cfRule>
    <cfRule type="expression" dxfId="2431" priority="76">
      <formula>F257&lt;0</formula>
    </cfRule>
  </conditionalFormatting>
  <conditionalFormatting sqref="H256 F256">
    <cfRule type="expression" dxfId="2430" priority="73">
      <formula>F256&gt;0</formula>
    </cfRule>
    <cfRule type="expression" dxfId="2429" priority="74">
      <formula>F256&lt;0</formula>
    </cfRule>
  </conditionalFormatting>
  <conditionalFormatting sqref="H253:H255 F253:F255">
    <cfRule type="expression" dxfId="2428" priority="71">
      <formula>F253&gt;0</formula>
    </cfRule>
    <cfRule type="expression" dxfId="2427" priority="72">
      <formula>F253&lt;0</formula>
    </cfRule>
  </conditionalFormatting>
  <conditionalFormatting sqref="H252 F252">
    <cfRule type="expression" dxfId="2426" priority="69">
      <formula>F252&gt;0</formula>
    </cfRule>
    <cfRule type="expression" dxfId="2425" priority="70">
      <formula>F252&lt;0</formula>
    </cfRule>
  </conditionalFormatting>
  <conditionalFormatting sqref="H249:H251 F249:F251">
    <cfRule type="expression" dxfId="2424" priority="67">
      <formula>F249&gt;0</formula>
    </cfRule>
    <cfRule type="expression" dxfId="2423" priority="68">
      <formula>F249&lt;0</formula>
    </cfRule>
  </conditionalFormatting>
  <conditionalFormatting sqref="H248 F248">
    <cfRule type="expression" dxfId="2422" priority="65">
      <formula>F248&gt;0</formula>
    </cfRule>
    <cfRule type="expression" dxfId="2421" priority="66">
      <formula>F248&lt;0</formula>
    </cfRule>
  </conditionalFormatting>
  <conditionalFormatting sqref="H261:H263 F261:F263">
    <cfRule type="expression" dxfId="2420" priority="63">
      <formula>F261&gt;0</formula>
    </cfRule>
    <cfRule type="expression" dxfId="2419" priority="64">
      <formula>F261&lt;0</formula>
    </cfRule>
  </conditionalFormatting>
  <conditionalFormatting sqref="H260 F260">
    <cfRule type="expression" dxfId="2418" priority="61">
      <formula>F260&gt;0</formula>
    </cfRule>
    <cfRule type="expression" dxfId="2417" priority="62">
      <formula>F260&lt;0</formula>
    </cfRule>
  </conditionalFormatting>
  <conditionalFormatting sqref="H268 F268">
    <cfRule type="expression" dxfId="2416" priority="57">
      <formula>F268&gt;0</formula>
    </cfRule>
    <cfRule type="expression" dxfId="2415" priority="58">
      <formula>F268&lt;0</formula>
    </cfRule>
  </conditionalFormatting>
  <conditionalFormatting sqref="H265:H267 F265:F267">
    <cfRule type="expression" dxfId="2414" priority="55">
      <formula>F265&gt;0</formula>
    </cfRule>
    <cfRule type="expression" dxfId="2413" priority="56">
      <formula>F265&lt;0</formula>
    </cfRule>
  </conditionalFormatting>
  <conditionalFormatting sqref="H279:H280 F279:F280">
    <cfRule type="expression" dxfId="2412" priority="53">
      <formula>F279&gt;0</formula>
    </cfRule>
    <cfRule type="expression" dxfId="2411" priority="54">
      <formula>F279&lt;0</formula>
    </cfRule>
  </conditionalFormatting>
  <conditionalFormatting sqref="H275:H278 F275:F278">
    <cfRule type="expression" dxfId="2410" priority="49">
      <formula>F275&gt;0</formula>
    </cfRule>
    <cfRule type="expression" dxfId="2409" priority="50">
      <formula>F275&lt;0</formula>
    </cfRule>
  </conditionalFormatting>
  <conditionalFormatting sqref="H273:H274 F273:F274">
    <cfRule type="expression" dxfId="2408" priority="47">
      <formula>F273&gt;0</formula>
    </cfRule>
    <cfRule type="expression" dxfId="2407" priority="48">
      <formula>F273&lt;0</formula>
    </cfRule>
  </conditionalFormatting>
  <conditionalFormatting sqref="H269:H272 F269:F272">
    <cfRule type="expression" dxfId="2406" priority="43">
      <formula>F269&gt;0</formula>
    </cfRule>
    <cfRule type="expression" dxfId="2405" priority="44">
      <formula>F269&lt;0</formula>
    </cfRule>
  </conditionalFormatting>
  <conditionalFormatting sqref="F288:F291 H288:H291">
    <cfRule type="expression" dxfId="2404" priority="41">
      <formula>F288&gt;0</formula>
    </cfRule>
    <cfRule type="expression" dxfId="2403" priority="42">
      <formula>F288&lt;0</formula>
    </cfRule>
  </conditionalFormatting>
  <conditionalFormatting sqref="F286:F287 H286:H287">
    <cfRule type="expression" dxfId="2402" priority="39">
      <formula>F286&gt;0</formula>
    </cfRule>
    <cfRule type="expression" dxfId="2401" priority="40">
      <formula>F286&lt;0</formula>
    </cfRule>
  </conditionalFormatting>
  <conditionalFormatting sqref="F292:F294 H292:H294 K292:K295">
    <cfRule type="expression" dxfId="2400" priority="33">
      <formula>F292&gt;0</formula>
    </cfRule>
    <cfRule type="expression" dxfId="2399" priority="34">
      <formula>F292&lt;0</formula>
    </cfRule>
  </conditionalFormatting>
  <conditionalFormatting sqref="H299:H301 F299:F301 K299:K302">
    <cfRule type="expression" dxfId="2398" priority="29">
      <formula>F299&gt;0</formula>
    </cfRule>
    <cfRule type="expression" dxfId="2397" priority="30">
      <formula>F299&lt;0</formula>
    </cfRule>
  </conditionalFormatting>
  <conditionalFormatting sqref="H302:H305 F302:F305 K303:K305">
    <cfRule type="expression" dxfId="2396" priority="27">
      <formula>F302&gt;0</formula>
    </cfRule>
    <cfRule type="expression" dxfId="2395" priority="28">
      <formula>F302&lt;0</formula>
    </cfRule>
  </conditionalFormatting>
  <conditionalFormatting sqref="H306:H307 F306:F307 K306:K307">
    <cfRule type="expression" dxfId="2394" priority="25">
      <formula>F306&gt;0</formula>
    </cfRule>
    <cfRule type="expression" dxfId="2393" priority="26">
      <formula>F306&lt;0</formula>
    </cfRule>
  </conditionalFormatting>
  <conditionalFormatting sqref="K323 F323 H323">
    <cfRule type="expression" dxfId="2392" priority="23">
      <formula>F323&gt;0</formula>
    </cfRule>
    <cfRule type="expression" dxfId="2391" priority="24">
      <formula>F323&lt;0</formula>
    </cfRule>
  </conditionalFormatting>
  <conditionalFormatting sqref="K311:K313 F311:F313 H311:H313">
    <cfRule type="expression" dxfId="2390" priority="21">
      <formula>F311&gt;0</formula>
    </cfRule>
    <cfRule type="expression" dxfId="2389" priority="22">
      <formula>F311&lt;0</formula>
    </cfRule>
  </conditionalFormatting>
  <conditionalFormatting sqref="F315:F317 H315:H317 K315:K317">
    <cfRule type="expression" dxfId="2388" priority="17">
      <formula>F315&gt;0</formula>
    </cfRule>
    <cfRule type="expression" dxfId="2387" priority="18">
      <formula>F315&lt;0</formula>
    </cfRule>
  </conditionalFormatting>
  <conditionalFormatting sqref="K314 F314 H314">
    <cfRule type="expression" dxfId="2386" priority="15">
      <formula>F314&gt;0</formula>
    </cfRule>
    <cfRule type="expression" dxfId="2385" priority="16">
      <formula>F314&lt;0</formula>
    </cfRule>
  </conditionalFormatting>
  <conditionalFormatting sqref="K318:K319 F318:F319 H318:H319">
    <cfRule type="expression" dxfId="2384" priority="13">
      <formula>F318&gt;0</formula>
    </cfRule>
    <cfRule type="expression" dxfId="2383" priority="14">
      <formula>F318&lt;0</formula>
    </cfRule>
  </conditionalFormatting>
  <conditionalFormatting sqref="K320:K322 F320:F322 H320:H322">
    <cfRule type="expression" dxfId="2382" priority="7">
      <formula>F320&gt;0</formula>
    </cfRule>
    <cfRule type="expression" dxfId="2381" priority="8">
      <formula>F320&lt;0</formula>
    </cfRule>
  </conditionalFormatting>
  <conditionalFormatting sqref="K328:K329 F328:F329 H328:H329">
    <cfRule type="expression" dxfId="2380" priority="5">
      <formula>F328&gt;0</formula>
    </cfRule>
    <cfRule type="expression" dxfId="2379" priority="6">
      <formula>F328&lt;0</formula>
    </cfRule>
  </conditionalFormatting>
  <conditionalFormatting sqref="K327 F327 H327">
    <cfRule type="expression" dxfId="2378" priority="3">
      <formula>F327&gt;0</formula>
    </cfRule>
    <cfRule type="expression" dxfId="2377" priority="4">
      <formula>F327&lt;0</formula>
    </cfRule>
  </conditionalFormatting>
  <conditionalFormatting sqref="F324:F326 H324:H326 K324:K326">
    <cfRule type="expression" dxfId="2376" priority="1">
      <formula>F324&gt;0</formula>
    </cfRule>
    <cfRule type="expression" dxfId="2375" priority="2">
      <formula>F324&lt;0</formula>
    </cfRule>
  </conditionalFormatting>
  <hyperlinks>
    <hyperlink ref="A3" location="ACTIVE!A1" display="Back"/>
    <hyperlink ref="A59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355</v>
      </c>
      <c r="AJ2">
        <f>$Q$2*$Q$4</f>
        <v>5679.92</v>
      </c>
      <c r="AK2">
        <f ca="1">AJ2*EXP(-$X$2 * AI2/365.25)</f>
        <v>5679.92</v>
      </c>
      <c r="AM2" s="2">
        <f>Q10</f>
        <v>0</v>
      </c>
      <c r="AO2">
        <f ca="1" xml:space="preserve"> (SUM(AB:AB) - SUM(AE:AE) - SUM(AH:AH) - SUM(AK:AK))/SUM(AB:AB)</f>
        <v>9.9300543028894628E-2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7.0998999999999999</v>
      </c>
      <c r="R4" s="425">
        <v>-1.3899999999999999E-2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5679.92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-2221.8000000000029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-2221.8000000000029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-0.28117928754752158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2.2535528669417881E-2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7.4735789473684209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7.8098900000000002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7.7388910000000006</v>
      </c>
      <c r="W22" s="134"/>
    </row>
    <row r="23" spans="1:34" x14ac:dyDescent="0.25">
      <c r="O23" s="81">
        <v>1.08</v>
      </c>
      <c r="P23" s="81">
        <f t="shared" si="11"/>
        <v>7.6678920000000002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7.5968930000000006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7.5258940000000001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7.4548950000000005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7.383896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7.3128970000000004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7.2418979999999999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7.1708990000000004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7.0998999999999999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7.0289009999999994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6.9579019999999998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6.8869029999999993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6.8159039999999997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6.7449049999999993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6.6739059999999997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6.6029070000000001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6.5319080000000005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6.460909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6.3899100000000004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74" priority="23">
      <formula>Q7&gt;0</formula>
    </cfRule>
    <cfRule type="expression" dxfId="2373" priority="24">
      <formula>Q7&lt;0</formula>
    </cfRule>
  </conditionalFormatting>
  <conditionalFormatting sqref="Q8">
    <cfRule type="expression" dxfId="2372" priority="21">
      <formula>Q8&gt;0</formula>
    </cfRule>
    <cfRule type="expression" dxfId="2371" priority="22">
      <formula>Q8&lt;0</formula>
    </cfRule>
  </conditionalFormatting>
  <conditionalFormatting sqref="F25:F30 F34:F63">
    <cfRule type="expression" dxfId="2370" priority="19">
      <formula>F25&gt;0</formula>
    </cfRule>
    <cfRule type="expression" dxfId="2369" priority="20">
      <formula>F25&lt;0</formula>
    </cfRule>
  </conditionalFormatting>
  <conditionalFormatting sqref="H25:H30 H34:H63">
    <cfRule type="expression" dxfId="2368" priority="17">
      <formula>H25&gt;0</formula>
    </cfRule>
    <cfRule type="expression" dxfId="2367" priority="18">
      <formula>H25&lt;0</formula>
    </cfRule>
  </conditionalFormatting>
  <conditionalFormatting sqref="F89:F110">
    <cfRule type="expression" dxfId="2366" priority="15">
      <formula>F89&gt;0</formula>
    </cfRule>
    <cfRule type="expression" dxfId="2365" priority="16">
      <formula>F89&lt;0</formula>
    </cfRule>
  </conditionalFormatting>
  <conditionalFormatting sqref="H89:H110">
    <cfRule type="expression" dxfId="2364" priority="13">
      <formula>H89&gt;0</formula>
    </cfRule>
    <cfRule type="expression" dxfId="2363" priority="14">
      <formula>H89&lt;0</formula>
    </cfRule>
  </conditionalFormatting>
  <conditionalFormatting sqref="Q10">
    <cfRule type="expression" dxfId="2362" priority="11">
      <formula>Q10&gt;0</formula>
    </cfRule>
    <cfRule type="expression" dxfId="2361" priority="12">
      <formula>Q10&lt;0</formula>
    </cfRule>
  </conditionalFormatting>
  <conditionalFormatting sqref="J25:J38">
    <cfRule type="expression" dxfId="2360" priority="9">
      <formula>J25&gt;0</formula>
    </cfRule>
    <cfRule type="expression" dxfId="2359" priority="10">
      <formula>J25&lt;0</formula>
    </cfRule>
  </conditionalFormatting>
  <conditionalFormatting sqref="K25:K38">
    <cfRule type="expression" dxfId="2358" priority="7">
      <formula>K25&gt;0</formula>
    </cfRule>
    <cfRule type="expression" dxfId="2357" priority="8">
      <formula>K25&lt;0</formula>
    </cfRule>
  </conditionalFormatting>
  <conditionalFormatting sqref="L25:L38">
    <cfRule type="expression" dxfId="2356" priority="5">
      <formula>L25&gt;0</formula>
    </cfRule>
    <cfRule type="expression" dxfId="235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54" priority="3">
      <formula>F31&gt;0</formula>
    </cfRule>
    <cfRule type="expression" dxfId="2353" priority="4">
      <formula>F31&lt;0</formula>
    </cfRule>
  </conditionalFormatting>
  <conditionalFormatting sqref="H31:H33">
    <cfRule type="expression" dxfId="2352" priority="1">
      <formula>H31&gt;0</formula>
    </cfRule>
    <cfRule type="expression" dxfId="235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36.97</v>
      </c>
      <c r="R4" s="425">
        <v>-1.9900000000000001E-2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12939.5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-2006.6800000000003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-2006.6800000000003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-0.13426039295659492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9.4671355152826618E-3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17.816867469879515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40.667000000000002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40.2973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39.927599999999998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39.557900000000004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39.188200000000002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38.8185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38.448799999999999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38.079099999999997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37.709400000000002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37.339700000000001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36.97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36.600299999999997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36.230599999999995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35.860900000000001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35.491199999999999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35.121499999999997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34.751799999999996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34.382100000000001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34.0124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33.642699999999998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33.273000000000003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50" priority="35">
      <formula>F60&gt;0</formula>
    </cfRule>
    <cfRule type="expression" dxfId="2349" priority="36">
      <formula>F60&lt;0</formula>
    </cfRule>
  </conditionalFormatting>
  <conditionalFormatting sqref="Q7">
    <cfRule type="expression" dxfId="2348" priority="33">
      <formula>Q7&gt;0</formula>
    </cfRule>
    <cfRule type="expression" dxfId="2347" priority="34">
      <formula>Q7&lt;0</formula>
    </cfRule>
  </conditionalFormatting>
  <conditionalFormatting sqref="Q8">
    <cfRule type="expression" dxfId="2346" priority="31">
      <formula>Q8&gt;0</formula>
    </cfRule>
    <cfRule type="expression" dxfId="2345" priority="32">
      <formula>Q8&lt;0</formula>
    </cfRule>
  </conditionalFormatting>
  <conditionalFormatting sqref="F31:F49 F51:F59">
    <cfRule type="expression" dxfId="2344" priority="29">
      <formula>F31&gt;0</formula>
    </cfRule>
    <cfRule type="expression" dxfId="2343" priority="30">
      <formula>F31&lt;0</formula>
    </cfRule>
  </conditionalFormatting>
  <conditionalFormatting sqref="H31:H49 H51:H59">
    <cfRule type="expression" dxfId="2342" priority="27">
      <formula>H31&gt;0</formula>
    </cfRule>
    <cfRule type="expression" dxfId="2341" priority="28">
      <formula>H31&lt;0</formula>
    </cfRule>
  </conditionalFormatting>
  <conditionalFormatting sqref="Q10">
    <cfRule type="expression" dxfId="2340" priority="25">
      <formula>Q10&gt;0</formula>
    </cfRule>
    <cfRule type="expression" dxfId="2339" priority="26">
      <formula>Q10&lt;0</formula>
    </cfRule>
  </conditionalFormatting>
  <conditionalFormatting sqref="J25:J38">
    <cfRule type="expression" dxfId="2338" priority="23">
      <formula>J25&gt;0</formula>
    </cfRule>
    <cfRule type="expression" dxfId="2337" priority="24">
      <formula>J25&lt;0</formula>
    </cfRule>
  </conditionalFormatting>
  <conditionalFormatting sqref="K38">
    <cfRule type="expression" dxfId="2336" priority="21">
      <formula>K38&gt;0</formula>
    </cfRule>
    <cfRule type="expression" dxfId="2335" priority="22">
      <formula>K38&lt;0</formula>
    </cfRule>
  </conditionalFormatting>
  <conditionalFormatting sqref="L25:L38">
    <cfRule type="expression" dxfId="2334" priority="19">
      <formula>L25&gt;0</formula>
    </cfRule>
    <cfRule type="expression" dxfId="2333" priority="20">
      <formula>L25&lt;0</formula>
    </cfRule>
  </conditionalFormatting>
  <conditionalFormatting sqref="F89:F110">
    <cfRule type="expression" dxfId="2332" priority="17">
      <formula>F89&gt;0</formula>
    </cfRule>
    <cfRule type="expression" dxfId="2331" priority="18">
      <formula>F89&lt;0</formula>
    </cfRule>
  </conditionalFormatting>
  <conditionalFormatting sqref="H89:H110">
    <cfRule type="expression" dxfId="2330" priority="15">
      <formula>H89&gt;0</formula>
    </cfRule>
    <cfRule type="expression" dxfId="2329" priority="16">
      <formula>H89&lt;0</formula>
    </cfRule>
  </conditionalFormatting>
  <conditionalFormatting sqref="J89:J102">
    <cfRule type="expression" dxfId="2328" priority="13">
      <formula>J89&gt;0</formula>
    </cfRule>
    <cfRule type="expression" dxfId="2327" priority="14">
      <formula>J89&lt;0</formula>
    </cfRule>
  </conditionalFormatting>
  <conditionalFormatting sqref="K89:K102">
    <cfRule type="expression" dxfId="2326" priority="11">
      <formula>K89&gt;0</formula>
    </cfRule>
    <cfRule type="expression" dxfId="2325" priority="12">
      <formula>K89&lt;0</formula>
    </cfRule>
  </conditionalFormatting>
  <conditionalFormatting sqref="L89:L102">
    <cfRule type="expression" dxfId="2324" priority="9">
      <formula>L89&gt;0</formula>
    </cfRule>
    <cfRule type="expression" dxfId="2323" priority="10">
      <formula>L89&lt;0</formula>
    </cfRule>
  </conditionalFormatting>
  <conditionalFormatting sqref="F25:F30">
    <cfRule type="expression" dxfId="2322" priority="7">
      <formula>F25&gt;0</formula>
    </cfRule>
    <cfRule type="expression" dxfId="2321" priority="8">
      <formula>F25&lt;0</formula>
    </cfRule>
  </conditionalFormatting>
  <conditionalFormatting sqref="H25:H30">
    <cfRule type="expression" dxfId="2320" priority="5">
      <formula>H25&gt;0</formula>
    </cfRule>
    <cfRule type="expression" dxfId="2319" priority="6">
      <formula>H25&lt;0</formula>
    </cfRule>
  </conditionalFormatting>
  <conditionalFormatting sqref="F50">
    <cfRule type="expression" dxfId="2318" priority="3">
      <formula>F50&gt;0</formula>
    </cfRule>
    <cfRule type="expression" dxfId="2317" priority="4">
      <formula>F50&lt;0</formula>
    </cfRule>
  </conditionalFormatting>
  <conditionalFormatting sqref="H50">
    <cfRule type="expression" dxfId="2316" priority="1">
      <formula>H50&gt;0</formula>
    </cfRule>
    <cfRule type="expression" dxfId="231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82.22</v>
      </c>
      <c r="R4" s="425">
        <v>5.5999999999999999E-3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4933.2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-547.80000000000018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-547.80000000000018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-9.9945265462506871E-2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2.1892483580637317E-2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90.442000000000007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89.619800000000012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88.797600000000003</v>
      </c>
    </row>
    <row r="20" spans="1:16" x14ac:dyDescent="0.25">
      <c r="O20" s="81">
        <v>1.07</v>
      </c>
      <c r="P20" s="81">
        <f t="shared" si="0"/>
        <v>87.975400000000008</v>
      </c>
    </row>
    <row r="21" spans="1:16" x14ac:dyDescent="0.25">
      <c r="O21" s="81">
        <v>1.06</v>
      </c>
      <c r="P21" s="81">
        <f t="shared" si="0"/>
        <v>87.153199999999998</v>
      </c>
    </row>
    <row r="22" spans="1:16" x14ac:dyDescent="0.25">
      <c r="O22" s="81">
        <v>1.05</v>
      </c>
      <c r="P22" s="81">
        <f t="shared" si="0"/>
        <v>86.331000000000003</v>
      </c>
    </row>
    <row r="23" spans="1:16" x14ac:dyDescent="0.25">
      <c r="O23" s="81">
        <v>1.04</v>
      </c>
      <c r="P23" s="81">
        <f t="shared" si="0"/>
        <v>85.508800000000008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84.686599999999999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83.864400000000003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83.042199999999994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82.22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81.397800000000004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80.575599999999994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79.753399999999999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78.93119999999999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78.108999999999995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77.286799999999999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76.464600000000004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75.642400000000009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74.8202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73.998000000000005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4" priority="35">
      <formula>F47&gt;0</formula>
    </cfRule>
    <cfRule type="expression" dxfId="2313" priority="36">
      <formula>F47&lt;0</formula>
    </cfRule>
  </conditionalFormatting>
  <conditionalFormatting sqref="Q7">
    <cfRule type="expression" dxfId="2312" priority="33">
      <formula>Q7&gt;0</formula>
    </cfRule>
    <cfRule type="expression" dxfId="2311" priority="34">
      <formula>Q7&lt;0</formula>
    </cfRule>
  </conditionalFormatting>
  <conditionalFormatting sqref="Q8">
    <cfRule type="expression" dxfId="2310" priority="31">
      <formula>Q8&gt;0</formula>
    </cfRule>
    <cfRule type="expression" dxfId="2309" priority="32">
      <formula>Q8&lt;0</formula>
    </cfRule>
  </conditionalFormatting>
  <conditionalFormatting sqref="F30:F46">
    <cfRule type="expression" dxfId="2308" priority="29">
      <formula>F30&gt;0</formula>
    </cfRule>
    <cfRule type="expression" dxfId="2307" priority="30">
      <formula>F30&lt;0</formula>
    </cfRule>
  </conditionalFormatting>
  <conditionalFormatting sqref="H30:H46">
    <cfRule type="expression" dxfId="2306" priority="27">
      <formula>H30&gt;0</formula>
    </cfRule>
    <cfRule type="expression" dxfId="2305" priority="28">
      <formula>H30&lt;0</formula>
    </cfRule>
  </conditionalFormatting>
  <conditionalFormatting sqref="Q10">
    <cfRule type="expression" dxfId="2304" priority="25">
      <formula>Q10&gt;0</formula>
    </cfRule>
    <cfRule type="expression" dxfId="2303" priority="26">
      <formula>Q10&lt;0</formula>
    </cfRule>
  </conditionalFormatting>
  <conditionalFormatting sqref="J25:J38">
    <cfRule type="expression" dxfId="2302" priority="23">
      <formula>J25&gt;0</formula>
    </cfRule>
    <cfRule type="expression" dxfId="2301" priority="24">
      <formula>J25&lt;0</formula>
    </cfRule>
  </conditionalFormatting>
  <conditionalFormatting sqref="K25:K38">
    <cfRule type="expression" dxfId="2300" priority="21">
      <formula>K25&gt;0</formula>
    </cfRule>
    <cfRule type="expression" dxfId="2299" priority="22">
      <formula>K25&lt;0</formula>
    </cfRule>
  </conditionalFormatting>
  <conditionalFormatting sqref="L25 L38">
    <cfRule type="expression" dxfId="2298" priority="19">
      <formula>L25&gt;0</formula>
    </cfRule>
    <cfRule type="expression" dxfId="2297" priority="20">
      <formula>L25&lt;0</formula>
    </cfRule>
  </conditionalFormatting>
  <conditionalFormatting sqref="F89:F110">
    <cfRule type="expression" dxfId="2296" priority="17">
      <formula>F89&gt;0</formula>
    </cfRule>
    <cfRule type="expression" dxfId="2295" priority="18">
      <formula>F89&lt;0</formula>
    </cfRule>
  </conditionalFormatting>
  <conditionalFormatting sqref="H89:H110">
    <cfRule type="expression" dxfId="2294" priority="15">
      <formula>H89&gt;0</formula>
    </cfRule>
    <cfRule type="expression" dxfId="2293" priority="16">
      <formula>H89&lt;0</formula>
    </cfRule>
  </conditionalFormatting>
  <conditionalFormatting sqref="J89:J102">
    <cfRule type="expression" dxfId="2292" priority="13">
      <formula>J89&gt;0</formula>
    </cfRule>
    <cfRule type="expression" dxfId="2291" priority="14">
      <formula>J89&lt;0</formula>
    </cfRule>
  </conditionalFormatting>
  <conditionalFormatting sqref="K89:K102">
    <cfRule type="expression" dxfId="2290" priority="11">
      <formula>K89&gt;0</formula>
    </cfRule>
    <cfRule type="expression" dxfId="2289" priority="12">
      <formula>K89&lt;0</formula>
    </cfRule>
  </conditionalFormatting>
  <conditionalFormatting sqref="L89:L102">
    <cfRule type="expression" dxfId="2288" priority="9">
      <formula>L89&gt;0</formula>
    </cfRule>
    <cfRule type="expression" dxfId="2287" priority="10">
      <formula>L89&lt;0</formula>
    </cfRule>
  </conditionalFormatting>
  <conditionalFormatting sqref="F29 F25:F26">
    <cfRule type="expression" dxfId="2286" priority="7">
      <formula>F25&gt;0</formula>
    </cfRule>
    <cfRule type="expression" dxfId="2285" priority="8">
      <formula>F25&lt;0</formula>
    </cfRule>
  </conditionalFormatting>
  <conditionalFormatting sqref="H29 H25:H27">
    <cfRule type="expression" dxfId="2284" priority="5">
      <formula>H25&gt;0</formula>
    </cfRule>
    <cfRule type="expression" dxfId="2283" priority="6">
      <formula>H25&lt;0</formula>
    </cfRule>
  </conditionalFormatting>
  <conditionalFormatting sqref="F27:F28">
    <cfRule type="expression" dxfId="2282" priority="3">
      <formula>F27&gt;0</formula>
    </cfRule>
    <cfRule type="expression" dxfId="2281" priority="4">
      <formula>F27&lt;0</formula>
    </cfRule>
  </conditionalFormatting>
  <conditionalFormatting sqref="H28">
    <cfRule type="expression" dxfId="2280" priority="1">
      <formula>H28&gt;0</formula>
    </cfRule>
    <cfRule type="expression" dxfId="22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41.41</v>
      </c>
      <c r="R4" s="425">
        <v>-1.9699999999999999E-2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4141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-209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-4.8045977011494254E-2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2.7896643322868876E-2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45.551000000000002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45.136899999999997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44.722799999999999</v>
      </c>
    </row>
    <row r="20" spans="1:16" x14ac:dyDescent="0.25">
      <c r="O20" s="81">
        <v>1.07</v>
      </c>
      <c r="P20" s="81">
        <f t="shared" si="0"/>
        <v>44.308700000000002</v>
      </c>
    </row>
    <row r="21" spans="1:16" x14ac:dyDescent="0.25">
      <c r="O21" s="81">
        <v>1.06</v>
      </c>
      <c r="P21" s="81">
        <f t="shared" si="0"/>
        <v>43.894599999999997</v>
      </c>
    </row>
    <row r="22" spans="1:16" x14ac:dyDescent="0.25">
      <c r="O22" s="81">
        <v>1.05</v>
      </c>
      <c r="P22" s="81">
        <f t="shared" si="0"/>
        <v>43.480499999999999</v>
      </c>
    </row>
    <row r="23" spans="1:16" x14ac:dyDescent="0.25">
      <c r="O23" s="81">
        <v>1.04</v>
      </c>
      <c r="P23" s="81">
        <f t="shared" si="0"/>
        <v>43.066399999999994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42.652299999999997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42.238199999999999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41.824099999999994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41.41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40.995899999999999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40.581799999999994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40.167699999999996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39.753599999999999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39.339499999999994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38.925399999999996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38.511299999999999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38.097200000000001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37.683099999999996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37.268999999999998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8" priority="35">
      <formula>F47&gt;0</formula>
    </cfRule>
    <cfRule type="expression" dxfId="2277" priority="36">
      <formula>F47&lt;0</formula>
    </cfRule>
  </conditionalFormatting>
  <conditionalFormatting sqref="Q7">
    <cfRule type="expression" dxfId="2276" priority="33">
      <formula>Q7&gt;0</formula>
    </cfRule>
    <cfRule type="expression" dxfId="2275" priority="34">
      <formula>Q7&lt;0</formula>
    </cfRule>
  </conditionalFormatting>
  <conditionalFormatting sqref="Q8">
    <cfRule type="expression" dxfId="2274" priority="31">
      <formula>Q8&gt;0</formula>
    </cfRule>
    <cfRule type="expression" dxfId="2273" priority="32">
      <formula>Q8&lt;0</formula>
    </cfRule>
  </conditionalFormatting>
  <conditionalFormatting sqref="F30:F46">
    <cfRule type="expression" dxfId="2272" priority="29">
      <formula>F30&gt;0</formula>
    </cfRule>
    <cfRule type="expression" dxfId="2271" priority="30">
      <formula>F30&lt;0</formula>
    </cfRule>
  </conditionalFormatting>
  <conditionalFormatting sqref="H30:H46">
    <cfRule type="expression" dxfId="2270" priority="27">
      <formula>H30&gt;0</formula>
    </cfRule>
    <cfRule type="expression" dxfId="2269" priority="28">
      <formula>H30&lt;0</formula>
    </cfRule>
  </conditionalFormatting>
  <conditionalFormatting sqref="Q10">
    <cfRule type="expression" dxfId="2268" priority="25">
      <formula>Q10&gt;0</formula>
    </cfRule>
    <cfRule type="expression" dxfId="2267" priority="26">
      <formula>Q10&lt;0</formula>
    </cfRule>
  </conditionalFormatting>
  <conditionalFormatting sqref="J25:J38">
    <cfRule type="expression" dxfId="2266" priority="23">
      <formula>J25&gt;0</formula>
    </cfRule>
    <cfRule type="expression" dxfId="2265" priority="24">
      <formula>J25&lt;0</formula>
    </cfRule>
  </conditionalFormatting>
  <conditionalFormatting sqref="K25:K38">
    <cfRule type="expression" dxfId="2264" priority="21">
      <formula>K25&gt;0</formula>
    </cfRule>
    <cfRule type="expression" dxfId="2263" priority="22">
      <formula>K25&lt;0</formula>
    </cfRule>
  </conditionalFormatting>
  <conditionalFormatting sqref="L25 L38">
    <cfRule type="expression" dxfId="2262" priority="19">
      <formula>L25&gt;0</formula>
    </cfRule>
    <cfRule type="expression" dxfId="2261" priority="20">
      <formula>L25&lt;0</formula>
    </cfRule>
  </conditionalFormatting>
  <conditionalFormatting sqref="F89:F110">
    <cfRule type="expression" dxfId="2260" priority="17">
      <formula>F89&gt;0</formula>
    </cfRule>
    <cfRule type="expression" dxfId="2259" priority="18">
      <formula>F89&lt;0</formula>
    </cfRule>
  </conditionalFormatting>
  <conditionalFormatting sqref="H89:H110">
    <cfRule type="expression" dxfId="2258" priority="15">
      <formula>H89&gt;0</formula>
    </cfRule>
    <cfRule type="expression" dxfId="2257" priority="16">
      <formula>H89&lt;0</formula>
    </cfRule>
  </conditionalFormatting>
  <conditionalFormatting sqref="J89:J102">
    <cfRule type="expression" dxfId="2256" priority="13">
      <formula>J89&gt;0</formula>
    </cfRule>
    <cfRule type="expression" dxfId="2255" priority="14">
      <formula>J89&lt;0</formula>
    </cfRule>
  </conditionalFormatting>
  <conditionalFormatting sqref="K89:K102">
    <cfRule type="expression" dxfId="2254" priority="11">
      <formula>K89&gt;0</formula>
    </cfRule>
    <cfRule type="expression" dxfId="2253" priority="12">
      <formula>K89&lt;0</formula>
    </cfRule>
  </conditionalFormatting>
  <conditionalFormatting sqref="L89:L102">
    <cfRule type="expression" dxfId="2252" priority="9">
      <formula>L89&gt;0</formula>
    </cfRule>
    <cfRule type="expression" dxfId="2251" priority="10">
      <formula>L89&lt;0</formula>
    </cfRule>
  </conditionalFormatting>
  <conditionalFormatting sqref="F29 F25:F26">
    <cfRule type="expression" dxfId="2250" priority="7">
      <formula>F25&gt;0</formula>
    </cfRule>
    <cfRule type="expression" dxfId="2249" priority="8">
      <formula>F25&lt;0</formula>
    </cfRule>
  </conditionalFormatting>
  <conditionalFormatting sqref="H29 H25:H27">
    <cfRule type="expression" dxfId="2248" priority="5">
      <formula>H25&gt;0</formula>
    </cfRule>
    <cfRule type="expression" dxfId="2247" priority="6">
      <formula>H25&lt;0</formula>
    </cfRule>
  </conditionalFormatting>
  <conditionalFormatting sqref="F27:F28">
    <cfRule type="expression" dxfId="2246" priority="3">
      <formula>F27&gt;0</formula>
    </cfRule>
    <cfRule type="expression" dxfId="2245" priority="4">
      <formula>F27&lt;0</formula>
    </cfRule>
  </conditionalFormatting>
  <conditionalFormatting sqref="H28">
    <cfRule type="expression" dxfId="2244" priority="1">
      <formula>H28&gt;0</formula>
    </cfRule>
    <cfRule type="expression" dxfId="22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137.13999999999999</v>
      </c>
      <c r="R4" s="425">
        <v>-1.0500000000000001E-2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3428.4999999999995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-237.75000000000045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-237.75000000000045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-6.4848278213433475E-2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6.4168003500072925E-3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31.168181818181811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150.85399999999998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149.48259999999999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148.1112</v>
      </c>
    </row>
    <row r="20" spans="1:16" x14ac:dyDescent="0.25">
      <c r="O20" s="81">
        <v>1.07</v>
      </c>
      <c r="P20" s="81">
        <f t="shared" si="0"/>
        <v>146.7398</v>
      </c>
    </row>
    <row r="21" spans="1:16" x14ac:dyDescent="0.25">
      <c r="O21" s="81">
        <v>1.06</v>
      </c>
      <c r="P21" s="81">
        <f t="shared" si="0"/>
        <v>145.36839999999998</v>
      </c>
    </row>
    <row r="22" spans="1:16" x14ac:dyDescent="0.25">
      <c r="O22" s="81">
        <v>1.05</v>
      </c>
      <c r="P22" s="81">
        <f t="shared" si="0"/>
        <v>143.99699999999999</v>
      </c>
    </row>
    <row r="23" spans="1:16" x14ac:dyDescent="0.25">
      <c r="O23" s="81">
        <v>1.04</v>
      </c>
      <c r="P23" s="81">
        <f t="shared" si="0"/>
        <v>142.62559999999999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141.2542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139.88279999999997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138.51139999999998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137.13999999999999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135.76859999999999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134.3972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133.02579999999998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131.65439999999998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130.28299999999999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128.91159999999999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127.5402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126.16879999999999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124.7974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123.42599999999999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2" priority="43">
      <formula>F54&gt;0</formula>
    </cfRule>
    <cfRule type="expression" dxfId="2241" priority="44">
      <formula>F54&lt;0</formula>
    </cfRule>
  </conditionalFormatting>
  <conditionalFormatting sqref="Q7">
    <cfRule type="expression" dxfId="2240" priority="41">
      <formula>Q7&gt;0</formula>
    </cfRule>
    <cfRule type="expression" dxfId="2239" priority="42">
      <formula>Q7&lt;0</formula>
    </cfRule>
  </conditionalFormatting>
  <conditionalFormatting sqref="Q8">
    <cfRule type="expression" dxfId="2238" priority="39">
      <formula>Q8&gt;0</formula>
    </cfRule>
    <cfRule type="expression" dxfId="2237" priority="40">
      <formula>Q8&lt;0</formula>
    </cfRule>
  </conditionalFormatting>
  <conditionalFormatting sqref="F33:F36 F38:F53">
    <cfRule type="expression" dxfId="2236" priority="37">
      <formula>F33&gt;0</formula>
    </cfRule>
    <cfRule type="expression" dxfId="2235" priority="38">
      <formula>F33&lt;0</formula>
    </cfRule>
  </conditionalFormatting>
  <conditionalFormatting sqref="H33:H36 H38:H53">
    <cfRule type="expression" dxfId="2234" priority="35">
      <formula>H33&gt;0</formula>
    </cfRule>
    <cfRule type="expression" dxfId="2233" priority="36">
      <formula>H33&lt;0</formula>
    </cfRule>
  </conditionalFormatting>
  <conditionalFormatting sqref="Q10">
    <cfRule type="expression" dxfId="2232" priority="33">
      <formula>Q10&gt;0</formula>
    </cfRule>
    <cfRule type="expression" dxfId="2231" priority="34">
      <formula>Q10&lt;0</formula>
    </cfRule>
  </conditionalFormatting>
  <conditionalFormatting sqref="J25:J37">
    <cfRule type="expression" dxfId="2230" priority="31">
      <formula>J25&gt;0</formula>
    </cfRule>
    <cfRule type="expression" dxfId="2229" priority="32">
      <formula>J25&lt;0</formula>
    </cfRule>
  </conditionalFormatting>
  <conditionalFormatting sqref="K25:K38">
    <cfRule type="expression" dxfId="2228" priority="29">
      <formula>K25&gt;0</formula>
    </cfRule>
    <cfRule type="expression" dxfId="2227" priority="30">
      <formula>K25&lt;0</formula>
    </cfRule>
  </conditionalFormatting>
  <conditionalFormatting sqref="L25">
    <cfRule type="expression" dxfId="2226" priority="27">
      <formula>L25&gt;0</formula>
    </cfRule>
    <cfRule type="expression" dxfId="2225" priority="28">
      <formula>L25&lt;0</formula>
    </cfRule>
  </conditionalFormatting>
  <conditionalFormatting sqref="F89:F110">
    <cfRule type="expression" dxfId="2224" priority="25">
      <formula>F89&gt;0</formula>
    </cfRule>
    <cfRule type="expression" dxfId="2223" priority="26">
      <formula>F89&lt;0</formula>
    </cfRule>
  </conditionalFormatting>
  <conditionalFormatting sqref="H89:H110">
    <cfRule type="expression" dxfId="2222" priority="23">
      <formula>H89&gt;0</formula>
    </cfRule>
    <cfRule type="expression" dxfId="2221" priority="24">
      <formula>H89&lt;0</formula>
    </cfRule>
  </conditionalFormatting>
  <conditionalFormatting sqref="J89:J102">
    <cfRule type="expression" dxfId="2220" priority="21">
      <formula>J89&gt;0</formula>
    </cfRule>
    <cfRule type="expression" dxfId="2219" priority="22">
      <formula>J89&lt;0</formula>
    </cfRule>
  </conditionalFormatting>
  <conditionalFormatting sqref="K89:K102">
    <cfRule type="expression" dxfId="2218" priority="19">
      <formula>K89&gt;0</formula>
    </cfRule>
    <cfRule type="expression" dxfId="2217" priority="20">
      <formula>K89&lt;0</formula>
    </cfRule>
  </conditionalFormatting>
  <conditionalFormatting sqref="L89:L102">
    <cfRule type="expression" dxfId="2216" priority="17">
      <formula>L89&gt;0</formula>
    </cfRule>
    <cfRule type="expression" dxfId="2215" priority="18">
      <formula>L89&lt;0</formula>
    </cfRule>
  </conditionalFormatting>
  <conditionalFormatting sqref="F29:F32">
    <cfRule type="expression" dxfId="2214" priority="15">
      <formula>F29&gt;0</formula>
    </cfRule>
    <cfRule type="expression" dxfId="2213" priority="16">
      <formula>F29&lt;0</formula>
    </cfRule>
  </conditionalFormatting>
  <conditionalFormatting sqref="H29:H32">
    <cfRule type="expression" dxfId="2212" priority="13">
      <formula>H29&gt;0</formula>
    </cfRule>
    <cfRule type="expression" dxfId="2211" priority="14">
      <formula>H29&lt;0</formula>
    </cfRule>
  </conditionalFormatting>
  <conditionalFormatting sqref="F25:F28">
    <cfRule type="expression" dxfId="2210" priority="11">
      <formula>F25&gt;0</formula>
    </cfRule>
    <cfRule type="expression" dxfId="2209" priority="12">
      <formula>F25&lt;0</formula>
    </cfRule>
  </conditionalFormatting>
  <conditionalFormatting sqref="H25:H28">
    <cfRule type="expression" dxfId="2208" priority="9">
      <formula>H25&gt;0</formula>
    </cfRule>
    <cfRule type="expression" dxfId="2207" priority="10">
      <formula>H25&lt;0</formula>
    </cfRule>
  </conditionalFormatting>
  <conditionalFormatting sqref="F37">
    <cfRule type="expression" dxfId="2206" priority="7">
      <formula>F37&gt;0</formula>
    </cfRule>
    <cfRule type="expression" dxfId="2205" priority="8">
      <formula>F37&lt;0</formula>
    </cfRule>
  </conditionalFormatting>
  <conditionalFormatting sqref="H37">
    <cfRule type="expression" dxfId="2204" priority="5">
      <formula>H37&gt;0</formula>
    </cfRule>
    <cfRule type="expression" dxfId="2203" priority="6">
      <formula>H37&lt;0</formula>
    </cfRule>
  </conditionalFormatting>
  <conditionalFormatting sqref="J49">
    <cfRule type="expression" dxfId="2202" priority="3">
      <formula>J49&gt;0</formula>
    </cfRule>
    <cfRule type="expression" dxfId="2201" priority="4">
      <formula>J49&lt;0</formula>
    </cfRule>
  </conditionalFormatting>
  <conditionalFormatting sqref="J38:J48">
    <cfRule type="expression" dxfId="2200" priority="1">
      <formula>J38&gt;0</formula>
    </cfRule>
    <cfRule type="expression" dxfId="219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117.98990000000001</v>
      </c>
      <c r="R4" s="425">
        <v>-1.84E-2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5899.4949999999999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-550.50500000000011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-550.50500000000011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-8.5349612403100794E-2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9.790668523322759E-3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129.78889000000001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128.608991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127.42909200000001</v>
      </c>
    </row>
    <row r="20" spans="1:16" x14ac:dyDescent="0.25">
      <c r="O20" s="81">
        <v>1.07</v>
      </c>
      <c r="P20" s="81">
        <f t="shared" si="0"/>
        <v>126.24919300000002</v>
      </c>
    </row>
    <row r="21" spans="1:16" x14ac:dyDescent="0.25">
      <c r="O21" s="81">
        <v>1.06</v>
      </c>
      <c r="P21" s="81">
        <f t="shared" si="0"/>
        <v>125.06929400000001</v>
      </c>
    </row>
    <row r="22" spans="1:16" x14ac:dyDescent="0.25">
      <c r="O22" s="81">
        <v>1.05</v>
      </c>
      <c r="P22" s="81">
        <f t="shared" si="0"/>
        <v>123.88939500000001</v>
      </c>
    </row>
    <row r="23" spans="1:16" x14ac:dyDescent="0.25">
      <c r="O23" s="81">
        <v>1.04</v>
      </c>
      <c r="P23" s="81">
        <f t="shared" si="0"/>
        <v>122.70949600000002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121.52959700000001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120.349698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119.16979900000001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117.98990000000001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116.810001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115.63010200000001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114.450203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113.270304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112.090405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110.910506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109.73060700000001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108.55070800000001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107.37080900000001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106.19091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8" priority="35">
      <formula>F47&gt;0</formula>
    </cfRule>
    <cfRule type="expression" dxfId="2197" priority="36">
      <formula>F47&lt;0</formula>
    </cfRule>
  </conditionalFormatting>
  <conditionalFormatting sqref="Q7">
    <cfRule type="expression" dxfId="2196" priority="33">
      <formula>Q7&gt;0</formula>
    </cfRule>
    <cfRule type="expression" dxfId="2195" priority="34">
      <formula>Q7&lt;0</formula>
    </cfRule>
  </conditionalFormatting>
  <conditionalFormatting sqref="Q8">
    <cfRule type="expression" dxfId="2194" priority="31">
      <formula>Q8&gt;0</formula>
    </cfRule>
    <cfRule type="expression" dxfId="2193" priority="32">
      <formula>Q8&lt;0</formula>
    </cfRule>
  </conditionalFormatting>
  <conditionalFormatting sqref="F30:F46">
    <cfRule type="expression" dxfId="2192" priority="29">
      <formula>F30&gt;0</formula>
    </cfRule>
    <cfRule type="expression" dxfId="2191" priority="30">
      <formula>F30&lt;0</formula>
    </cfRule>
  </conditionalFormatting>
  <conditionalFormatting sqref="H30:H46">
    <cfRule type="expression" dxfId="2190" priority="27">
      <formula>H30&gt;0</formula>
    </cfRule>
    <cfRule type="expression" dxfId="2189" priority="28">
      <formula>H30&lt;0</formula>
    </cfRule>
  </conditionalFormatting>
  <conditionalFormatting sqref="Q10">
    <cfRule type="expression" dxfId="2188" priority="25">
      <formula>Q10&gt;0</formula>
    </cfRule>
    <cfRule type="expression" dxfId="2187" priority="26">
      <formula>Q10&lt;0</formula>
    </cfRule>
  </conditionalFormatting>
  <conditionalFormatting sqref="J25:J38">
    <cfRule type="expression" dxfId="2186" priority="23">
      <formula>J25&gt;0</formula>
    </cfRule>
    <cfRule type="expression" dxfId="2185" priority="24">
      <formula>J25&lt;0</formula>
    </cfRule>
  </conditionalFormatting>
  <conditionalFormatting sqref="K25:K38">
    <cfRule type="expression" dxfId="2184" priority="21">
      <formula>K25&gt;0</formula>
    </cfRule>
    <cfRule type="expression" dxfId="2183" priority="22">
      <formula>K25&lt;0</formula>
    </cfRule>
  </conditionalFormatting>
  <conditionalFormatting sqref="L25 L38">
    <cfRule type="expression" dxfId="2182" priority="19">
      <formula>L25&gt;0</formula>
    </cfRule>
    <cfRule type="expression" dxfId="2181" priority="20">
      <formula>L25&lt;0</formula>
    </cfRule>
  </conditionalFormatting>
  <conditionalFormatting sqref="F89:F110">
    <cfRule type="expression" dxfId="2180" priority="17">
      <formula>F89&gt;0</formula>
    </cfRule>
    <cfRule type="expression" dxfId="2179" priority="18">
      <formula>F89&lt;0</formula>
    </cfRule>
  </conditionalFormatting>
  <conditionalFormatting sqref="H89:H110">
    <cfRule type="expression" dxfId="2178" priority="15">
      <formula>H89&gt;0</formula>
    </cfRule>
    <cfRule type="expression" dxfId="2177" priority="16">
      <formula>H89&lt;0</formula>
    </cfRule>
  </conditionalFormatting>
  <conditionalFormatting sqref="J89:J102">
    <cfRule type="expression" dxfId="2176" priority="13">
      <formula>J89&gt;0</formula>
    </cfRule>
    <cfRule type="expression" dxfId="2175" priority="14">
      <formula>J89&lt;0</formula>
    </cfRule>
  </conditionalFormatting>
  <conditionalFormatting sqref="K89:K102">
    <cfRule type="expression" dxfId="2174" priority="11">
      <formula>K89&gt;0</formula>
    </cfRule>
    <cfRule type="expression" dxfId="2173" priority="12">
      <formula>K89&lt;0</formula>
    </cfRule>
  </conditionalFormatting>
  <conditionalFormatting sqref="L89:L102">
    <cfRule type="expression" dxfId="2172" priority="9">
      <formula>L89&gt;0</formula>
    </cfRule>
    <cfRule type="expression" dxfId="2171" priority="10">
      <formula>L89&lt;0</formula>
    </cfRule>
  </conditionalFormatting>
  <conditionalFormatting sqref="F29 F25:F26">
    <cfRule type="expression" dxfId="2170" priority="7">
      <formula>F25&gt;0</formula>
    </cfRule>
    <cfRule type="expression" dxfId="2169" priority="8">
      <formula>F25&lt;0</formula>
    </cfRule>
  </conditionalFormatting>
  <conditionalFormatting sqref="H29 H25:H27">
    <cfRule type="expression" dxfId="2168" priority="5">
      <formula>H25&gt;0</formula>
    </cfRule>
    <cfRule type="expression" dxfId="2167" priority="6">
      <formula>H25&lt;0</formula>
    </cfRule>
  </conditionalFormatting>
  <conditionalFormatting sqref="F27:F28">
    <cfRule type="expression" dxfId="2166" priority="3">
      <formula>F27&gt;0</formula>
    </cfRule>
    <cfRule type="expression" dxfId="2165" priority="4">
      <formula>F27&lt;0</formula>
    </cfRule>
  </conditionalFormatting>
  <conditionalFormatting sqref="H28">
    <cfRule type="expression" dxfId="2164" priority="1">
      <formula>H28&gt;0</formula>
    </cfRule>
    <cfRule type="expression" dxfId="21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1339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43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8">
        <v>43447</v>
      </c>
      <c r="C3" s="4">
        <v>200</v>
      </c>
      <c r="D3" s="3">
        <v>11.18</v>
      </c>
      <c r="E3" s="3">
        <v>0</v>
      </c>
      <c r="F3" s="3">
        <f>C3*D3+E3</f>
        <v>2236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12.38015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11.309900000000001</v>
      </c>
      <c r="R4" s="425">
        <v>-1.14E-2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2261.98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2476.0300000000002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-214.05000000000018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-214.05000000000018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-8.6448871782652134E-2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2.2104527891493291E-2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12.440890000000001</v>
      </c>
    </row>
    <row r="18" spans="1:16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4772</v>
      </c>
      <c r="G18" s="14"/>
      <c r="H18" s="71">
        <f>SUM(H2:H8)</f>
        <v>200</v>
      </c>
      <c r="I18" s="18"/>
      <c r="J18" s="18"/>
      <c r="K18" s="18">
        <f>SUM(K2:K8)</f>
        <v>2295.9699999999998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12.327791000000001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2536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12.214692000000001</v>
      </c>
    </row>
    <row r="20" spans="1:16" x14ac:dyDescent="0.25">
      <c r="O20" s="81">
        <v>1.07</v>
      </c>
      <c r="P20" s="81">
        <f t="shared" si="0"/>
        <v>12.101593000000001</v>
      </c>
    </row>
    <row r="21" spans="1:16" x14ac:dyDescent="0.25">
      <c r="O21" s="81">
        <v>1.06</v>
      </c>
      <c r="P21" s="81">
        <f t="shared" si="0"/>
        <v>11.988494000000001</v>
      </c>
    </row>
    <row r="22" spans="1:16" x14ac:dyDescent="0.25">
      <c r="O22" s="81">
        <v>1.05</v>
      </c>
      <c r="P22" s="81">
        <f t="shared" si="0"/>
        <v>11.875395000000001</v>
      </c>
    </row>
    <row r="23" spans="1:16" x14ac:dyDescent="0.25">
      <c r="O23" s="81">
        <v>1.04</v>
      </c>
      <c r="P23" s="81">
        <f t="shared" si="0"/>
        <v>11.762296000000001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11.649197000000001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11.536098000000001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11.422999000000001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11.309900000000001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11.196801000000001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11.083702000000001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10.970603000000001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10.857504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10.744405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10.631306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10.518207000000002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10.405108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10.292009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10.17891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2" priority="43">
      <formula>F54&gt;0</formula>
    </cfRule>
    <cfRule type="expression" dxfId="2161" priority="44">
      <formula>F54&lt;0</formula>
    </cfRule>
  </conditionalFormatting>
  <conditionalFormatting sqref="Q7">
    <cfRule type="expression" dxfId="2160" priority="41">
      <formula>Q7&gt;0</formula>
    </cfRule>
    <cfRule type="expression" dxfId="2159" priority="42">
      <formula>Q7&lt;0</formula>
    </cfRule>
  </conditionalFormatting>
  <conditionalFormatting sqref="Q8">
    <cfRule type="expression" dxfId="2158" priority="39">
      <formula>Q8&gt;0</formula>
    </cfRule>
    <cfRule type="expression" dxfId="2157" priority="40">
      <formula>Q8&lt;0</formula>
    </cfRule>
  </conditionalFormatting>
  <conditionalFormatting sqref="F33:F36 F38:F53">
    <cfRule type="expression" dxfId="2156" priority="37">
      <formula>F33&gt;0</formula>
    </cfRule>
    <cfRule type="expression" dxfId="2155" priority="38">
      <formula>F33&lt;0</formula>
    </cfRule>
  </conditionalFormatting>
  <conditionalFormatting sqref="H33:H36 H38:H53">
    <cfRule type="expression" dxfId="2154" priority="35">
      <formula>H33&gt;0</formula>
    </cfRule>
    <cfRule type="expression" dxfId="2153" priority="36">
      <formula>H33&lt;0</formula>
    </cfRule>
  </conditionalFormatting>
  <conditionalFormatting sqref="Q10">
    <cfRule type="expression" dxfId="2152" priority="33">
      <formula>Q10&gt;0</formula>
    </cfRule>
    <cfRule type="expression" dxfId="2151" priority="34">
      <formula>Q10&lt;0</formula>
    </cfRule>
  </conditionalFormatting>
  <conditionalFormatting sqref="J25:J37">
    <cfRule type="expression" dxfId="2150" priority="31">
      <formula>J25&gt;0</formula>
    </cfRule>
    <cfRule type="expression" dxfId="2149" priority="32">
      <formula>J25&lt;0</formula>
    </cfRule>
  </conditionalFormatting>
  <conditionalFormatting sqref="K25:K38">
    <cfRule type="expression" dxfId="2148" priority="29">
      <formula>K25&gt;0</formula>
    </cfRule>
    <cfRule type="expression" dxfId="2147" priority="30">
      <formula>K25&lt;0</formula>
    </cfRule>
  </conditionalFormatting>
  <conditionalFormatting sqref="L25">
    <cfRule type="expression" dxfId="2146" priority="27">
      <formula>L25&gt;0</formula>
    </cfRule>
    <cfRule type="expression" dxfId="2145" priority="28">
      <formula>L25&lt;0</formula>
    </cfRule>
  </conditionalFormatting>
  <conditionalFormatting sqref="F89:F110">
    <cfRule type="expression" dxfId="2144" priority="25">
      <formula>F89&gt;0</formula>
    </cfRule>
    <cfRule type="expression" dxfId="2143" priority="26">
      <formula>F89&lt;0</formula>
    </cfRule>
  </conditionalFormatting>
  <conditionalFormatting sqref="H89:H110">
    <cfRule type="expression" dxfId="2142" priority="23">
      <formula>H89&gt;0</formula>
    </cfRule>
    <cfRule type="expression" dxfId="2141" priority="24">
      <formula>H89&lt;0</formula>
    </cfRule>
  </conditionalFormatting>
  <conditionalFormatting sqref="J89:J102">
    <cfRule type="expression" dxfId="2140" priority="21">
      <formula>J89&gt;0</formula>
    </cfRule>
    <cfRule type="expression" dxfId="2139" priority="22">
      <formula>J89&lt;0</formula>
    </cfRule>
  </conditionalFormatting>
  <conditionalFormatting sqref="K89:K102">
    <cfRule type="expression" dxfId="2138" priority="19">
      <formula>K89&gt;0</formula>
    </cfRule>
    <cfRule type="expression" dxfId="2137" priority="20">
      <formula>K89&lt;0</formula>
    </cfRule>
  </conditionalFormatting>
  <conditionalFormatting sqref="L89:L102">
    <cfRule type="expression" dxfId="2136" priority="17">
      <formula>L89&gt;0</formula>
    </cfRule>
    <cfRule type="expression" dxfId="2135" priority="18">
      <formula>L89&lt;0</formula>
    </cfRule>
  </conditionalFormatting>
  <conditionalFormatting sqref="F29:F32">
    <cfRule type="expression" dxfId="2134" priority="15">
      <formula>F29&gt;0</formula>
    </cfRule>
    <cfRule type="expression" dxfId="2133" priority="16">
      <formula>F29&lt;0</formula>
    </cfRule>
  </conditionalFormatting>
  <conditionalFormatting sqref="H29:H32">
    <cfRule type="expression" dxfId="2132" priority="13">
      <formula>H29&gt;0</formula>
    </cfRule>
    <cfRule type="expression" dxfId="2131" priority="14">
      <formula>H29&lt;0</formula>
    </cfRule>
  </conditionalFormatting>
  <conditionalFormatting sqref="F25:F28">
    <cfRule type="expression" dxfId="2130" priority="11">
      <formula>F25&gt;0</formula>
    </cfRule>
    <cfRule type="expression" dxfId="2129" priority="12">
      <formula>F25&lt;0</formula>
    </cfRule>
  </conditionalFormatting>
  <conditionalFormatting sqref="H25:H28">
    <cfRule type="expression" dxfId="2128" priority="9">
      <formula>H25&gt;0</formula>
    </cfRule>
    <cfRule type="expression" dxfId="2127" priority="10">
      <formula>H25&lt;0</formula>
    </cfRule>
  </conditionalFormatting>
  <conditionalFormatting sqref="F37">
    <cfRule type="expression" dxfId="2126" priority="7">
      <formula>F37&gt;0</formula>
    </cfRule>
    <cfRule type="expression" dxfId="2125" priority="8">
      <formula>F37&lt;0</formula>
    </cfRule>
  </conditionalFormatting>
  <conditionalFormatting sqref="H37">
    <cfRule type="expression" dxfId="2124" priority="5">
      <formula>H37&gt;0</formula>
    </cfRule>
    <cfRule type="expression" dxfId="2123" priority="6">
      <formula>H37&lt;0</formula>
    </cfRule>
  </conditionalFormatting>
  <conditionalFormatting sqref="J49">
    <cfRule type="expression" dxfId="2122" priority="3">
      <formula>J49&gt;0</formula>
    </cfRule>
    <cfRule type="expression" dxfId="2121" priority="4">
      <formula>J49&lt;0</formula>
    </cfRule>
  </conditionalFormatting>
  <conditionalFormatting sqref="J38:J48">
    <cfRule type="expression" dxfId="2120" priority="1">
      <formula>J38&gt;0</formula>
    </cfRule>
    <cfRule type="expression" dxfId="211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8" priority="35">
      <formula>F47&gt;0</formula>
    </cfRule>
    <cfRule type="expression" dxfId="2117" priority="36">
      <formula>F47&lt;0</formula>
    </cfRule>
  </conditionalFormatting>
  <conditionalFormatting sqref="Q7">
    <cfRule type="expression" dxfId="2116" priority="33">
      <formula>Q7&gt;0</formula>
    </cfRule>
    <cfRule type="expression" dxfId="2115" priority="34">
      <formula>Q7&lt;0</formula>
    </cfRule>
  </conditionalFormatting>
  <conditionalFormatting sqref="Q8">
    <cfRule type="expression" dxfId="2114" priority="31">
      <formula>Q8&gt;0</formula>
    </cfRule>
    <cfRule type="expression" dxfId="2113" priority="32">
      <formula>Q8&lt;0</formula>
    </cfRule>
  </conditionalFormatting>
  <conditionalFormatting sqref="F30:F46">
    <cfRule type="expression" dxfId="2112" priority="29">
      <formula>F30&gt;0</formula>
    </cfRule>
    <cfRule type="expression" dxfId="2111" priority="30">
      <formula>F30&lt;0</formula>
    </cfRule>
  </conditionalFormatting>
  <conditionalFormatting sqref="H30:H46">
    <cfRule type="expression" dxfId="2110" priority="27">
      <formula>H30&gt;0</formula>
    </cfRule>
    <cfRule type="expression" dxfId="2109" priority="28">
      <formula>H30&lt;0</formula>
    </cfRule>
  </conditionalFormatting>
  <conditionalFormatting sqref="Q10">
    <cfRule type="expression" dxfId="2108" priority="25">
      <formula>Q10&gt;0</formula>
    </cfRule>
    <cfRule type="expression" dxfId="2107" priority="26">
      <formula>Q10&lt;0</formula>
    </cfRule>
  </conditionalFormatting>
  <conditionalFormatting sqref="J25:J38">
    <cfRule type="expression" dxfId="2106" priority="23">
      <formula>J25&gt;0</formula>
    </cfRule>
    <cfRule type="expression" dxfId="2105" priority="24">
      <formula>J25&lt;0</formula>
    </cfRule>
  </conditionalFormatting>
  <conditionalFormatting sqref="K25:K38">
    <cfRule type="expression" dxfId="2104" priority="21">
      <formula>K25&gt;0</formula>
    </cfRule>
    <cfRule type="expression" dxfId="2103" priority="22">
      <formula>K25&lt;0</formula>
    </cfRule>
  </conditionalFormatting>
  <conditionalFormatting sqref="L25 L38">
    <cfRule type="expression" dxfId="2102" priority="19">
      <formula>L25&gt;0</formula>
    </cfRule>
    <cfRule type="expression" dxfId="2101" priority="20">
      <formula>L25&lt;0</formula>
    </cfRule>
  </conditionalFormatting>
  <conditionalFormatting sqref="F89:F110">
    <cfRule type="expression" dxfId="2100" priority="17">
      <formula>F89&gt;0</formula>
    </cfRule>
    <cfRule type="expression" dxfId="2099" priority="18">
      <formula>F89&lt;0</formula>
    </cfRule>
  </conditionalFormatting>
  <conditionalFormatting sqref="H89:H110">
    <cfRule type="expression" dxfId="2098" priority="15">
      <formula>H89&gt;0</formula>
    </cfRule>
    <cfRule type="expression" dxfId="2097" priority="16">
      <formula>H89&lt;0</formula>
    </cfRule>
  </conditionalFormatting>
  <conditionalFormatting sqref="J89:J102">
    <cfRule type="expression" dxfId="2096" priority="13">
      <formula>J89&gt;0</formula>
    </cfRule>
    <cfRule type="expression" dxfId="2095" priority="14">
      <formula>J89&lt;0</formula>
    </cfRule>
  </conditionalFormatting>
  <conditionalFormatting sqref="K89:K102">
    <cfRule type="expression" dxfId="2094" priority="11">
      <formula>K89&gt;0</formula>
    </cfRule>
    <cfRule type="expression" dxfId="2093" priority="12">
      <formula>K89&lt;0</formula>
    </cfRule>
  </conditionalFormatting>
  <conditionalFormatting sqref="L89:L102">
    <cfRule type="expression" dxfId="2092" priority="9">
      <formula>L89&gt;0</formula>
    </cfRule>
    <cfRule type="expression" dxfId="2091" priority="10">
      <formula>L89&lt;0</formula>
    </cfRule>
  </conditionalFormatting>
  <conditionalFormatting sqref="F25 F29">
    <cfRule type="expression" dxfId="2090" priority="7">
      <formula>F25&gt;0</formula>
    </cfRule>
    <cfRule type="expression" dxfId="2089" priority="8">
      <formula>F25&lt;0</formula>
    </cfRule>
  </conditionalFormatting>
  <conditionalFormatting sqref="H29 H25:H27">
    <cfRule type="expression" dxfId="2088" priority="5">
      <formula>H25&gt;0</formula>
    </cfRule>
    <cfRule type="expression" dxfId="2087" priority="6">
      <formula>H25&lt;0</formula>
    </cfRule>
  </conditionalFormatting>
  <conditionalFormatting sqref="F26:F28">
    <cfRule type="expression" dxfId="2086" priority="3">
      <formula>F26&gt;0</formula>
    </cfRule>
    <cfRule type="expression" dxfId="2085" priority="4">
      <formula>F26&lt;0</formula>
    </cfRule>
  </conditionalFormatting>
  <conditionalFormatting sqref="H28">
    <cfRule type="expression" dxfId="2084" priority="1">
      <formula>H28&gt;0</formula>
    </cfRule>
    <cfRule type="expression" dxfId="208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4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4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2" priority="127">
      <formula>F141&gt;0</formula>
    </cfRule>
    <cfRule type="expression" dxfId="2081" priority="128">
      <formula>F141&lt;0</formula>
    </cfRule>
  </conditionalFormatting>
  <conditionalFormatting sqref="F198:F211 F214:F258 F261:F262">
    <cfRule type="expression" dxfId="2080" priority="123">
      <formula>F198&gt;0</formula>
    </cfRule>
    <cfRule type="expression" dxfId="2079" priority="124">
      <formula>F198&lt;0</formula>
    </cfRule>
  </conditionalFormatting>
  <conditionalFormatting sqref="F198:F211 F214:F258 F261:F262">
    <cfRule type="expression" dxfId="2078" priority="125">
      <formula>F198&gt;0</formula>
    </cfRule>
    <cfRule type="expression" dxfId="2077" priority="126">
      <formula>F198&lt;0</formula>
    </cfRule>
  </conditionalFormatting>
  <conditionalFormatting sqref="H193:H211 H214:H258 H261:H262">
    <cfRule type="expression" dxfId="2076" priority="121">
      <formula>H193&gt;0</formula>
    </cfRule>
    <cfRule type="expression" dxfId="2075" priority="122">
      <formula>H193&lt;0</formula>
    </cfRule>
  </conditionalFormatting>
  <conditionalFormatting sqref="F189:F192">
    <cfRule type="expression" dxfId="2074" priority="115">
      <formula>F189&gt;0</formula>
    </cfRule>
    <cfRule type="expression" dxfId="2073" priority="116">
      <formula>F189&lt;0</formula>
    </cfRule>
  </conditionalFormatting>
  <conditionalFormatting sqref="H189:H192">
    <cfRule type="expression" dxfId="2072" priority="113">
      <formula>H189&gt;0</formula>
    </cfRule>
    <cfRule type="expression" dxfId="2071" priority="114">
      <formula>H189&lt;0</formula>
    </cfRule>
  </conditionalFormatting>
  <conditionalFormatting sqref="Q8">
    <cfRule type="expression" dxfId="2070" priority="109">
      <formula>Q8&gt;0</formula>
    </cfRule>
    <cfRule type="expression" dxfId="2069" priority="110">
      <formula>Q8&lt;0</formula>
    </cfRule>
  </conditionalFormatting>
  <conditionalFormatting sqref="Q7">
    <cfRule type="expression" dxfId="2068" priority="111">
      <formula>Q7&gt;0</formula>
    </cfRule>
    <cfRule type="expression" dxfId="2067" priority="112">
      <formula>Q7&lt;0</formula>
    </cfRule>
  </conditionalFormatting>
  <conditionalFormatting sqref="F212">
    <cfRule type="expression" dxfId="2066" priority="105">
      <formula>F212&gt;0</formula>
    </cfRule>
    <cfRule type="expression" dxfId="2065" priority="106">
      <formula>F212&lt;0</formula>
    </cfRule>
  </conditionalFormatting>
  <conditionalFormatting sqref="F212">
    <cfRule type="expression" dxfId="2064" priority="107">
      <formula>F212&gt;0</formula>
    </cfRule>
    <cfRule type="expression" dxfId="2063" priority="108">
      <formula>F212&lt;0</formula>
    </cfRule>
  </conditionalFormatting>
  <conditionalFormatting sqref="H212">
    <cfRule type="expression" dxfId="2062" priority="103">
      <formula>H212&gt;0</formula>
    </cfRule>
    <cfRule type="expression" dxfId="2061" priority="104">
      <formula>H212&lt;0</formula>
    </cfRule>
  </conditionalFormatting>
  <conditionalFormatting sqref="F213">
    <cfRule type="expression" dxfId="2060" priority="99">
      <formula>F213&gt;0</formula>
    </cfRule>
    <cfRule type="expression" dxfId="2059" priority="100">
      <formula>F213&lt;0</formula>
    </cfRule>
  </conditionalFormatting>
  <conditionalFormatting sqref="F213">
    <cfRule type="expression" dxfId="2058" priority="101">
      <formula>F213&gt;0</formula>
    </cfRule>
    <cfRule type="expression" dxfId="2057" priority="102">
      <formula>F213&lt;0</formula>
    </cfRule>
  </conditionalFormatting>
  <conditionalFormatting sqref="H213">
    <cfRule type="expression" dxfId="2056" priority="97">
      <formula>H213&gt;0</formula>
    </cfRule>
    <cfRule type="expression" dxfId="2055" priority="98">
      <formula>H213&lt;0</formula>
    </cfRule>
  </conditionalFormatting>
  <conditionalFormatting sqref="F259:F260">
    <cfRule type="expression" dxfId="2054" priority="93">
      <formula>F259&gt;0</formula>
    </cfRule>
    <cfRule type="expression" dxfId="2053" priority="94">
      <formula>F259&lt;0</formula>
    </cfRule>
  </conditionalFormatting>
  <conditionalFormatting sqref="F259:F260">
    <cfRule type="expression" dxfId="2052" priority="95">
      <formula>F259&gt;0</formula>
    </cfRule>
    <cfRule type="expression" dxfId="2051" priority="96">
      <formula>F259&lt;0</formula>
    </cfRule>
  </conditionalFormatting>
  <conditionalFormatting sqref="H259:H260">
    <cfRule type="expression" dxfId="2050" priority="91">
      <formula>H259&gt;0</formula>
    </cfRule>
    <cfRule type="expression" dxfId="2049" priority="92">
      <formula>H259&lt;0</formula>
    </cfRule>
  </conditionalFormatting>
  <conditionalFormatting sqref="F66:F81">
    <cfRule type="expression" dxfId="2048" priority="89">
      <formula>F66&gt;0</formula>
    </cfRule>
    <cfRule type="expression" dxfId="2047" priority="90">
      <formula>F66&lt;0</formula>
    </cfRule>
  </conditionalFormatting>
  <conditionalFormatting sqref="H66:H81">
    <cfRule type="expression" dxfId="2046" priority="87">
      <formula>H66&gt;0</formula>
    </cfRule>
    <cfRule type="expression" dxfId="2045" priority="88">
      <formula>H66&lt;0</formula>
    </cfRule>
  </conditionalFormatting>
  <conditionalFormatting sqref="Q10">
    <cfRule type="expression" dxfId="2044" priority="85">
      <formula>Q10&gt;0</formula>
    </cfRule>
    <cfRule type="expression" dxfId="2043" priority="86">
      <formula>Q10&lt;0</formula>
    </cfRule>
  </conditionalFormatting>
  <conditionalFormatting sqref="J76">
    <cfRule type="expression" dxfId="2042" priority="83">
      <formula>J76&gt;0</formula>
    </cfRule>
    <cfRule type="expression" dxfId="2041" priority="84">
      <formula>J76&lt;0</formula>
    </cfRule>
  </conditionalFormatting>
  <conditionalFormatting sqref="F83:F91">
    <cfRule type="expression" dxfId="2040" priority="77">
      <formula>F83&gt;0</formula>
    </cfRule>
    <cfRule type="expression" dxfId="2039" priority="78">
      <formula>F83&lt;0</formula>
    </cfRule>
  </conditionalFormatting>
  <conditionalFormatting sqref="H83:H91">
    <cfRule type="expression" dxfId="2038" priority="75">
      <formula>H83&gt;0</formula>
    </cfRule>
    <cfRule type="expression" dxfId="2037" priority="76">
      <formula>H83&lt;0</formula>
    </cfRule>
  </conditionalFormatting>
  <conditionalFormatting sqref="R4">
    <cfRule type="expression" dxfId="2036" priority="73">
      <formula>R4&gt;0</formula>
    </cfRule>
    <cfRule type="expression" dxfId="2035" priority="74">
      <formula>R4&lt;0</formula>
    </cfRule>
  </conditionalFormatting>
  <conditionalFormatting sqref="Q9">
    <cfRule type="expression" dxfId="2034" priority="71">
      <formula>Q9&gt;0</formula>
    </cfRule>
    <cfRule type="expression" dxfId="2033" priority="72">
      <formula>Q9&lt;0</formula>
    </cfRule>
  </conditionalFormatting>
  <conditionalFormatting sqref="F92:F115">
    <cfRule type="expression" dxfId="2032" priority="67">
      <formula>F92&gt;0</formula>
    </cfRule>
    <cfRule type="expression" dxfId="2031" priority="68">
      <formula>F92&lt;0</formula>
    </cfRule>
  </conditionalFormatting>
  <conditionalFormatting sqref="H92:H115">
    <cfRule type="expression" dxfId="2030" priority="65">
      <formula>H92&gt;0</formula>
    </cfRule>
    <cfRule type="expression" dxfId="202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8" priority="61">
      <formula>F116&gt;0</formula>
    </cfRule>
    <cfRule type="expression" dxfId="2027" priority="62">
      <formula>F116&lt;0</formula>
    </cfRule>
  </conditionalFormatting>
  <conditionalFormatting sqref="H116:H140">
    <cfRule type="expression" dxfId="2026" priority="59">
      <formula>H116&gt;0</formula>
    </cfRule>
    <cfRule type="expression" dxfId="2025" priority="60">
      <formula>H116&lt;0</formula>
    </cfRule>
  </conditionalFormatting>
  <conditionalFormatting sqref="H150:H151 F150:F151">
    <cfRule type="expression" dxfId="2024" priority="41">
      <formula>F150&gt;0</formula>
    </cfRule>
    <cfRule type="expression" dxfId="2023" priority="42">
      <formula>F150&lt;0</formula>
    </cfRule>
  </conditionalFormatting>
  <conditionalFormatting sqref="H145:H149 F145:F149">
    <cfRule type="expression" dxfId="2022" priority="39">
      <formula>F145&gt;0</formula>
    </cfRule>
    <cfRule type="expression" dxfId="2021" priority="40">
      <formula>F145&lt;0</formula>
    </cfRule>
  </conditionalFormatting>
  <conditionalFormatting sqref="F82">
    <cfRule type="expression" dxfId="2020" priority="37">
      <formula>F82&gt;0</formula>
    </cfRule>
    <cfRule type="expression" dxfId="2019" priority="38">
      <formula>F82&lt;0</formula>
    </cfRule>
  </conditionalFormatting>
  <conditionalFormatting sqref="H82">
    <cfRule type="expression" dxfId="2018" priority="35">
      <formula>H82&gt;0</formula>
    </cfRule>
    <cfRule type="expression" dxfId="2017" priority="36">
      <formula>H82&lt;0</formula>
    </cfRule>
  </conditionalFormatting>
  <conditionalFormatting sqref="F173:F175 H173:H175">
    <cfRule type="expression" dxfId="2016" priority="33">
      <formula>F173&gt;0</formula>
    </cfRule>
    <cfRule type="expression" dxfId="2015" priority="34">
      <formula>F173&lt;0</formula>
    </cfRule>
  </conditionalFormatting>
  <conditionalFormatting sqref="F162:F166 H162:H166">
    <cfRule type="expression" dxfId="2014" priority="29">
      <formula>F162&gt;0</formula>
    </cfRule>
    <cfRule type="expression" dxfId="2013" priority="30">
      <formula>F162&lt;0</formula>
    </cfRule>
  </conditionalFormatting>
  <conditionalFormatting sqref="F159:F161 H159:H161">
    <cfRule type="expression" dxfId="2012" priority="25">
      <formula>F159&gt;0</formula>
    </cfRule>
    <cfRule type="expression" dxfId="2011" priority="26">
      <formula>F159&lt;0</formula>
    </cfRule>
  </conditionalFormatting>
  <conditionalFormatting sqref="F156:F158 H156:H158">
    <cfRule type="expression" dxfId="2010" priority="23">
      <formula>F156&gt;0</formula>
    </cfRule>
    <cfRule type="expression" dxfId="2009" priority="24">
      <formula>F156&lt;0</formula>
    </cfRule>
  </conditionalFormatting>
  <conditionalFormatting sqref="F155 H155">
    <cfRule type="expression" dxfId="2008" priority="21">
      <formula>F155&gt;0</formula>
    </cfRule>
    <cfRule type="expression" dxfId="2007" priority="22">
      <formula>F155&lt;0</formula>
    </cfRule>
  </conditionalFormatting>
  <conditionalFormatting sqref="F168:F170 H168:H170 K66:K170">
    <cfRule type="expression" dxfId="2006" priority="19">
      <formula>F66&gt;0</formula>
    </cfRule>
    <cfRule type="expression" dxfId="2005" priority="20">
      <formula>F66&lt;0</formula>
    </cfRule>
  </conditionalFormatting>
  <conditionalFormatting sqref="F167 H167">
    <cfRule type="expression" dxfId="2004" priority="17">
      <formula>F167&gt;0</formula>
    </cfRule>
    <cfRule type="expression" dxfId="2003" priority="18">
      <formula>F167&lt;0</formula>
    </cfRule>
  </conditionalFormatting>
  <conditionalFormatting sqref="F171:F172 H171:H172 K171:K172">
    <cfRule type="expression" dxfId="2002" priority="15">
      <formula>F171&gt;0</formula>
    </cfRule>
    <cfRule type="expression" dxfId="2001" priority="16">
      <formula>F171&lt;0</formula>
    </cfRule>
  </conditionalFormatting>
  <conditionalFormatting sqref="F178:F180 H178:H180 K178:K180">
    <cfRule type="expression" dxfId="2000" priority="11">
      <formula>F178&gt;0</formula>
    </cfRule>
    <cfRule type="expression" dxfId="1999" priority="12">
      <formula>F178&lt;0</formula>
    </cfRule>
  </conditionalFormatting>
  <conditionalFormatting sqref="F176:F177 H176:H177 K176:K177">
    <cfRule type="expression" dxfId="1998" priority="9">
      <formula>F176&gt;0</formula>
    </cfRule>
    <cfRule type="expression" dxfId="1997" priority="10">
      <formula>F176&lt;0</formula>
    </cfRule>
  </conditionalFormatting>
  <conditionalFormatting sqref="F184:F185 H184:H185 K184:K185">
    <cfRule type="expression" dxfId="1996" priority="5">
      <formula>F184&gt;0</formula>
    </cfRule>
    <cfRule type="expression" dxfId="1995" priority="6">
      <formula>F184&lt;0</formula>
    </cfRule>
  </conditionalFormatting>
  <conditionalFormatting sqref="F182:F183 H182:H183 K182:K183">
    <cfRule type="expression" dxfId="1994" priority="3">
      <formula>F182&gt;0</formula>
    </cfRule>
    <cfRule type="expression" dxfId="1993" priority="4">
      <formula>F182&lt;0</formula>
    </cfRule>
  </conditionalFormatting>
  <conditionalFormatting sqref="F181 H181 K181">
    <cfRule type="expression" dxfId="1992" priority="1">
      <formula>F181&gt;0</formula>
    </cfRule>
    <cfRule type="expression" dxfId="199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0" priority="31">
      <formula>Q7&gt;0</formula>
    </cfRule>
    <cfRule type="expression" dxfId="1989" priority="32">
      <formula>Q7&lt;0</formula>
    </cfRule>
  </conditionalFormatting>
  <conditionalFormatting sqref="Q8">
    <cfRule type="expression" dxfId="1988" priority="29">
      <formula>Q8&gt;0</formula>
    </cfRule>
    <cfRule type="expression" dxfId="1987" priority="30">
      <formula>Q8&lt;0</formula>
    </cfRule>
  </conditionalFormatting>
  <conditionalFormatting sqref="F62:F65">
    <cfRule type="expression" dxfId="1986" priority="21">
      <formula>F62&gt;0</formula>
    </cfRule>
    <cfRule type="expression" dxfId="1985" priority="22">
      <formula>F62&lt;0</formula>
    </cfRule>
  </conditionalFormatting>
  <conditionalFormatting sqref="F66:F74 F78:F98 F102:F106">
    <cfRule type="expression" dxfId="1984" priority="17">
      <formula>F66&gt;0</formula>
    </cfRule>
    <cfRule type="expression" dxfId="1983" priority="18">
      <formula>F66&lt;0</formula>
    </cfRule>
  </conditionalFormatting>
  <conditionalFormatting sqref="F66:F74 F78:F98 F102:F106">
    <cfRule type="expression" dxfId="1982" priority="19">
      <formula>F66&gt;0</formula>
    </cfRule>
    <cfRule type="expression" dxfId="1981" priority="20">
      <formula>F66&lt;0</formula>
    </cfRule>
  </conditionalFormatting>
  <conditionalFormatting sqref="H62:H74 H78:H98 H102:H106">
    <cfRule type="expression" dxfId="1980" priority="15">
      <formula>H62&gt;0</formula>
    </cfRule>
    <cfRule type="expression" dxfId="1979" priority="16">
      <formula>H62&lt;0</formula>
    </cfRule>
  </conditionalFormatting>
  <conditionalFormatting sqref="F57:F61">
    <cfRule type="expression" dxfId="1978" priority="13">
      <formula>F57&gt;0</formula>
    </cfRule>
    <cfRule type="expression" dxfId="1977" priority="14">
      <formula>F57&lt;0</formula>
    </cfRule>
  </conditionalFormatting>
  <conditionalFormatting sqref="H57:H61">
    <cfRule type="expression" dxfId="1976" priority="11">
      <formula>H57&gt;0</formula>
    </cfRule>
    <cfRule type="expression" dxfId="1975" priority="12">
      <formula>H57&lt;0</formula>
    </cfRule>
  </conditionalFormatting>
  <conditionalFormatting sqref="F75:F77">
    <cfRule type="expression" dxfId="1974" priority="7">
      <formula>F75&gt;0</formula>
    </cfRule>
    <cfRule type="expression" dxfId="1973" priority="8">
      <formula>F75&lt;0</formula>
    </cfRule>
  </conditionalFormatting>
  <conditionalFormatting sqref="F75:F77">
    <cfRule type="expression" dxfId="1972" priority="9">
      <formula>F75&gt;0</formula>
    </cfRule>
    <cfRule type="expression" dxfId="1971" priority="10">
      <formula>F75&lt;0</formula>
    </cfRule>
  </conditionalFormatting>
  <conditionalFormatting sqref="H75:H77">
    <cfRule type="expression" dxfId="1970" priority="5">
      <formula>H75&gt;0</formula>
    </cfRule>
    <cfRule type="expression" dxfId="1969" priority="6">
      <formula>H75&lt;0</formula>
    </cfRule>
  </conditionalFormatting>
  <conditionalFormatting sqref="F22:F30">
    <cfRule type="expression" dxfId="1968" priority="3">
      <formula>F22&gt;0</formula>
    </cfRule>
    <cfRule type="expression" dxfId="1967" priority="4">
      <formula>F22&lt;0</formula>
    </cfRule>
  </conditionalFormatting>
  <conditionalFormatting sqref="F99:F101">
    <cfRule type="expression" dxfId="1966" priority="1">
      <formula>F99&gt;0</formula>
    </cfRule>
    <cfRule type="expression" dxfId="196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4" priority="25">
      <formula>F30&gt;0</formula>
    </cfRule>
    <cfRule type="expression" dxfId="1963" priority="26">
      <formula>F30&lt;0</formula>
    </cfRule>
  </conditionalFormatting>
  <conditionalFormatting sqref="Q7">
    <cfRule type="expression" dxfId="1962" priority="23">
      <formula>Q7&gt;0</formula>
    </cfRule>
    <cfRule type="expression" dxfId="1961" priority="24">
      <formula>Q7&lt;0</formula>
    </cfRule>
  </conditionalFormatting>
  <conditionalFormatting sqref="Q8">
    <cfRule type="expression" dxfId="1960" priority="21">
      <formula>Q8&gt;0</formula>
    </cfRule>
    <cfRule type="expression" dxfId="1959" priority="22">
      <formula>Q8&lt;0</formula>
    </cfRule>
  </conditionalFormatting>
  <conditionalFormatting sqref="M74">
    <cfRule type="expression" dxfId="1958" priority="15">
      <formula>M74&gt;0</formula>
    </cfRule>
    <cfRule type="expression" dxfId="1957" priority="16">
      <formula>M74&lt;0</formula>
    </cfRule>
  </conditionalFormatting>
  <conditionalFormatting sqref="F113:F149 H113:H149">
    <cfRule type="expression" dxfId="1956" priority="13">
      <formula>F113&gt;0</formula>
    </cfRule>
    <cfRule type="expression" dxfId="1955" priority="14">
      <formula>F113&lt;0</formula>
    </cfRule>
  </conditionalFormatting>
  <conditionalFormatting sqref="F105:F112">
    <cfRule type="expression" dxfId="1954" priority="11">
      <formula>F105&gt;0</formula>
    </cfRule>
    <cfRule type="expression" dxfId="1953" priority="12">
      <formula>F105&lt;0</formula>
    </cfRule>
  </conditionalFormatting>
  <conditionalFormatting sqref="H105:H112">
    <cfRule type="expression" dxfId="1952" priority="9">
      <formula>H105&gt;0</formula>
    </cfRule>
    <cfRule type="expression" dxfId="1951" priority="10">
      <formula>H105&lt;0</formula>
    </cfRule>
  </conditionalFormatting>
  <conditionalFormatting sqref="Q10">
    <cfRule type="expression" dxfId="1950" priority="7">
      <formula>Q10&gt;0</formula>
    </cfRule>
    <cfRule type="expression" dxfId="1949" priority="8">
      <formula>Q10&lt;0</formula>
    </cfRule>
  </conditionalFormatting>
  <conditionalFormatting sqref="F25:F29">
    <cfRule type="expression" dxfId="1948" priority="5">
      <formula>F25&gt;0</formula>
    </cfRule>
    <cfRule type="expression" dxfId="1947" priority="6">
      <formula>F25&lt;0</formula>
    </cfRule>
  </conditionalFormatting>
  <conditionalFormatting sqref="H25:H29">
    <cfRule type="expression" dxfId="1946" priority="3">
      <formula>H25&gt;0</formula>
    </cfRule>
    <cfRule type="expression" dxfId="1945" priority="4">
      <formula>H25&lt;0</formula>
    </cfRule>
  </conditionalFormatting>
  <conditionalFormatting sqref="J26:J35">
    <cfRule type="expression" dxfId="1944" priority="1">
      <formula>J26&gt;0</formula>
    </cfRule>
    <cfRule type="expression" dxfId="194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2" priority="47">
      <formula>F7&gt;0</formula>
    </cfRule>
    <cfRule type="expression" dxfId="1941" priority="48">
      <formula>F7&lt;0</formula>
    </cfRule>
  </conditionalFormatting>
  <conditionalFormatting sqref="Q8">
    <cfRule type="expression" dxfId="1940" priority="45">
      <formula>Q8&gt;0</formula>
    </cfRule>
    <cfRule type="expression" dxfId="1939" priority="46">
      <formula>Q8&lt;0</formula>
    </cfRule>
  </conditionalFormatting>
  <conditionalFormatting sqref="F41:F60">
    <cfRule type="expression" dxfId="1938" priority="43">
      <formula>F41&gt;0</formula>
    </cfRule>
    <cfRule type="expression" dxfId="1937" priority="44">
      <formula>F41&lt;0</formula>
    </cfRule>
  </conditionalFormatting>
  <conditionalFormatting sqref="H41:H60">
    <cfRule type="expression" dxfId="1936" priority="41">
      <formula>H41&gt;0</formula>
    </cfRule>
    <cfRule type="expression" dxfId="1935" priority="42">
      <formula>H41&lt;0</formula>
    </cfRule>
  </conditionalFormatting>
  <conditionalFormatting sqref="Q10">
    <cfRule type="expression" dxfId="1934" priority="35">
      <formula>Q10&gt;0</formula>
    </cfRule>
    <cfRule type="expression" dxfId="1933" priority="36">
      <formula>Q10&lt;0</formula>
    </cfRule>
  </conditionalFormatting>
  <conditionalFormatting sqref="J36:J60">
    <cfRule type="expression" dxfId="1932" priority="33">
      <formula>J36&gt;0</formula>
    </cfRule>
    <cfRule type="expression" dxfId="1931" priority="34">
      <formula>J36&lt;0</formula>
    </cfRule>
  </conditionalFormatting>
  <conditionalFormatting sqref="K36:K49">
    <cfRule type="expression" dxfId="1930" priority="31">
      <formula>K36&gt;0</formula>
    </cfRule>
    <cfRule type="expression" dxfId="1929" priority="32">
      <formula>K36&lt;0</formula>
    </cfRule>
  </conditionalFormatting>
  <conditionalFormatting sqref="L36:L49">
    <cfRule type="expression" dxfId="1928" priority="29">
      <formula>L36&gt;0</formula>
    </cfRule>
    <cfRule type="expression" dxfId="1927" priority="30">
      <formula>L36&lt;0</formula>
    </cfRule>
  </conditionalFormatting>
  <conditionalFormatting sqref="F114:F135">
    <cfRule type="expression" dxfId="1926" priority="27">
      <formula>F114&gt;0</formula>
    </cfRule>
    <cfRule type="expression" dxfId="1925" priority="28">
      <formula>F114&lt;0</formula>
    </cfRule>
  </conditionalFormatting>
  <conditionalFormatting sqref="H114:H135">
    <cfRule type="expression" dxfId="1924" priority="25">
      <formula>H114&gt;0</formula>
    </cfRule>
    <cfRule type="expression" dxfId="1923" priority="26">
      <formula>H114&lt;0</formula>
    </cfRule>
  </conditionalFormatting>
  <conditionalFormatting sqref="J114:J127">
    <cfRule type="expression" dxfId="1922" priority="23">
      <formula>J114&gt;0</formula>
    </cfRule>
    <cfRule type="expression" dxfId="1921" priority="24">
      <formula>J114&lt;0</formula>
    </cfRule>
  </conditionalFormatting>
  <conditionalFormatting sqref="K114:K127">
    <cfRule type="expression" dxfId="1920" priority="21">
      <formula>K114&gt;0</formula>
    </cfRule>
    <cfRule type="expression" dxfId="1919" priority="22">
      <formula>K114&lt;0</formula>
    </cfRule>
  </conditionalFormatting>
  <conditionalFormatting sqref="L114:L127">
    <cfRule type="expression" dxfId="1918" priority="19">
      <formula>L114&gt;0</formula>
    </cfRule>
    <cfRule type="expression" dxfId="1917" priority="20">
      <formula>L114&lt;0</formula>
    </cfRule>
  </conditionalFormatting>
  <conditionalFormatting sqref="F36:F40">
    <cfRule type="expression" dxfId="1916" priority="17">
      <formula>F36&gt;0</formula>
    </cfRule>
    <cfRule type="expression" dxfId="1915" priority="18">
      <formula>F36&lt;0</formula>
    </cfRule>
  </conditionalFormatting>
  <conditionalFormatting sqref="H36:H40">
    <cfRule type="expression" dxfId="1914" priority="15">
      <formula>H36&gt;0</formula>
    </cfRule>
    <cfRule type="expression" dxfId="1913" priority="16">
      <formula>H36&lt;0</formula>
    </cfRule>
  </conditionalFormatting>
  <conditionalFormatting sqref="F61:F62">
    <cfRule type="expression" dxfId="1912" priority="13">
      <formula>F61&gt;0</formula>
    </cfRule>
    <cfRule type="expression" dxfId="1911" priority="14">
      <formula>F61&lt;0</formula>
    </cfRule>
  </conditionalFormatting>
  <conditionalFormatting sqref="H61:H62">
    <cfRule type="expression" dxfId="1910" priority="11">
      <formula>H61&gt;0</formula>
    </cfRule>
    <cfRule type="expression" dxfId="1909" priority="12">
      <formula>H61&lt;0</formula>
    </cfRule>
  </conditionalFormatting>
  <conditionalFormatting sqref="J61:J62">
    <cfRule type="expression" dxfId="1908" priority="9">
      <formula>J61&gt;0</formula>
    </cfRule>
    <cfRule type="expression" dxfId="1907" priority="10">
      <formula>J61&lt;0</formula>
    </cfRule>
  </conditionalFormatting>
  <conditionalFormatting sqref="J74:J75 H74:H75 F74:F75">
    <cfRule type="expression" dxfId="1906" priority="7">
      <formula>F74&gt;0</formula>
    </cfRule>
    <cfRule type="expression" dxfId="1905" priority="8">
      <formula>F74&lt;0</formula>
    </cfRule>
  </conditionalFormatting>
  <conditionalFormatting sqref="J79:J82 F79:F83 H79:H83">
    <cfRule type="expression" dxfId="1904" priority="3">
      <formula>F79&gt;0</formula>
    </cfRule>
    <cfRule type="expression" dxfId="1903" priority="4">
      <formula>F79&lt;0</formula>
    </cfRule>
  </conditionalFormatting>
  <conditionalFormatting sqref="J84:J86 F84:F86 H84:H86">
    <cfRule type="expression" dxfId="1902" priority="1">
      <formula>F84&gt;0</formula>
    </cfRule>
    <cfRule type="expression" dxfId="190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88.96</v>
      </c>
      <c r="R4" s="425">
        <v>-7.9000000000000008E-3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8896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-309.70000000000073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-309.70000000000073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-3.3642199941340767E-2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7.643884892086332E-3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18.728421052631578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97.855999999999995</v>
      </c>
      <c r="W19" s="134"/>
    </row>
    <row r="20" spans="1:23" x14ac:dyDescent="0.25">
      <c r="O20" s="81">
        <v>1.0900000000000001</v>
      </c>
      <c r="P20" s="81">
        <f t="shared" ref="P20:P39" si="0">O20*$Q$4</f>
        <v>96.966400000000007</v>
      </c>
      <c r="W20" s="134"/>
    </row>
    <row r="21" spans="1:23" x14ac:dyDescent="0.25">
      <c r="O21" s="81">
        <v>1.08</v>
      </c>
      <c r="P21" s="81">
        <f t="shared" si="0"/>
        <v>96.076800000000006</v>
      </c>
      <c r="W21" s="134"/>
    </row>
    <row r="22" spans="1:23" x14ac:dyDescent="0.25">
      <c r="O22" s="81">
        <v>1.07</v>
      </c>
      <c r="P22" s="81">
        <f t="shared" si="0"/>
        <v>95.187200000000004</v>
      </c>
      <c r="W22" s="134"/>
    </row>
    <row r="23" spans="1:23" x14ac:dyDescent="0.25">
      <c r="O23" s="81">
        <v>1.06</v>
      </c>
      <c r="P23" s="81">
        <f t="shared" si="0"/>
        <v>94.297600000000003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93.408000000000001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92.5184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91.628799999999998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90.739199999999997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89.849599999999995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88.96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88.070399999999992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87.180799999999991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86.291199999999989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85.401599999999988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84.511999999999986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83.622399999999985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82.732799999999997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81.843199999999996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80.953599999999994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80.063999999999993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0" priority="25">
      <formula>F52&gt;0</formula>
    </cfRule>
    <cfRule type="expression" dxfId="1899" priority="26">
      <formula>F52&lt;0</formula>
    </cfRule>
  </conditionalFormatting>
  <conditionalFormatting sqref="Q7">
    <cfRule type="expression" dxfId="1898" priority="23">
      <formula>Q7&gt;0</formula>
    </cfRule>
    <cfRule type="expression" dxfId="1897" priority="24">
      <formula>Q7&lt;0</formula>
    </cfRule>
  </conditionalFormatting>
  <conditionalFormatting sqref="Q8">
    <cfRule type="expression" dxfId="1896" priority="21">
      <formula>Q8&gt;0</formula>
    </cfRule>
    <cfRule type="expression" dxfId="1895" priority="22">
      <formula>Q8&lt;0</formula>
    </cfRule>
  </conditionalFormatting>
  <conditionalFormatting sqref="F25:F37 F43:F51">
    <cfRule type="expression" dxfId="1894" priority="19">
      <formula>F25&gt;0</formula>
    </cfRule>
    <cfRule type="expression" dxfId="1893" priority="20">
      <formula>F25&lt;0</formula>
    </cfRule>
  </conditionalFormatting>
  <conditionalFormatting sqref="H25:H37 H41:H51">
    <cfRule type="expression" dxfId="1892" priority="17">
      <formula>H25&gt;0</formula>
    </cfRule>
    <cfRule type="expression" dxfId="1891" priority="18">
      <formula>H25&lt;0</formula>
    </cfRule>
  </conditionalFormatting>
  <conditionalFormatting sqref="F89:F110">
    <cfRule type="expression" dxfId="1890" priority="15">
      <formula>F89&gt;0</formula>
    </cfRule>
    <cfRule type="expression" dxfId="1889" priority="16">
      <formula>F89&lt;0</formula>
    </cfRule>
  </conditionalFormatting>
  <conditionalFormatting sqref="H89:H110">
    <cfRule type="expression" dxfId="1888" priority="13">
      <formula>H89&gt;0</formula>
    </cfRule>
    <cfRule type="expression" dxfId="1887" priority="14">
      <formula>H89&lt;0</formula>
    </cfRule>
  </conditionalFormatting>
  <conditionalFormatting sqref="Q10">
    <cfRule type="expression" dxfId="1886" priority="11">
      <formula>Q10&gt;0</formula>
    </cfRule>
    <cfRule type="expression" dxfId="1885" priority="12">
      <formula>Q10&lt;0</formula>
    </cfRule>
  </conditionalFormatting>
  <conditionalFormatting sqref="J25:J38">
    <cfRule type="expression" dxfId="1884" priority="9">
      <formula>J25&gt;0</formula>
    </cfRule>
    <cfRule type="expression" dxfId="1883" priority="10">
      <formula>J25&lt;0</formula>
    </cfRule>
  </conditionalFormatting>
  <conditionalFormatting sqref="K25:K38">
    <cfRule type="expression" dxfId="1882" priority="7">
      <formula>K25&gt;0</formula>
    </cfRule>
    <cfRule type="expression" dxfId="1881" priority="8">
      <formula>K25&lt;0</formula>
    </cfRule>
  </conditionalFormatting>
  <conditionalFormatting sqref="F38:F42">
    <cfRule type="expression" dxfId="1880" priority="3">
      <formula>F38&gt;0</formula>
    </cfRule>
    <cfRule type="expression" dxfId="1879" priority="4">
      <formula>F38&lt;0</formula>
    </cfRule>
  </conditionalFormatting>
  <conditionalFormatting sqref="H38:H40">
    <cfRule type="expression" dxfId="1878" priority="1">
      <formula>H38&gt;0</formula>
    </cfRule>
    <cfRule type="expression" dxfId="187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6" priority="25">
      <formula>F7&gt;0</formula>
    </cfRule>
    <cfRule type="expression" dxfId="1875" priority="26">
      <formula>F7&lt;0</formula>
    </cfRule>
  </conditionalFormatting>
  <conditionalFormatting sqref="Q8">
    <cfRule type="expression" dxfId="1874" priority="23">
      <formula>Q8&gt;0</formula>
    </cfRule>
    <cfRule type="expression" dxfId="1873" priority="24">
      <formula>Q8&lt;0</formula>
    </cfRule>
  </conditionalFormatting>
  <conditionalFormatting sqref="F93:F114">
    <cfRule type="expression" dxfId="1872" priority="17">
      <formula>F93&gt;0</formula>
    </cfRule>
    <cfRule type="expression" dxfId="1871" priority="18">
      <formula>F93&lt;0</formula>
    </cfRule>
  </conditionalFormatting>
  <conditionalFormatting sqref="H93:H114">
    <cfRule type="expression" dxfId="1870" priority="15">
      <formula>H93&gt;0</formula>
    </cfRule>
    <cfRule type="expression" dxfId="1869" priority="16">
      <formula>H93&lt;0</formula>
    </cfRule>
  </conditionalFormatting>
  <conditionalFormatting sqref="Q10">
    <cfRule type="expression" dxfId="1868" priority="13">
      <formula>Q10&gt;0</formula>
    </cfRule>
    <cfRule type="expression" dxfId="1867" priority="14">
      <formula>Q10&lt;0</formula>
    </cfRule>
  </conditionalFormatting>
  <conditionalFormatting sqref="J25:J38">
    <cfRule type="expression" dxfId="1866" priority="11">
      <formula>J25&gt;0</formula>
    </cfRule>
    <cfRule type="expression" dxfId="1865" priority="12">
      <formula>J25&lt;0</formula>
    </cfRule>
  </conditionalFormatting>
  <conditionalFormatting sqref="K25:K38">
    <cfRule type="expression" dxfId="1864" priority="9">
      <formula>K25&gt;0</formula>
    </cfRule>
    <cfRule type="expression" dxfId="1863" priority="10">
      <formula>K25&lt;0</formula>
    </cfRule>
  </conditionalFormatting>
  <conditionalFormatting sqref="L25:L34">
    <cfRule type="expression" dxfId="1862" priority="7">
      <formula>L25&gt;0</formula>
    </cfRule>
    <cfRule type="expression" dxfId="1861" priority="8">
      <formula>L25&lt;0</formula>
    </cfRule>
  </conditionalFormatting>
  <conditionalFormatting sqref="J43">
    <cfRule type="expression" dxfId="1860" priority="5">
      <formula>J43&gt;0</formula>
    </cfRule>
    <cfRule type="expression" dxfId="1859" priority="6">
      <formula>J43&lt;0</formula>
    </cfRule>
  </conditionalFormatting>
  <conditionalFormatting sqref="M25:M34">
    <cfRule type="expression" dxfId="1858" priority="3">
      <formula>M25&gt;0</formula>
    </cfRule>
    <cfRule type="expression" dxfId="1857" priority="4">
      <formula>M25&lt;0</formula>
    </cfRule>
  </conditionalFormatting>
  <conditionalFormatting sqref="H61:H64 F61:F64">
    <cfRule type="expression" dxfId="1856" priority="1">
      <formula>F61&gt;0</formula>
    </cfRule>
    <cfRule type="expression" dxfId="185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36.3399</v>
      </c>
      <c r="R4" s="425">
        <v>-1.14E-2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3633.99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1493.6499999999996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1493.6499999999996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0.69785641533588105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2.0913651385942172E-2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14.535959999999999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39.973890000000004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39.610491000000003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39.247092000000002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38.883693000000001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38.520294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38.156894999999999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37.793496000000005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37.430097000000004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37.066698000000002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36.703299000000001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36.3399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35.976500999999999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35.613101999999998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35.249702999999997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34.886303999999996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34.522905000000002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34.159506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33.796106999999999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33.432707999999998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33.069309000000004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32.705910000000003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4" priority="33">
      <formula>F59&gt;0</formula>
    </cfRule>
    <cfRule type="expression" dxfId="1853" priority="34">
      <formula>F59&lt;0</formula>
    </cfRule>
  </conditionalFormatting>
  <conditionalFormatting sqref="Q7">
    <cfRule type="expression" dxfId="1852" priority="31">
      <formula>Q7&gt;0</formula>
    </cfRule>
    <cfRule type="expression" dxfId="1851" priority="32">
      <formula>Q7&lt;0</formula>
    </cfRule>
  </conditionalFormatting>
  <conditionalFormatting sqref="Q8">
    <cfRule type="expression" dxfId="1850" priority="29">
      <formula>Q8&gt;0</formula>
    </cfRule>
    <cfRule type="expression" dxfId="1849" priority="30">
      <formula>Q8&lt;0</formula>
    </cfRule>
  </conditionalFormatting>
  <conditionalFormatting sqref="F30:F58">
    <cfRule type="expression" dxfId="1848" priority="27">
      <formula>F30&gt;0</formula>
    </cfRule>
    <cfRule type="expression" dxfId="1847" priority="28">
      <formula>F30&lt;0</formula>
    </cfRule>
  </conditionalFormatting>
  <conditionalFormatting sqref="H30:H58">
    <cfRule type="expression" dxfId="1846" priority="25">
      <formula>H30&gt;0</formula>
    </cfRule>
    <cfRule type="expression" dxfId="1845" priority="26">
      <formula>H30&lt;0</formula>
    </cfRule>
  </conditionalFormatting>
  <conditionalFormatting sqref="Q10">
    <cfRule type="expression" dxfId="1844" priority="23">
      <formula>Q10&gt;0</formula>
    </cfRule>
    <cfRule type="expression" dxfId="1843" priority="24">
      <formula>Q10&lt;0</formula>
    </cfRule>
  </conditionalFormatting>
  <conditionalFormatting sqref="J25:J38">
    <cfRule type="expression" dxfId="1842" priority="21">
      <formula>J25&gt;0</formula>
    </cfRule>
    <cfRule type="expression" dxfId="1841" priority="22">
      <formula>J25&lt;0</formula>
    </cfRule>
  </conditionalFormatting>
  <conditionalFormatting sqref="K25:K33">
    <cfRule type="expression" dxfId="1840" priority="19">
      <formula>K25&gt;0</formula>
    </cfRule>
    <cfRule type="expression" dxfId="1839" priority="20">
      <formula>K25&lt;0</formula>
    </cfRule>
  </conditionalFormatting>
  <conditionalFormatting sqref="L25:L38">
    <cfRule type="expression" dxfId="1838" priority="17">
      <formula>L25&gt;0</formula>
    </cfRule>
    <cfRule type="expression" dxfId="1837" priority="18">
      <formula>L25&lt;0</formula>
    </cfRule>
  </conditionalFormatting>
  <conditionalFormatting sqref="F89:F110">
    <cfRule type="expression" dxfId="1836" priority="15">
      <formula>F89&gt;0</formula>
    </cfRule>
    <cfRule type="expression" dxfId="1835" priority="16">
      <formula>F89&lt;0</formula>
    </cfRule>
  </conditionalFormatting>
  <conditionalFormatting sqref="H89:H110">
    <cfRule type="expression" dxfId="1834" priority="13">
      <formula>H89&gt;0</formula>
    </cfRule>
    <cfRule type="expression" dxfId="1833" priority="14">
      <formula>H89&lt;0</formula>
    </cfRule>
  </conditionalFormatting>
  <conditionalFormatting sqref="J89:J102">
    <cfRule type="expression" dxfId="1832" priority="11">
      <formula>J89&gt;0</formula>
    </cfRule>
    <cfRule type="expression" dxfId="1831" priority="12">
      <formula>J89&lt;0</formula>
    </cfRule>
  </conditionalFormatting>
  <conditionalFormatting sqref="K89:K102">
    <cfRule type="expression" dxfId="1830" priority="9">
      <formula>K89&gt;0</formula>
    </cfRule>
    <cfRule type="expression" dxfId="1829" priority="10">
      <formula>K89&lt;0</formula>
    </cfRule>
  </conditionalFormatting>
  <conditionalFormatting sqref="L89:L102">
    <cfRule type="expression" dxfId="1828" priority="7">
      <formula>L89&gt;0</formula>
    </cfRule>
    <cfRule type="expression" dxfId="1827" priority="8">
      <formula>L89&lt;0</formula>
    </cfRule>
  </conditionalFormatting>
  <conditionalFormatting sqref="F25:F29">
    <cfRule type="expression" dxfId="1826" priority="5">
      <formula>F25&gt;0</formula>
    </cfRule>
    <cfRule type="expression" dxfId="1825" priority="6">
      <formula>F25&lt;0</formula>
    </cfRule>
  </conditionalFormatting>
  <conditionalFormatting sqref="H25:H29">
    <cfRule type="expression" dxfId="1824" priority="3">
      <formula>H25&gt;0</formula>
    </cfRule>
    <cfRule type="expression" dxfId="1823" priority="4">
      <formula>H25&lt;0</formula>
    </cfRule>
  </conditionalFormatting>
  <conditionalFormatting sqref="F29">
    <cfRule type="expression" dxfId="1822" priority="1">
      <formula>F29&gt;0</formula>
    </cfRule>
    <cfRule type="expression" dxfId="182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0" priority="31">
      <formula>F47&gt;0</formula>
    </cfRule>
    <cfRule type="expression" dxfId="1819" priority="32">
      <formula>F47&lt;0</formula>
    </cfRule>
  </conditionalFormatting>
  <conditionalFormatting sqref="Q7">
    <cfRule type="expression" dxfId="1818" priority="29">
      <formula>Q7&gt;0</formula>
    </cfRule>
    <cfRule type="expression" dxfId="1817" priority="30">
      <formula>Q7&lt;0</formula>
    </cfRule>
  </conditionalFormatting>
  <conditionalFormatting sqref="Q8">
    <cfRule type="expression" dxfId="1816" priority="27">
      <formula>Q8&gt;0</formula>
    </cfRule>
    <cfRule type="expression" dxfId="1815" priority="28">
      <formula>Q8&lt;0</formula>
    </cfRule>
  </conditionalFormatting>
  <conditionalFormatting sqref="F30:F46">
    <cfRule type="expression" dxfId="1814" priority="25">
      <formula>F30&gt;0</formula>
    </cfRule>
    <cfRule type="expression" dxfId="1813" priority="26">
      <formula>F30&lt;0</formula>
    </cfRule>
  </conditionalFormatting>
  <conditionalFormatting sqref="H30:H46">
    <cfRule type="expression" dxfId="1812" priority="23">
      <formula>H30&gt;0</formula>
    </cfRule>
    <cfRule type="expression" dxfId="1811" priority="24">
      <formula>H30&lt;0</formula>
    </cfRule>
  </conditionalFormatting>
  <conditionalFormatting sqref="Q10">
    <cfRule type="expression" dxfId="1810" priority="21">
      <formula>Q10&gt;0</formula>
    </cfRule>
    <cfRule type="expression" dxfId="1809" priority="22">
      <formula>Q10&lt;0</formula>
    </cfRule>
  </conditionalFormatting>
  <conditionalFormatting sqref="J25:J38">
    <cfRule type="expression" dxfId="1808" priority="19">
      <formula>J25&gt;0</formula>
    </cfRule>
    <cfRule type="expression" dxfId="1807" priority="20">
      <formula>J25&lt;0</formula>
    </cfRule>
  </conditionalFormatting>
  <conditionalFormatting sqref="K25:K38">
    <cfRule type="expression" dxfId="1806" priority="17">
      <formula>K25&gt;0</formula>
    </cfRule>
    <cfRule type="expression" dxfId="1805" priority="18">
      <formula>K25&lt;0</formula>
    </cfRule>
  </conditionalFormatting>
  <conditionalFormatting sqref="L25:L38">
    <cfRule type="expression" dxfId="1804" priority="15">
      <formula>L25&gt;0</formula>
    </cfRule>
    <cfRule type="expression" dxfId="1803" priority="16">
      <formula>L25&lt;0</formula>
    </cfRule>
  </conditionalFormatting>
  <conditionalFormatting sqref="F89:F110">
    <cfRule type="expression" dxfId="1802" priority="13">
      <formula>F89&gt;0</formula>
    </cfRule>
    <cfRule type="expression" dxfId="1801" priority="14">
      <formula>F89&lt;0</formula>
    </cfRule>
  </conditionalFormatting>
  <conditionalFormatting sqref="H89:H110">
    <cfRule type="expression" dxfId="1800" priority="11">
      <formula>H89&gt;0</formula>
    </cfRule>
    <cfRule type="expression" dxfId="1799" priority="12">
      <formula>H89&lt;0</formula>
    </cfRule>
  </conditionalFormatting>
  <conditionalFormatting sqref="J89:J102">
    <cfRule type="expression" dxfId="1798" priority="9">
      <formula>J89&gt;0</formula>
    </cfRule>
    <cfRule type="expression" dxfId="1797" priority="10">
      <formula>J89&lt;0</formula>
    </cfRule>
  </conditionalFormatting>
  <conditionalFormatting sqref="K89:K102">
    <cfRule type="expression" dxfId="1796" priority="7">
      <formula>K89&gt;0</formula>
    </cfRule>
    <cfRule type="expression" dxfId="1795" priority="8">
      <formula>K89&lt;0</formula>
    </cfRule>
  </conditionalFormatting>
  <conditionalFormatting sqref="L89:L102">
    <cfRule type="expression" dxfId="1794" priority="5">
      <formula>L89&gt;0</formula>
    </cfRule>
    <cfRule type="expression" dxfId="1793" priority="6">
      <formula>L89&lt;0</formula>
    </cfRule>
  </conditionalFormatting>
  <conditionalFormatting sqref="F25:F29">
    <cfRule type="expression" dxfId="1792" priority="3">
      <formula>F25&gt;0</formula>
    </cfRule>
    <cfRule type="expression" dxfId="1791" priority="4">
      <formula>F25&lt;0</formula>
    </cfRule>
  </conditionalFormatting>
  <conditionalFormatting sqref="H25:H29">
    <cfRule type="expression" dxfId="1790" priority="1">
      <formula>H25&gt;0</formula>
    </cfRule>
    <cfRule type="expression" dxfId="17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44.369900000000001</v>
      </c>
      <c r="R4" s="425">
        <v>1.1599999999999999E-2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13310.970000000001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-2176.09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-2176.09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-0.1405102065853687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4.1018798780254183E-2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9.6456304347826105</v>
      </c>
      <c r="T13" s="1">
        <v>43421</v>
      </c>
      <c r="U13" s="757" t="s">
        <v>1318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48.806890000000003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48.363191000000008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47.919492000000005</v>
      </c>
    </row>
    <row r="20" spans="1:20" x14ac:dyDescent="0.25">
      <c r="O20" s="81">
        <v>1.07</v>
      </c>
      <c r="P20" s="81">
        <f t="shared" si="0"/>
        <v>47.475793000000003</v>
      </c>
    </row>
    <row r="21" spans="1:20" x14ac:dyDescent="0.25">
      <c r="O21" s="81">
        <v>1.06</v>
      </c>
      <c r="P21" s="81">
        <f t="shared" si="0"/>
        <v>47.032094000000001</v>
      </c>
    </row>
    <row r="22" spans="1:20" x14ac:dyDescent="0.25">
      <c r="O22" s="81">
        <v>1.05</v>
      </c>
      <c r="P22" s="81">
        <f t="shared" si="0"/>
        <v>46.588395000000006</v>
      </c>
    </row>
    <row r="23" spans="1:20" x14ac:dyDescent="0.25">
      <c r="O23" s="81">
        <v>1.04</v>
      </c>
      <c r="P23" s="81">
        <f t="shared" si="0"/>
        <v>46.144696000000003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45.700997000000001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45.257297999999999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44.813599000000004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44.369900000000001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43.926200999999999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43.482502000000004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43.038803000000001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42.595103999999999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42.151404999999997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41.707706000000002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41.264007000000007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40.820308000000004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40.376609000000002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39.93291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8" priority="35">
      <formula>F54&gt;0</formula>
    </cfRule>
    <cfRule type="expression" dxfId="1787" priority="36">
      <formula>F54&lt;0</formula>
    </cfRule>
  </conditionalFormatting>
  <conditionalFormatting sqref="Q7">
    <cfRule type="expression" dxfId="1786" priority="33">
      <formula>Q7&gt;0</formula>
    </cfRule>
    <cfRule type="expression" dxfId="1785" priority="34">
      <formula>Q7&lt;0</formula>
    </cfRule>
  </conditionalFormatting>
  <conditionalFormatting sqref="Q8">
    <cfRule type="expression" dxfId="1784" priority="31">
      <formula>Q8&gt;0</formula>
    </cfRule>
    <cfRule type="expression" dxfId="1783" priority="32">
      <formula>Q8&lt;0</formula>
    </cfRule>
  </conditionalFormatting>
  <conditionalFormatting sqref="F30:F53">
    <cfRule type="expression" dxfId="1782" priority="29">
      <formula>F30&gt;0</formula>
    </cfRule>
    <cfRule type="expression" dxfId="1781" priority="30">
      <formula>F30&lt;0</formula>
    </cfRule>
  </conditionalFormatting>
  <conditionalFormatting sqref="H30:H53">
    <cfRule type="expression" dxfId="1780" priority="27">
      <formula>H30&gt;0</formula>
    </cfRule>
    <cfRule type="expression" dxfId="1779" priority="28">
      <formula>H30&lt;0</formula>
    </cfRule>
  </conditionalFormatting>
  <conditionalFormatting sqref="Q10">
    <cfRule type="expression" dxfId="1778" priority="25">
      <formula>Q10&gt;0</formula>
    </cfRule>
    <cfRule type="expression" dxfId="1777" priority="26">
      <formula>Q10&lt;0</formula>
    </cfRule>
  </conditionalFormatting>
  <conditionalFormatting sqref="J25:J39">
    <cfRule type="expression" dxfId="1776" priority="23">
      <formula>J25&gt;0</formula>
    </cfRule>
    <cfRule type="expression" dxfId="1775" priority="24">
      <formula>J25&lt;0</formula>
    </cfRule>
  </conditionalFormatting>
  <conditionalFormatting sqref="K25:K36">
    <cfRule type="expression" dxfId="1774" priority="21">
      <formula>K25&gt;0</formula>
    </cfRule>
    <cfRule type="expression" dxfId="1773" priority="22">
      <formula>K25&lt;0</formula>
    </cfRule>
  </conditionalFormatting>
  <conditionalFormatting sqref="L25">
    <cfRule type="expression" dxfId="1772" priority="19">
      <formula>L25&gt;0</formula>
    </cfRule>
    <cfRule type="expression" dxfId="1771" priority="20">
      <formula>L25&lt;0</formula>
    </cfRule>
  </conditionalFormatting>
  <conditionalFormatting sqref="F89:F110">
    <cfRule type="expression" dxfId="1770" priority="17">
      <formula>F89&gt;0</formula>
    </cfRule>
    <cfRule type="expression" dxfId="1769" priority="18">
      <formula>F89&lt;0</formula>
    </cfRule>
  </conditionalFormatting>
  <conditionalFormatting sqref="H89:H110">
    <cfRule type="expression" dxfId="1768" priority="15">
      <formula>H89&gt;0</formula>
    </cfRule>
    <cfRule type="expression" dxfId="1767" priority="16">
      <formula>H89&lt;0</formula>
    </cfRule>
  </conditionalFormatting>
  <conditionalFormatting sqref="J89:J102">
    <cfRule type="expression" dxfId="1766" priority="13">
      <formula>J89&gt;0</formula>
    </cfRule>
    <cfRule type="expression" dxfId="1765" priority="14">
      <formula>J89&lt;0</formula>
    </cfRule>
  </conditionalFormatting>
  <conditionalFormatting sqref="K89:K102">
    <cfRule type="expression" dxfId="1764" priority="11">
      <formula>K89&gt;0</formula>
    </cfRule>
    <cfRule type="expression" dxfId="1763" priority="12">
      <formula>K89&lt;0</formula>
    </cfRule>
  </conditionalFormatting>
  <conditionalFormatting sqref="L89:L102">
    <cfRule type="expression" dxfId="1762" priority="9">
      <formula>L89&gt;0</formula>
    </cfRule>
    <cfRule type="expression" dxfId="1761" priority="10">
      <formula>L89&lt;0</formula>
    </cfRule>
  </conditionalFormatting>
  <conditionalFormatting sqref="F25:F29">
    <cfRule type="expression" dxfId="1760" priority="7">
      <formula>F25&gt;0</formula>
    </cfRule>
    <cfRule type="expression" dxfId="1759" priority="8">
      <formula>F25&lt;0</formula>
    </cfRule>
  </conditionalFormatting>
  <conditionalFormatting sqref="H25:H29">
    <cfRule type="expression" dxfId="1758" priority="5">
      <formula>H25&gt;0</formula>
    </cfRule>
    <cfRule type="expression" dxfId="175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52.73</v>
      </c>
      <c r="R4" s="425">
        <v>-2.2100000000000002E-2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10546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604.59999999999854</v>
      </c>
      <c r="R7">
        <v>100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604.59999999999854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6.0816384010300206E-2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5.3100701687843734E-2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13.23212045169385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58.003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57.475700000000003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56.948399999999999</v>
      </c>
    </row>
    <row r="20" spans="1:21" x14ac:dyDescent="0.25">
      <c r="O20" s="81">
        <v>1.07</v>
      </c>
      <c r="P20" s="81">
        <f t="shared" si="2"/>
        <v>56.421100000000003</v>
      </c>
      <c r="T20" s="1">
        <v>43416</v>
      </c>
      <c r="U20" t="s">
        <v>1308</v>
      </c>
    </row>
    <row r="21" spans="1:21" x14ac:dyDescent="0.25">
      <c r="O21" s="81">
        <v>1.06</v>
      </c>
      <c r="P21" s="81">
        <f t="shared" si="2"/>
        <v>55.893799999999999</v>
      </c>
    </row>
    <row r="22" spans="1:21" x14ac:dyDescent="0.25">
      <c r="O22" s="81">
        <v>1.05</v>
      </c>
      <c r="P22" s="81">
        <f t="shared" si="2"/>
        <v>55.366500000000002</v>
      </c>
    </row>
    <row r="23" spans="1:21" x14ac:dyDescent="0.25">
      <c r="O23" s="81">
        <v>1.04</v>
      </c>
      <c r="P23" s="81">
        <f t="shared" si="2"/>
        <v>54.839199999999998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54.311900000000001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53.784599999999998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53.257300000000001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52.73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52.202699999999993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51.675399999999996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51.148099999999992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50.620799999999996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50.093499999999992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49.566199999999995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49.038899999999998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48.511600000000001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47.984299999999998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47.457000000000001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6" priority="43">
      <formula>F63&gt;0</formula>
    </cfRule>
    <cfRule type="expression" dxfId="1755" priority="44">
      <formula>F63&lt;0</formula>
    </cfRule>
  </conditionalFormatting>
  <conditionalFormatting sqref="Q7">
    <cfRule type="expression" dxfId="1754" priority="41">
      <formula>Q7&gt;0</formula>
    </cfRule>
    <cfRule type="expression" dxfId="1753" priority="42">
      <formula>Q7&lt;0</formula>
    </cfRule>
  </conditionalFormatting>
  <conditionalFormatting sqref="Q8">
    <cfRule type="expression" dxfId="1752" priority="39">
      <formula>Q8&gt;0</formula>
    </cfRule>
    <cfRule type="expression" dxfId="1751" priority="40">
      <formula>Q8&lt;0</formula>
    </cfRule>
  </conditionalFormatting>
  <conditionalFormatting sqref="F30:F62">
    <cfRule type="expression" dxfId="1750" priority="37">
      <formula>F30&gt;0</formula>
    </cfRule>
    <cfRule type="expression" dxfId="1749" priority="38">
      <formula>F30&lt;0</formula>
    </cfRule>
  </conditionalFormatting>
  <conditionalFormatting sqref="H30:H62">
    <cfRule type="expression" dxfId="1748" priority="35">
      <formula>H30&gt;0</formula>
    </cfRule>
    <cfRule type="expression" dxfId="1747" priority="36">
      <formula>H30&lt;0</formula>
    </cfRule>
  </conditionalFormatting>
  <conditionalFormatting sqref="Q10">
    <cfRule type="expression" dxfId="1746" priority="33">
      <formula>Q10&gt;0</formula>
    </cfRule>
    <cfRule type="expression" dxfId="1745" priority="34">
      <formula>Q10&lt;0</formula>
    </cfRule>
  </conditionalFormatting>
  <conditionalFormatting sqref="K25:K39">
    <cfRule type="expression" dxfId="1744" priority="29">
      <formula>K25&gt;0</formula>
    </cfRule>
    <cfRule type="expression" dxfId="1743" priority="30">
      <formula>K25&lt;0</formula>
    </cfRule>
  </conditionalFormatting>
  <conditionalFormatting sqref="L25">
    <cfRule type="expression" dxfId="1742" priority="27">
      <formula>L25&gt;0</formula>
    </cfRule>
    <cfRule type="expression" dxfId="1741" priority="28">
      <formula>L25&lt;0</formula>
    </cfRule>
  </conditionalFormatting>
  <conditionalFormatting sqref="F89:F110">
    <cfRule type="expression" dxfId="1740" priority="25">
      <formula>F89&gt;0</formula>
    </cfRule>
    <cfRule type="expression" dxfId="1739" priority="26">
      <formula>F89&lt;0</formula>
    </cfRule>
  </conditionalFormatting>
  <conditionalFormatting sqref="H89:H110">
    <cfRule type="expression" dxfId="1738" priority="23">
      <formula>H89&gt;0</formula>
    </cfRule>
    <cfRule type="expression" dxfId="1737" priority="24">
      <formula>H89&lt;0</formula>
    </cfRule>
  </conditionalFormatting>
  <conditionalFormatting sqref="J89:J102">
    <cfRule type="expression" dxfId="1736" priority="21">
      <formula>J89&gt;0</formula>
    </cfRule>
    <cfRule type="expression" dxfId="1735" priority="22">
      <formula>J89&lt;0</formula>
    </cfRule>
  </conditionalFormatting>
  <conditionalFormatting sqref="K89:K102">
    <cfRule type="expression" dxfId="1734" priority="19">
      <formula>K89&gt;0</formula>
    </cfRule>
    <cfRule type="expression" dxfId="1733" priority="20">
      <formula>K89&lt;0</formula>
    </cfRule>
  </conditionalFormatting>
  <conditionalFormatting sqref="L89:L102">
    <cfRule type="expression" dxfId="1732" priority="17">
      <formula>L89&gt;0</formula>
    </cfRule>
    <cfRule type="expression" dxfId="1731" priority="18">
      <formula>L89&lt;0</formula>
    </cfRule>
  </conditionalFormatting>
  <conditionalFormatting sqref="F25 F29">
    <cfRule type="expression" dxfId="1730" priority="15">
      <formula>F25&gt;0</formula>
    </cfRule>
    <cfRule type="expression" dxfId="1729" priority="16">
      <formula>F25&lt;0</formula>
    </cfRule>
  </conditionalFormatting>
  <conditionalFormatting sqref="H25 H29">
    <cfRule type="expression" dxfId="1728" priority="13">
      <formula>H25&gt;0</formula>
    </cfRule>
    <cfRule type="expression" dxfId="1727" priority="14">
      <formula>H25&lt;0</formula>
    </cfRule>
  </conditionalFormatting>
  <conditionalFormatting sqref="F26:F28">
    <cfRule type="expression" dxfId="1726" priority="11">
      <formula>F26&gt;0</formula>
    </cfRule>
    <cfRule type="expression" dxfId="1725" priority="12">
      <formula>F26&lt;0</formula>
    </cfRule>
  </conditionalFormatting>
  <conditionalFormatting sqref="H26:H28">
    <cfRule type="expression" dxfId="1724" priority="9">
      <formula>H26&gt;0</formula>
    </cfRule>
    <cfRule type="expression" dxfId="1723" priority="10">
      <formula>H26&lt;0</formula>
    </cfRule>
  </conditionalFormatting>
  <conditionalFormatting sqref="J25:J49">
    <cfRule type="expression" dxfId="1722" priority="5">
      <formula>J25&gt;0</formula>
    </cfRule>
    <cfRule type="expression" dxfId="1721" priority="6">
      <formula>J25&lt;0</formula>
    </cfRule>
  </conditionalFormatting>
  <conditionalFormatting sqref="J50:J51">
    <cfRule type="expression" dxfId="1720" priority="3">
      <formula>J50&gt;0</formula>
    </cfRule>
    <cfRule type="expression" dxfId="1719" priority="4">
      <formula>J50&lt;0</formula>
    </cfRule>
  </conditionalFormatting>
  <conditionalFormatting sqref="J52:J56">
    <cfRule type="expression" dxfId="1718" priority="1">
      <formula>J52&gt;0</formula>
    </cfRule>
    <cfRule type="expression" dxfId="1717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30.22</v>
      </c>
      <c r="R4" s="425">
        <v>1.04E-2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30220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1768.2799999999916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1768.2799999999916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6.2150196894950147E-2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6.6181336863004633E-2</v>
      </c>
      <c r="R11">
        <v>0.5</v>
      </c>
    </row>
    <row r="12" spans="1:21" x14ac:dyDescent="0.25">
      <c r="A12" s="885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8.6342857142857135</v>
      </c>
      <c r="T13" s="694"/>
    </row>
    <row r="14" spans="1:21" x14ac:dyDescent="0.25">
      <c r="A14" s="885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O18" s="81">
        <v>1.1000000000000001</v>
      </c>
      <c r="P18" s="81">
        <f>O18*$Q$4</f>
        <v>33.242000000000004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32.939799999999998</v>
      </c>
    </row>
    <row r="20" spans="1:21" x14ac:dyDescent="0.25">
      <c r="O20" s="81">
        <v>1.08</v>
      </c>
      <c r="P20" s="81">
        <f t="shared" si="2"/>
        <v>32.637599999999999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32.3354</v>
      </c>
    </row>
    <row r="22" spans="1:21" x14ac:dyDescent="0.25">
      <c r="O22" s="81">
        <v>1.06</v>
      </c>
      <c r="P22" s="81">
        <f t="shared" si="2"/>
        <v>32.033200000000001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31.731000000000002</v>
      </c>
    </row>
    <row r="24" spans="1:21" x14ac:dyDescent="0.25">
      <c r="O24" s="81">
        <v>1.04</v>
      </c>
      <c r="P24" s="81">
        <f t="shared" si="2"/>
        <v>31.428799999999999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31.1266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30.824400000000001</v>
      </c>
    </row>
    <row r="27" spans="1:21" x14ac:dyDescent="0.25">
      <c r="O27" s="81">
        <v>1.01</v>
      </c>
      <c r="P27" s="81">
        <f t="shared" si="2"/>
        <v>30.522199999999998</v>
      </c>
      <c r="T27" s="1">
        <v>43397</v>
      </c>
      <c r="U27" t="s">
        <v>1302</v>
      </c>
    </row>
    <row r="28" spans="1:21" x14ac:dyDescent="0.25">
      <c r="O28" s="81">
        <v>1</v>
      </c>
      <c r="P28" s="81">
        <f t="shared" si="2"/>
        <v>30.22</v>
      </c>
      <c r="T28" s="1">
        <v>43399</v>
      </c>
      <c r="U28" t="s">
        <v>1301</v>
      </c>
    </row>
    <row r="29" spans="1:21" x14ac:dyDescent="0.25">
      <c r="O29" s="81">
        <v>0.99</v>
      </c>
      <c r="P29" s="81">
        <f t="shared" si="2"/>
        <v>29.9178</v>
      </c>
    </row>
    <row r="30" spans="1:21" x14ac:dyDescent="0.25">
      <c r="O30" s="81">
        <v>0.98</v>
      </c>
      <c r="P30" s="81">
        <f t="shared" si="2"/>
        <v>29.615599999999997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29.313399999999998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29.011199999999999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28.708999999999996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28.406799999999997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28.104600000000001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27.802399999999999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27.5002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27.198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6" priority="43">
      <formula>F37&gt;0</formula>
    </cfRule>
    <cfRule type="expression" dxfId="1715" priority="44">
      <formula>F37&lt;0</formula>
    </cfRule>
  </conditionalFormatting>
  <conditionalFormatting sqref="Q7">
    <cfRule type="expression" dxfId="1714" priority="41">
      <formula>Q7&gt;0</formula>
    </cfRule>
    <cfRule type="expression" dxfId="1713" priority="42">
      <formula>Q7&lt;0</formula>
    </cfRule>
  </conditionalFormatting>
  <conditionalFormatting sqref="Q8">
    <cfRule type="expression" dxfId="1712" priority="39">
      <formula>Q8&gt;0</formula>
    </cfRule>
    <cfRule type="expression" dxfId="1711" priority="40">
      <formula>Q8&lt;0</formula>
    </cfRule>
  </conditionalFormatting>
  <conditionalFormatting sqref="Q10">
    <cfRule type="expression" dxfId="1710" priority="33">
      <formula>Q10&gt;0</formula>
    </cfRule>
    <cfRule type="expression" dxfId="1709" priority="34">
      <formula>Q10&lt;0</formula>
    </cfRule>
  </conditionalFormatting>
  <conditionalFormatting sqref="J32:J45">
    <cfRule type="expression" dxfId="1708" priority="31">
      <formula>J32&gt;0</formula>
    </cfRule>
    <cfRule type="expression" dxfId="1707" priority="32">
      <formula>J32&lt;0</formula>
    </cfRule>
  </conditionalFormatting>
  <conditionalFormatting sqref="K32:K45">
    <cfRule type="expression" dxfId="1706" priority="29">
      <formula>K32&gt;0</formula>
    </cfRule>
    <cfRule type="expression" dxfId="1705" priority="30">
      <formula>K32&lt;0</formula>
    </cfRule>
  </conditionalFormatting>
  <conditionalFormatting sqref="L32:L40">
    <cfRule type="expression" dxfId="1704" priority="27">
      <formula>L32&gt;0</formula>
    </cfRule>
    <cfRule type="expression" dxfId="1703" priority="28">
      <formula>L32&lt;0</formula>
    </cfRule>
  </conditionalFormatting>
  <conditionalFormatting sqref="F108:F129">
    <cfRule type="expression" dxfId="1702" priority="25">
      <formula>F108&gt;0</formula>
    </cfRule>
    <cfRule type="expression" dxfId="1701" priority="26">
      <formula>F108&lt;0</formula>
    </cfRule>
  </conditionalFormatting>
  <conditionalFormatting sqref="H108:H129">
    <cfRule type="expression" dxfId="1700" priority="23">
      <formula>H108&gt;0</formula>
    </cfRule>
    <cfRule type="expression" dxfId="1699" priority="24">
      <formula>H108&lt;0</formula>
    </cfRule>
  </conditionalFormatting>
  <conditionalFormatting sqref="J108:J121">
    <cfRule type="expression" dxfId="1698" priority="21">
      <formula>J108&gt;0</formula>
    </cfRule>
    <cfRule type="expression" dxfId="1697" priority="22">
      <formula>J108&lt;0</formula>
    </cfRule>
  </conditionalFormatting>
  <conditionalFormatting sqref="K108:K121">
    <cfRule type="expression" dxfId="1696" priority="19">
      <formula>K108&gt;0</formula>
    </cfRule>
    <cfRule type="expression" dxfId="1695" priority="20">
      <formula>K108&lt;0</formula>
    </cfRule>
  </conditionalFormatting>
  <conditionalFormatting sqref="L108:L121">
    <cfRule type="expression" dxfId="1694" priority="17">
      <formula>L108&gt;0</formula>
    </cfRule>
    <cfRule type="expression" dxfId="1693" priority="18">
      <formula>L108&lt;0</formula>
    </cfRule>
  </conditionalFormatting>
  <conditionalFormatting sqref="F32:F36">
    <cfRule type="expression" dxfId="1692" priority="15">
      <formula>F32&gt;0</formula>
    </cfRule>
    <cfRule type="expression" dxfId="1691" priority="16">
      <formula>F32&lt;0</formula>
    </cfRule>
  </conditionalFormatting>
  <conditionalFormatting sqref="H32:H36">
    <cfRule type="expression" dxfId="1690" priority="13">
      <formula>H32&gt;0</formula>
    </cfRule>
    <cfRule type="expression" dxfId="1689" priority="14">
      <formula>H32&lt;0</formula>
    </cfRule>
  </conditionalFormatting>
  <conditionalFormatting sqref="Q9">
    <cfRule type="expression" dxfId="1688" priority="11">
      <formula>Q9&gt;0</formula>
    </cfRule>
    <cfRule type="expression" dxfId="1687" priority="12">
      <formula>Q9&lt;0</formula>
    </cfRule>
  </conditionalFormatting>
  <conditionalFormatting sqref="H67:H69 F67:F69">
    <cfRule type="expression" dxfId="1686" priority="9">
      <formula>F67&gt;0</formula>
    </cfRule>
    <cfRule type="expression" dxfId="1685" priority="10">
      <formula>F67&lt;0</formula>
    </cfRule>
  </conditionalFormatting>
  <conditionalFormatting sqref="H70:H72 F70:F72">
    <cfRule type="expression" dxfId="1684" priority="7">
      <formula>F70&gt;0</formula>
    </cfRule>
    <cfRule type="expression" dxfId="1683" priority="8">
      <formula>F70&lt;0</formula>
    </cfRule>
  </conditionalFormatting>
  <conditionalFormatting sqref="F78:F79 H78:H79">
    <cfRule type="expression" dxfId="1682" priority="5">
      <formula>F78&gt;0</formula>
    </cfRule>
    <cfRule type="expression" dxfId="1681" priority="6">
      <formula>F78&lt;0</formula>
    </cfRule>
  </conditionalFormatting>
  <conditionalFormatting sqref="F76:F77 H76:H77">
    <cfRule type="expression" dxfId="1680" priority="3">
      <formula>F76&gt;0</formula>
    </cfRule>
    <cfRule type="expression" dxfId="1679" priority="4">
      <formula>F76&lt;0</formula>
    </cfRule>
  </conditionalFormatting>
  <conditionalFormatting sqref="F74:F75 H74:H75">
    <cfRule type="expression" dxfId="1678" priority="1">
      <formula>F74&gt;0</formula>
    </cfRule>
    <cfRule type="expression" dxfId="1677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207.06</v>
      </c>
      <c r="R4" s="425">
        <v>-8.5900000000000004E-2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4141.2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1495.9700000000016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1352.9400000000014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0.48522734608680768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2.4147590070510961E-3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30.183673469387752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0" t="s">
        <v>78</v>
      </c>
      <c r="P24" s="880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227.76600000000002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225.69540000000001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223.62480000000002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221.55420000000001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219.48360000000002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217.41300000000001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215.3424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213.27180000000001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211.2012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209.13060000000002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207.06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204.98939999999999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202.9188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200.84819999999999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198.77760000000001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196.70699999999999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194.63639999999998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192.56580000000002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190.49520000000001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188.4246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186.35400000000001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6" priority="30">
      <formula>F51&gt;0</formula>
    </cfRule>
    <cfRule type="expression" dxfId="1675" priority="31">
      <formula>F51&lt;0</formula>
    </cfRule>
  </conditionalFormatting>
  <conditionalFormatting sqref="Q7">
    <cfRule type="expression" dxfId="1674" priority="28">
      <formula>Q7&gt;0</formula>
    </cfRule>
    <cfRule type="expression" dxfId="1673" priority="29">
      <formula>Q7&lt;0</formula>
    </cfRule>
  </conditionalFormatting>
  <conditionalFormatting sqref="Q8">
    <cfRule type="expression" dxfId="1672" priority="26">
      <formula>Q8&gt;0</formula>
    </cfRule>
    <cfRule type="expression" dxfId="1671" priority="27">
      <formula>Q8&lt;0</formula>
    </cfRule>
  </conditionalFormatting>
  <conditionalFormatting sqref="F25:F44 F46:F50">
    <cfRule type="expression" dxfId="1670" priority="24">
      <formula>F25&gt;0</formula>
    </cfRule>
    <cfRule type="expression" dxfId="1669" priority="25">
      <formula>F25&lt;0</formula>
    </cfRule>
  </conditionalFormatting>
  <conditionalFormatting sqref="H25:H44 H46:H50">
    <cfRule type="expression" dxfId="1668" priority="22">
      <formula>H25&gt;0</formula>
    </cfRule>
    <cfRule type="expression" dxfId="1667" priority="23">
      <formula>H25&lt;0</formula>
    </cfRule>
  </conditionalFormatting>
  <conditionalFormatting sqref="F89:F110">
    <cfRule type="expression" dxfId="1666" priority="20">
      <formula>F89&gt;0</formula>
    </cfRule>
    <cfRule type="expression" dxfId="1665" priority="21">
      <formula>F89&lt;0</formula>
    </cfRule>
  </conditionalFormatting>
  <conditionalFormatting sqref="H89:H110">
    <cfRule type="expression" dxfId="1664" priority="18">
      <formula>H89&gt;0</formula>
    </cfRule>
    <cfRule type="expression" dxfId="1663" priority="19">
      <formula>H89&lt;0</formula>
    </cfRule>
  </conditionalFormatting>
  <conditionalFormatting sqref="Q10">
    <cfRule type="expression" dxfId="1662" priority="16">
      <formula>Q10&gt;0</formula>
    </cfRule>
    <cfRule type="expression" dxfId="1661" priority="17">
      <formula>Q10&lt;0</formula>
    </cfRule>
  </conditionalFormatting>
  <conditionalFormatting sqref="J25:J39">
    <cfRule type="expression" dxfId="1660" priority="14">
      <formula>J25&gt;0</formula>
    </cfRule>
    <cfRule type="expression" dxfId="1659" priority="15">
      <formula>J25&lt;0</formula>
    </cfRule>
  </conditionalFormatting>
  <conditionalFormatting sqref="K25:K38">
    <cfRule type="expression" dxfId="1658" priority="12">
      <formula>K25&gt;0</formula>
    </cfRule>
    <cfRule type="expression" dxfId="1657" priority="13">
      <formula>K25&lt;0</formula>
    </cfRule>
  </conditionalFormatting>
  <conditionalFormatting sqref="L25:L38">
    <cfRule type="expression" dxfId="1656" priority="10">
      <formula>L25&gt;0</formula>
    </cfRule>
    <cfRule type="expression" dxfId="1655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4" priority="7">
      <formula>J40&gt;0</formula>
    </cfRule>
    <cfRule type="expression" dxfId="1653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2" priority="5">
      <formula>F45&gt;0</formula>
    </cfRule>
    <cfRule type="expression" dxfId="1651" priority="6">
      <formula>F45&lt;0</formula>
    </cfRule>
  </conditionalFormatting>
  <conditionalFormatting sqref="H45">
    <cfRule type="expression" dxfId="1650" priority="3">
      <formula>H45&gt;0</formula>
    </cfRule>
    <cfRule type="expression" dxfId="1649" priority="4">
      <formula>H45&lt;0</formula>
    </cfRule>
  </conditionalFormatting>
  <conditionalFormatting sqref="J45">
    <cfRule type="expression" dxfId="1648" priority="1">
      <formula>J45&gt;0</formula>
    </cfRule>
    <cfRule type="expression" dxfId="1647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6" priority="74">
      <formula>F12&gt;0</formula>
    </cfRule>
    <cfRule type="expression" dxfId="164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4" priority="67">
      <formula>F124&gt;0</formula>
    </cfRule>
    <cfRule type="expression" dxfId="1643" priority="68">
      <formula>F124&lt;0</formula>
    </cfRule>
  </conditionalFormatting>
  <conditionalFormatting sqref="H124:H130">
    <cfRule type="expression" dxfId="1642" priority="55">
      <formula>H124&gt;0</formula>
    </cfRule>
    <cfRule type="expression" dxfId="1641" priority="56">
      <formula>H124&lt;0</formula>
    </cfRule>
  </conditionalFormatting>
  <conditionalFormatting sqref="H131">
    <cfRule type="expression" dxfId="1640" priority="53">
      <formula>H131&gt;0</formula>
    </cfRule>
    <cfRule type="expression" dxfId="1639" priority="54">
      <formula>H131&lt;0</formula>
    </cfRule>
  </conditionalFormatting>
  <conditionalFormatting sqref="H132">
    <cfRule type="expression" dxfId="1638" priority="51">
      <formula>H132&gt;0</formula>
    </cfRule>
    <cfRule type="expression" dxfId="1637" priority="52">
      <formula>H132&lt;0</formula>
    </cfRule>
  </conditionalFormatting>
  <conditionalFormatting sqref="H133:H135">
    <cfRule type="expression" dxfId="1636" priority="49">
      <formula>H133&gt;0</formula>
    </cfRule>
    <cfRule type="expression" dxfId="1635" priority="50">
      <formula>H133&lt;0</formula>
    </cfRule>
  </conditionalFormatting>
  <conditionalFormatting sqref="H136">
    <cfRule type="expression" dxfId="1634" priority="45">
      <formula>H136&gt;0</formula>
    </cfRule>
    <cfRule type="expression" dxfId="1633" priority="46">
      <formula>H136&lt;0</formula>
    </cfRule>
  </conditionalFormatting>
  <conditionalFormatting sqref="Q7">
    <cfRule type="expression" dxfId="1632" priority="39">
      <formula>Q7&gt;0</formula>
    </cfRule>
    <cfRule type="expression" dxfId="1631" priority="40">
      <formula>Q7&lt;0</formula>
    </cfRule>
  </conditionalFormatting>
  <conditionalFormatting sqref="Q8">
    <cfRule type="expression" dxfId="1630" priority="37">
      <formula>Q8&gt;0</formula>
    </cfRule>
    <cfRule type="expression" dxfId="1629" priority="38">
      <formula>Q8&lt;0</formula>
    </cfRule>
  </conditionalFormatting>
  <conditionalFormatting sqref="F167:F178 H167:H178">
    <cfRule type="expression" dxfId="1628" priority="35">
      <formula>F167&gt;0</formula>
    </cfRule>
    <cfRule type="expression" dxfId="1627" priority="36">
      <formula>F167&lt;0</formula>
    </cfRule>
  </conditionalFormatting>
  <conditionalFormatting sqref="F183:F197 H183:H197">
    <cfRule type="expression" dxfId="1626" priority="33">
      <formula>F183&gt;0</formula>
    </cfRule>
    <cfRule type="expression" dxfId="1625" priority="34">
      <formula>F183&lt;0</formula>
    </cfRule>
  </conditionalFormatting>
  <conditionalFormatting sqref="F198:F206 H198:H206">
    <cfRule type="expression" dxfId="1624" priority="31">
      <formula>F198&gt;0</formula>
    </cfRule>
    <cfRule type="expression" dxfId="1623" priority="32">
      <formula>F198&lt;0</formula>
    </cfRule>
  </conditionalFormatting>
  <conditionalFormatting sqref="F141:F147 H141:H147">
    <cfRule type="expression" dxfId="1622" priority="29">
      <formula>F141&gt;0</formula>
    </cfRule>
    <cfRule type="expression" dxfId="1621" priority="30">
      <formula>F141&lt;0</formula>
    </cfRule>
  </conditionalFormatting>
  <conditionalFormatting sqref="H149:H152 F149:F152">
    <cfRule type="expression" dxfId="1620" priority="27">
      <formula>F149&gt;0</formula>
    </cfRule>
    <cfRule type="expression" dxfId="1619" priority="28">
      <formula>F149&lt;0</formula>
    </cfRule>
  </conditionalFormatting>
  <conditionalFormatting sqref="F226 H215:H218 H257:H260 F257:F260 H226 H231:H233 F231:F233 F235:F244 H235:H244">
    <cfRule type="expression" dxfId="1618" priority="25">
      <formula>F215&gt;0</formula>
    </cfRule>
    <cfRule type="expression" dxfId="1617" priority="26">
      <formula>F215&lt;0</formula>
    </cfRule>
  </conditionalFormatting>
  <conditionalFormatting sqref="F207:F218">
    <cfRule type="expression" dxfId="1616" priority="23">
      <formula>F207&gt;0</formula>
    </cfRule>
    <cfRule type="expression" dxfId="1615" priority="24">
      <formula>F207&lt;0</formula>
    </cfRule>
  </conditionalFormatting>
  <conditionalFormatting sqref="H207:H208">
    <cfRule type="expression" dxfId="1614" priority="21">
      <formula>H207&gt;0</formula>
    </cfRule>
    <cfRule type="expression" dxfId="1613" priority="22">
      <formula>H207&lt;0</formula>
    </cfRule>
  </conditionalFormatting>
  <conditionalFormatting sqref="H209">
    <cfRule type="expression" dxfId="1612" priority="19">
      <formula>H209&gt;0</formula>
    </cfRule>
    <cfRule type="expression" dxfId="1611" priority="20">
      <formula>H209&lt;0</formula>
    </cfRule>
  </conditionalFormatting>
  <conditionalFormatting sqref="H210">
    <cfRule type="expression" dxfId="1610" priority="17">
      <formula>H210&gt;0</formula>
    </cfRule>
    <cfRule type="expression" dxfId="1609" priority="18">
      <formula>H210&lt;0</formula>
    </cfRule>
  </conditionalFormatting>
  <conditionalFormatting sqref="H211:H213">
    <cfRule type="expression" dxfId="1608" priority="15">
      <formula>H211&gt;0</formula>
    </cfRule>
    <cfRule type="expression" dxfId="1607" priority="16">
      <formula>H211&lt;0</formula>
    </cfRule>
  </conditionalFormatting>
  <conditionalFormatting sqref="H214">
    <cfRule type="expression" dxfId="1606" priority="13">
      <formula>H214&gt;0</formula>
    </cfRule>
    <cfRule type="expression" dxfId="1605" priority="14">
      <formula>H214&lt;0</formula>
    </cfRule>
  </conditionalFormatting>
  <conditionalFormatting sqref="F245:F256 H245:H256">
    <cfRule type="expression" dxfId="1604" priority="11">
      <formula>F245&gt;0</formula>
    </cfRule>
    <cfRule type="expression" dxfId="1603" priority="12">
      <formula>F245&lt;0</formula>
    </cfRule>
  </conditionalFormatting>
  <conditionalFormatting sqref="F261:F275 H261:H275">
    <cfRule type="expression" dxfId="1602" priority="9">
      <formula>F261&gt;0</formula>
    </cfRule>
    <cfRule type="expression" dxfId="1601" priority="10">
      <formula>F261&lt;0</formula>
    </cfRule>
  </conditionalFormatting>
  <conditionalFormatting sqref="F276:F283 H276:H283">
    <cfRule type="expression" dxfId="1600" priority="7">
      <formula>F276&gt;0</formula>
    </cfRule>
    <cfRule type="expression" dxfId="1599" priority="8">
      <formula>F276&lt;0</formula>
    </cfRule>
  </conditionalFormatting>
  <conditionalFormatting sqref="F219:F225 H219:H225">
    <cfRule type="expression" dxfId="1598" priority="5">
      <formula>F219&gt;0</formula>
    </cfRule>
    <cfRule type="expression" dxfId="1597" priority="6">
      <formula>F219&lt;0</formula>
    </cfRule>
  </conditionalFormatting>
  <conditionalFormatting sqref="H227:H230 F227:F230">
    <cfRule type="expression" dxfId="1596" priority="3">
      <formula>F227&gt;0</formula>
    </cfRule>
    <cfRule type="expression" dxfId="1595" priority="4">
      <formula>F227&lt;0</formula>
    </cfRule>
  </conditionalFormatting>
  <conditionalFormatting sqref="H234 F234">
    <cfRule type="expression" dxfId="1594" priority="1">
      <formula>F234&gt;0</formula>
    </cfRule>
    <cfRule type="expression" dxfId="159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2" priority="43">
      <formula>F33&gt;0</formula>
    </cfRule>
    <cfRule type="expression" dxfId="1591" priority="44">
      <formula>F33&lt;0</formula>
    </cfRule>
  </conditionalFormatting>
  <conditionalFormatting sqref="Q7">
    <cfRule type="expression" dxfId="1590" priority="41">
      <formula>Q7&gt;0</formula>
    </cfRule>
    <cfRule type="expression" dxfId="1589" priority="42">
      <formula>Q7&lt;0</formula>
    </cfRule>
  </conditionalFormatting>
  <conditionalFormatting sqref="Q8">
    <cfRule type="expression" dxfId="1588" priority="39">
      <formula>Q8&gt;0</formula>
    </cfRule>
    <cfRule type="expression" dxfId="1587" priority="40">
      <formula>Q8&lt;0</formula>
    </cfRule>
  </conditionalFormatting>
  <conditionalFormatting sqref="F29 F32">
    <cfRule type="expression" dxfId="1586" priority="37">
      <formula>F29&gt;0</formula>
    </cfRule>
    <cfRule type="expression" dxfId="1585" priority="38">
      <formula>F29&lt;0</formula>
    </cfRule>
  </conditionalFormatting>
  <conditionalFormatting sqref="H29 H32">
    <cfRule type="expression" dxfId="1584" priority="35">
      <formula>H29&gt;0</formula>
    </cfRule>
    <cfRule type="expression" dxfId="1583" priority="36">
      <formula>H29&lt;0</formula>
    </cfRule>
  </conditionalFormatting>
  <conditionalFormatting sqref="F30:F31">
    <cfRule type="expression" dxfId="1582" priority="33">
      <formula>F30&gt;0</formula>
    </cfRule>
    <cfRule type="expression" dxfId="1581" priority="34">
      <formula>F30&lt;0</formula>
    </cfRule>
  </conditionalFormatting>
  <conditionalFormatting sqref="H30:H31">
    <cfRule type="expression" dxfId="1580" priority="31">
      <formula>H30&gt;0</formula>
    </cfRule>
    <cfRule type="expression" dxfId="1579" priority="32">
      <formula>H30&lt;0</formula>
    </cfRule>
  </conditionalFormatting>
  <conditionalFormatting sqref="F105:F140 H105:H140">
    <cfRule type="expression" dxfId="1578" priority="29">
      <formula>F105&gt;0</formula>
    </cfRule>
    <cfRule type="expression" dxfId="1577" priority="30">
      <formula>F105&lt;0</formula>
    </cfRule>
  </conditionalFormatting>
  <conditionalFormatting sqref="F96:F99">
    <cfRule type="expression" dxfId="1576" priority="27">
      <formula>F96&gt;0</formula>
    </cfRule>
    <cfRule type="expression" dxfId="1575" priority="28">
      <formula>F96&lt;0</formula>
    </cfRule>
  </conditionalFormatting>
  <conditionalFormatting sqref="H96:H99">
    <cfRule type="expression" dxfId="1574" priority="25">
      <formula>H96&gt;0</formula>
    </cfRule>
    <cfRule type="expression" dxfId="1573" priority="26">
      <formula>H96&lt;0</formula>
    </cfRule>
  </conditionalFormatting>
  <conditionalFormatting sqref="F25:F28">
    <cfRule type="expression" dxfId="1572" priority="19">
      <formula>F25&gt;0</formula>
    </cfRule>
    <cfRule type="expression" dxfId="1571" priority="20">
      <formula>F25&lt;0</formula>
    </cfRule>
  </conditionalFormatting>
  <conditionalFormatting sqref="H25:H28">
    <cfRule type="expression" dxfId="1570" priority="17">
      <formula>H25&gt;0</formula>
    </cfRule>
    <cfRule type="expression" dxfId="1569" priority="18">
      <formula>H25&lt;0</formula>
    </cfRule>
  </conditionalFormatting>
  <conditionalFormatting sqref="J27">
    <cfRule type="expression" dxfId="1568" priority="15">
      <formula>J27&gt;0</formula>
    </cfRule>
    <cfRule type="expression" dxfId="1567" priority="16">
      <formula>J27&lt;0</formula>
    </cfRule>
  </conditionalFormatting>
  <conditionalFormatting sqref="F104">
    <cfRule type="expression" dxfId="1566" priority="13">
      <formula>F104&gt;0</formula>
    </cfRule>
    <cfRule type="expression" dxfId="1565" priority="14">
      <formula>F104&lt;0</formula>
    </cfRule>
  </conditionalFormatting>
  <conditionalFormatting sqref="H104">
    <cfRule type="expression" dxfId="1564" priority="11">
      <formula>H104&gt;0</formula>
    </cfRule>
    <cfRule type="expression" dxfId="1563" priority="12">
      <formula>H104&lt;0</formula>
    </cfRule>
  </conditionalFormatting>
  <conditionalFormatting sqref="F100:F103">
    <cfRule type="expression" dxfId="1562" priority="9">
      <formula>F100&gt;0</formula>
    </cfRule>
    <cfRule type="expression" dxfId="1561" priority="10">
      <formula>F100&lt;0</formula>
    </cfRule>
  </conditionalFormatting>
  <conditionalFormatting sqref="H100:H103">
    <cfRule type="expression" dxfId="1560" priority="7">
      <formula>H100&gt;0</formula>
    </cfRule>
    <cfRule type="expression" dxfId="1559" priority="8">
      <formula>H100&lt;0</formula>
    </cfRule>
  </conditionalFormatting>
  <conditionalFormatting sqref="J102">
    <cfRule type="expression" dxfId="1558" priority="5">
      <formula>J102&gt;0</formula>
    </cfRule>
    <cfRule type="expression" dxfId="1557" priority="6">
      <formula>J102&lt;0</formula>
    </cfRule>
  </conditionalFormatting>
  <conditionalFormatting sqref="Q10">
    <cfRule type="expression" dxfId="1556" priority="3">
      <formula>Q10&gt;0</formula>
    </cfRule>
    <cfRule type="expression" dxfId="1555" priority="4">
      <formula>Q10&lt;0</formula>
    </cfRule>
  </conditionalFormatting>
  <conditionalFormatting sqref="M71">
    <cfRule type="expression" dxfId="1554" priority="1">
      <formula>M71&gt;0</formula>
    </cfRule>
    <cfRule type="expression" dxfId="155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2" priority="33">
      <formula>F34&gt;0</formula>
    </cfRule>
    <cfRule type="expression" dxfId="1551" priority="34">
      <formula>F34&lt;0</formula>
    </cfRule>
  </conditionalFormatting>
  <conditionalFormatting sqref="Q7">
    <cfRule type="expression" dxfId="1550" priority="31">
      <formula>Q7&gt;0</formula>
    </cfRule>
    <cfRule type="expression" dxfId="1549" priority="32">
      <formula>Q7&lt;0</formula>
    </cfRule>
  </conditionalFormatting>
  <conditionalFormatting sqref="Q8">
    <cfRule type="expression" dxfId="1548" priority="29">
      <formula>Q8&gt;0</formula>
    </cfRule>
    <cfRule type="expression" dxfId="1547" priority="30">
      <formula>Q8&lt;0</formula>
    </cfRule>
  </conditionalFormatting>
  <conditionalFormatting sqref="F27:F33">
    <cfRule type="expression" dxfId="1546" priority="27">
      <formula>F27&gt;0</formula>
    </cfRule>
    <cfRule type="expression" dxfId="1545" priority="28">
      <formula>F27&lt;0</formula>
    </cfRule>
  </conditionalFormatting>
  <conditionalFormatting sqref="H27:H33">
    <cfRule type="expression" dxfId="1544" priority="25">
      <formula>H27&gt;0</formula>
    </cfRule>
    <cfRule type="expression" dxfId="1543" priority="26">
      <formula>H27&lt;0</formula>
    </cfRule>
  </conditionalFormatting>
  <conditionalFormatting sqref="M46">
    <cfRule type="expression" dxfId="1542" priority="23">
      <formula>M46&gt;0</formula>
    </cfRule>
    <cfRule type="expression" dxfId="1541" priority="24">
      <formula>M46&lt;0</formula>
    </cfRule>
  </conditionalFormatting>
  <conditionalFormatting sqref="F79:F87 H79:H87">
    <cfRule type="expression" dxfId="1540" priority="21">
      <formula>F79&gt;0</formula>
    </cfRule>
    <cfRule type="expression" dxfId="1539" priority="22">
      <formula>F79&lt;0</formula>
    </cfRule>
  </conditionalFormatting>
  <conditionalFormatting sqref="F73 F77:F78">
    <cfRule type="expression" dxfId="1538" priority="19">
      <formula>F73&gt;0</formula>
    </cfRule>
    <cfRule type="expression" dxfId="1537" priority="20">
      <formula>F73&lt;0</formula>
    </cfRule>
  </conditionalFormatting>
  <conditionalFormatting sqref="H73 H77:H78">
    <cfRule type="expression" dxfId="1536" priority="17">
      <formula>H73&gt;0</formula>
    </cfRule>
    <cfRule type="expression" dxfId="1535" priority="18">
      <formula>H73&lt;0</formula>
    </cfRule>
  </conditionalFormatting>
  <conditionalFormatting sqref="F70:F72">
    <cfRule type="expression" dxfId="1534" priority="15">
      <formula>F70&gt;0</formula>
    </cfRule>
    <cfRule type="expression" dxfId="1533" priority="16">
      <formula>F70&lt;0</formula>
    </cfRule>
  </conditionalFormatting>
  <conditionalFormatting sqref="H70:H72">
    <cfRule type="expression" dxfId="1532" priority="13">
      <formula>H70&gt;0</formula>
    </cfRule>
    <cfRule type="expression" dxfId="1531" priority="14">
      <formula>H70&lt;0</formula>
    </cfRule>
  </conditionalFormatting>
  <conditionalFormatting sqref="F25:F26">
    <cfRule type="expression" dxfId="1530" priority="11">
      <formula>F25&gt;0</formula>
    </cfRule>
    <cfRule type="expression" dxfId="1529" priority="12">
      <formula>F25&lt;0</formula>
    </cfRule>
  </conditionalFormatting>
  <conditionalFormatting sqref="H25:H26">
    <cfRule type="expression" dxfId="1528" priority="9">
      <formula>H25&gt;0</formula>
    </cfRule>
    <cfRule type="expression" dxfId="1527" priority="10">
      <formula>H25&lt;0</formula>
    </cfRule>
  </conditionalFormatting>
  <conditionalFormatting sqref="F76">
    <cfRule type="expression" dxfId="1526" priority="7">
      <formula>F76&gt;0</formula>
    </cfRule>
    <cfRule type="expression" dxfId="1525" priority="8">
      <formula>F76&lt;0</formula>
    </cfRule>
  </conditionalFormatting>
  <conditionalFormatting sqref="H76">
    <cfRule type="expression" dxfId="1524" priority="5">
      <formula>H76&gt;0</formula>
    </cfRule>
    <cfRule type="expression" dxfId="1523" priority="6">
      <formula>H76&lt;0</formula>
    </cfRule>
  </conditionalFormatting>
  <conditionalFormatting sqref="F74:F75">
    <cfRule type="expression" dxfId="1522" priority="3">
      <formula>F74&gt;0</formula>
    </cfRule>
    <cfRule type="expression" dxfId="1521" priority="4">
      <formula>F74&lt;0</formula>
    </cfRule>
  </conditionalFormatting>
  <conditionalFormatting sqref="H74:H75">
    <cfRule type="expression" dxfId="1520" priority="1">
      <formula>H74&gt;0</formula>
    </cfRule>
    <cfRule type="expression" dxfId="151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161.07990000000001</v>
      </c>
      <c r="R4" s="425">
        <v>-2.4400000000000002E-2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12886.392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599.80199999998877</v>
      </c>
      <c r="R7">
        <v>40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599.80199999998877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4.8817613349187057E-2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3" t="s">
        <v>1306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7.9463669893015832E-3</v>
      </c>
      <c r="R11">
        <v>0.32</v>
      </c>
    </row>
    <row r="12" spans="1:21" x14ac:dyDescent="0.25">
      <c r="A12" s="883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3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3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177.18789000000004</v>
      </c>
      <c r="Q23" s="2"/>
    </row>
    <row r="24" spans="1:17" x14ac:dyDescent="0.25">
      <c r="O24" s="81">
        <v>1.0900000000000001</v>
      </c>
      <c r="P24" s="81">
        <f t="shared" ref="P24:P43" si="2">O24*$Q$4</f>
        <v>175.57709100000002</v>
      </c>
      <c r="Q24" s="2"/>
    </row>
    <row r="25" spans="1:17" x14ac:dyDescent="0.25">
      <c r="O25" s="81">
        <v>1.08</v>
      </c>
      <c r="P25" s="81">
        <f t="shared" si="2"/>
        <v>173.96629200000001</v>
      </c>
      <c r="Q25" s="2"/>
    </row>
    <row r="26" spans="1:17" x14ac:dyDescent="0.25">
      <c r="O26" s="81">
        <v>1.07</v>
      </c>
      <c r="P26" s="81">
        <f t="shared" si="2"/>
        <v>172.35549300000002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170.74469400000001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169.13389500000002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167.52309600000001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165.91229700000002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164.30149800000001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162.69069900000002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161.07990000000001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159.46910099999999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157.85830200000001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156.24750299999999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154.63670400000001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153.02590499999999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151.41510600000001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149.80430700000002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148.19350800000001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146.58270900000002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144.97191000000001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8" priority="53">
      <formula>F66&gt;0</formula>
    </cfRule>
    <cfRule type="expression" dxfId="1517" priority="54">
      <formula>F66&lt;0</formula>
    </cfRule>
  </conditionalFormatting>
  <conditionalFormatting sqref="Q7">
    <cfRule type="expression" dxfId="1516" priority="51">
      <formula>Q7&gt;0</formula>
    </cfRule>
    <cfRule type="expression" dxfId="1515" priority="52">
      <formula>Q7&lt;0</formula>
    </cfRule>
  </conditionalFormatting>
  <conditionalFormatting sqref="Q8">
    <cfRule type="expression" dxfId="1514" priority="49">
      <formula>Q8&gt;0</formula>
    </cfRule>
    <cfRule type="expression" dxfId="1513" priority="50">
      <formula>Q8&lt;0</formula>
    </cfRule>
  </conditionalFormatting>
  <conditionalFormatting sqref="F34:F46 F49:F65">
    <cfRule type="expression" dxfId="1512" priority="47">
      <formula>F34&gt;0</formula>
    </cfRule>
    <cfRule type="expression" dxfId="1511" priority="48">
      <formula>F34&lt;0</formula>
    </cfRule>
  </conditionalFormatting>
  <conditionalFormatting sqref="H34:H46 H49:H65">
    <cfRule type="expression" dxfId="1510" priority="45">
      <formula>H34&gt;0</formula>
    </cfRule>
    <cfRule type="expression" dxfId="1509" priority="46">
      <formula>H34&lt;0</formula>
    </cfRule>
  </conditionalFormatting>
  <conditionalFormatting sqref="Q10">
    <cfRule type="expression" dxfId="1508" priority="43">
      <formula>Q10&gt;0</formula>
    </cfRule>
    <cfRule type="expression" dxfId="1507" priority="44">
      <formula>Q10&lt;0</formula>
    </cfRule>
  </conditionalFormatting>
  <conditionalFormatting sqref="J28:J41">
    <cfRule type="expression" dxfId="1506" priority="41">
      <formula>J28&gt;0</formula>
    </cfRule>
    <cfRule type="expression" dxfId="1505" priority="42">
      <formula>J28&lt;0</formula>
    </cfRule>
  </conditionalFormatting>
  <conditionalFormatting sqref="K28:K41">
    <cfRule type="expression" dxfId="1504" priority="39">
      <formula>K28&gt;0</formula>
    </cfRule>
    <cfRule type="expression" dxfId="1503" priority="40">
      <formula>K28&lt;0</formula>
    </cfRule>
  </conditionalFormatting>
  <conditionalFormatting sqref="L28:L41">
    <cfRule type="expression" dxfId="1502" priority="37">
      <formula>L28&gt;0</formula>
    </cfRule>
    <cfRule type="expression" dxfId="1501" priority="38">
      <formula>L28&lt;0</formula>
    </cfRule>
  </conditionalFormatting>
  <conditionalFormatting sqref="F92:F113">
    <cfRule type="expression" dxfId="1500" priority="35">
      <formula>F92&gt;0</formula>
    </cfRule>
    <cfRule type="expression" dxfId="1499" priority="36">
      <formula>F92&lt;0</formula>
    </cfRule>
  </conditionalFormatting>
  <conditionalFormatting sqref="H92:H113">
    <cfRule type="expression" dxfId="1498" priority="33">
      <formula>H92&gt;0</formula>
    </cfRule>
    <cfRule type="expression" dxfId="1497" priority="34">
      <formula>H92&lt;0</formula>
    </cfRule>
  </conditionalFormatting>
  <conditionalFormatting sqref="J92:J105">
    <cfRule type="expression" dxfId="1496" priority="31">
      <formula>J92&gt;0</formula>
    </cfRule>
    <cfRule type="expression" dxfId="1495" priority="32">
      <formula>J92&lt;0</formula>
    </cfRule>
  </conditionalFormatting>
  <conditionalFormatting sqref="K92:K105">
    <cfRule type="expression" dxfId="1494" priority="29">
      <formula>K92&gt;0</formula>
    </cfRule>
    <cfRule type="expression" dxfId="1493" priority="30">
      <formula>K92&lt;0</formula>
    </cfRule>
  </conditionalFormatting>
  <conditionalFormatting sqref="L92:L105">
    <cfRule type="expression" dxfId="1492" priority="27">
      <formula>L92&gt;0</formula>
    </cfRule>
    <cfRule type="expression" dxfId="1491" priority="28">
      <formula>L92&lt;0</formula>
    </cfRule>
  </conditionalFormatting>
  <conditionalFormatting sqref="F28:F31">
    <cfRule type="expression" dxfId="1490" priority="25">
      <formula>F28&gt;0</formula>
    </cfRule>
    <cfRule type="expression" dxfId="1489" priority="26">
      <formula>F28&lt;0</formula>
    </cfRule>
  </conditionalFormatting>
  <conditionalFormatting sqref="H28:H31">
    <cfRule type="expression" dxfId="1488" priority="23">
      <formula>H28&gt;0</formula>
    </cfRule>
    <cfRule type="expression" dxfId="1487" priority="24">
      <formula>H28&lt;0</formula>
    </cfRule>
  </conditionalFormatting>
  <conditionalFormatting sqref="F32:F33">
    <cfRule type="expression" dxfId="1486" priority="19">
      <formula>F32&gt;0</formula>
    </cfRule>
    <cfRule type="expression" dxfId="1485" priority="20">
      <formula>F32&lt;0</formula>
    </cfRule>
  </conditionalFormatting>
  <conditionalFormatting sqref="H32:H33">
    <cfRule type="expression" dxfId="1484" priority="17">
      <formula>H32&gt;0</formula>
    </cfRule>
    <cfRule type="expression" dxfId="1483" priority="18">
      <formula>H32&lt;0</formula>
    </cfRule>
  </conditionalFormatting>
  <conditionalFormatting sqref="J48">
    <cfRule type="expression" dxfId="1482" priority="15">
      <formula>J48&gt;0</formula>
    </cfRule>
    <cfRule type="expression" dxfId="1481" priority="16">
      <formula>J48&lt;0</formula>
    </cfRule>
  </conditionalFormatting>
  <conditionalFormatting sqref="F47:F48">
    <cfRule type="expression" dxfId="1480" priority="13">
      <formula>F47&gt;0</formula>
    </cfRule>
    <cfRule type="expression" dxfId="1479" priority="14">
      <formula>F47&lt;0</formula>
    </cfRule>
  </conditionalFormatting>
  <conditionalFormatting sqref="H47:H48">
    <cfRule type="expression" dxfId="1478" priority="11">
      <formula>H47&gt;0</formula>
    </cfRule>
    <cfRule type="expression" dxfId="1477" priority="12">
      <formula>H47&lt;0</formula>
    </cfRule>
  </conditionalFormatting>
  <conditionalFormatting sqref="J49:J53">
    <cfRule type="expression" dxfId="1476" priority="9">
      <formula>J49&gt;0</formula>
    </cfRule>
    <cfRule type="expression" dxfId="1475" priority="10">
      <formula>J49&lt;0</formula>
    </cfRule>
  </conditionalFormatting>
  <conditionalFormatting sqref="J54">
    <cfRule type="expression" dxfId="1474" priority="7">
      <formula>J54&gt;0</formula>
    </cfRule>
    <cfRule type="expression" dxfId="1473" priority="8">
      <formula>J54&lt;0</formula>
    </cfRule>
  </conditionalFormatting>
  <conditionalFormatting sqref="J55:J56">
    <cfRule type="expression" dxfId="1472" priority="5">
      <formula>J55&gt;0</formula>
    </cfRule>
    <cfRule type="expression" dxfId="1471" priority="6">
      <formula>J55&lt;0</formula>
    </cfRule>
  </conditionalFormatting>
  <conditionalFormatting sqref="J57:J59">
    <cfRule type="expression" dxfId="1470" priority="3">
      <formula>J57&gt;0</formula>
    </cfRule>
    <cfRule type="expression" dxfId="1469" priority="4">
      <formula>J57&lt;0</formula>
    </cfRule>
  </conditionalFormatting>
  <conditionalFormatting sqref="J60">
    <cfRule type="expression" dxfId="1468" priority="1">
      <formula>J60&gt;0</formula>
    </cfRule>
    <cfRule type="expression" dxfId="1467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0" t="s">
        <v>78</v>
      </c>
      <c r="P21" s="880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6" priority="33">
      <formula>F7&gt;0</formula>
    </cfRule>
    <cfRule type="expression" dxfId="1465" priority="34">
      <formula>F7&lt;0</formula>
    </cfRule>
  </conditionalFormatting>
  <conditionalFormatting sqref="Q8">
    <cfRule type="expression" dxfId="1464" priority="31">
      <formula>Q8&gt;0</formula>
    </cfRule>
    <cfRule type="expression" dxfId="1463" priority="32">
      <formula>Q8&lt;0</formula>
    </cfRule>
  </conditionalFormatting>
  <conditionalFormatting sqref="F114:F135">
    <cfRule type="expression" dxfId="1462" priority="25">
      <formula>F114&gt;0</formula>
    </cfRule>
    <cfRule type="expression" dxfId="1461" priority="26">
      <formula>F114&lt;0</formula>
    </cfRule>
  </conditionalFormatting>
  <conditionalFormatting sqref="H114:H135">
    <cfRule type="expression" dxfId="1460" priority="23">
      <formula>H114&gt;0</formula>
    </cfRule>
    <cfRule type="expression" dxfId="1459" priority="24">
      <formula>H114&lt;0</formula>
    </cfRule>
  </conditionalFormatting>
  <conditionalFormatting sqref="Q10">
    <cfRule type="expression" dxfId="1458" priority="21">
      <formula>Q10&gt;0</formula>
    </cfRule>
    <cfRule type="expression" dxfId="1457" priority="22">
      <formula>Q10&lt;0</formula>
    </cfRule>
  </conditionalFormatting>
  <conditionalFormatting sqref="J31:J44">
    <cfRule type="expression" dxfId="1456" priority="19">
      <formula>J31&gt;0</formula>
    </cfRule>
    <cfRule type="expression" dxfId="1455" priority="20">
      <formula>J31&lt;0</formula>
    </cfRule>
  </conditionalFormatting>
  <conditionalFormatting sqref="K31:K44">
    <cfRule type="expression" dxfId="1454" priority="17">
      <formula>K31&gt;0</formula>
    </cfRule>
    <cfRule type="expression" dxfId="1453" priority="18">
      <formula>K31&lt;0</formula>
    </cfRule>
  </conditionalFormatting>
  <conditionalFormatting sqref="L31:L35 L37:L44">
    <cfRule type="expression" dxfId="1452" priority="15">
      <formula>L31&gt;0</formula>
    </cfRule>
    <cfRule type="expression" dxfId="1451" priority="16">
      <formula>L31&lt;0</formula>
    </cfRule>
  </conditionalFormatting>
  <conditionalFormatting sqref="M31:M44">
    <cfRule type="expression" dxfId="1450" priority="13">
      <formula>M31&gt;0</formula>
    </cfRule>
    <cfRule type="expression" dxfId="1449" priority="14">
      <formula>M31&lt;0</formula>
    </cfRule>
  </conditionalFormatting>
  <conditionalFormatting sqref="F82 H82">
    <cfRule type="expression" dxfId="1448" priority="9">
      <formula>F82&gt;0</formula>
    </cfRule>
    <cfRule type="expression" dxfId="1447" priority="10">
      <formula>F82&lt;0</formula>
    </cfRule>
  </conditionalFormatting>
  <conditionalFormatting sqref="F75:F81 H75:H81">
    <cfRule type="expression" dxfId="1446" priority="7">
      <formula>F75&gt;0</formula>
    </cfRule>
    <cfRule type="expression" dxfId="1445" priority="8">
      <formula>F75&lt;0</formula>
    </cfRule>
  </conditionalFormatting>
  <conditionalFormatting sqref="F71:F74 H71:H74">
    <cfRule type="expression" dxfId="1444" priority="5">
      <formula>F71&gt;0</formula>
    </cfRule>
    <cfRule type="expression" dxfId="1443" priority="6">
      <formula>F71&lt;0</formula>
    </cfRule>
  </conditionalFormatting>
  <conditionalFormatting sqref="F86 H84:H86">
    <cfRule type="expression" dxfId="1442" priority="3">
      <formula>F84&gt;0</formula>
    </cfRule>
    <cfRule type="expression" dxfId="1441" priority="4">
      <formula>F84&lt;0</formula>
    </cfRule>
  </conditionalFormatting>
  <conditionalFormatting sqref="J86">
    <cfRule type="expression" dxfId="1440" priority="1">
      <formula>J86&gt;0</formula>
    </cfRule>
    <cfRule type="expression" dxfId="1439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8" priority="21">
      <formula>F47&gt;0</formula>
    </cfRule>
    <cfRule type="expression" dxfId="1437" priority="22">
      <formula>F47&lt;0</formula>
    </cfRule>
  </conditionalFormatting>
  <conditionalFormatting sqref="Q7">
    <cfRule type="expression" dxfId="1436" priority="19">
      <formula>Q7&gt;0</formula>
    </cfRule>
    <cfRule type="expression" dxfId="1435" priority="20">
      <formula>Q7&lt;0</formula>
    </cfRule>
  </conditionalFormatting>
  <conditionalFormatting sqref="Q8">
    <cfRule type="expression" dxfId="1434" priority="17">
      <formula>Q8&gt;0</formula>
    </cfRule>
    <cfRule type="expression" dxfId="1433" priority="18">
      <formula>Q8&lt;0</formula>
    </cfRule>
  </conditionalFormatting>
  <conditionalFormatting sqref="F25:F46">
    <cfRule type="expression" dxfId="1432" priority="15">
      <formula>F25&gt;0</formula>
    </cfRule>
    <cfRule type="expression" dxfId="1431" priority="16">
      <formula>F25&lt;0</formula>
    </cfRule>
  </conditionalFormatting>
  <conditionalFormatting sqref="H25:H46">
    <cfRule type="expression" dxfId="1430" priority="13">
      <formula>H25&gt;0</formula>
    </cfRule>
    <cfRule type="expression" dxfId="1429" priority="14">
      <formula>H25&lt;0</formula>
    </cfRule>
  </conditionalFormatting>
  <conditionalFormatting sqref="F89:F110">
    <cfRule type="expression" dxfId="1428" priority="11">
      <formula>F89&gt;0</formula>
    </cfRule>
    <cfRule type="expression" dxfId="1427" priority="12">
      <formula>F89&lt;0</formula>
    </cfRule>
  </conditionalFormatting>
  <conditionalFormatting sqref="H89:H110">
    <cfRule type="expression" dxfId="1426" priority="9">
      <formula>H89&gt;0</formula>
    </cfRule>
    <cfRule type="expression" dxfId="1425" priority="10">
      <formula>H89&lt;0</formula>
    </cfRule>
  </conditionalFormatting>
  <conditionalFormatting sqref="Q10">
    <cfRule type="expression" dxfId="1424" priority="7">
      <formula>Q10&gt;0</formula>
    </cfRule>
    <cfRule type="expression" dxfId="1423" priority="8">
      <formula>Q10&lt;0</formula>
    </cfRule>
  </conditionalFormatting>
  <conditionalFormatting sqref="J25:J38">
    <cfRule type="expression" dxfId="1422" priority="5">
      <formula>J25&gt;0</formula>
    </cfRule>
    <cfRule type="expression" dxfId="1421" priority="6">
      <formula>J25&lt;0</formula>
    </cfRule>
  </conditionalFormatting>
  <conditionalFormatting sqref="K25:K38">
    <cfRule type="expression" dxfId="1420" priority="3">
      <formula>K25&gt;0</formula>
    </cfRule>
    <cfRule type="expression" dxfId="1419" priority="4">
      <formula>K25&lt;0</formula>
    </cfRule>
  </conditionalFormatting>
  <conditionalFormatting sqref="L25:L38">
    <cfRule type="expression" dxfId="1418" priority="1">
      <formula>L25&gt;0</formula>
    </cfRule>
    <cfRule type="expression" dxfId="14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6" priority="43">
      <formula>F54&gt;0</formula>
    </cfRule>
    <cfRule type="expression" dxfId="1415" priority="44">
      <formula>F54&lt;0</formula>
    </cfRule>
  </conditionalFormatting>
  <conditionalFormatting sqref="Q7">
    <cfRule type="expression" dxfId="1414" priority="41">
      <formula>Q7&gt;0</formula>
    </cfRule>
    <cfRule type="expression" dxfId="1413" priority="42">
      <formula>Q7&lt;0</formula>
    </cfRule>
  </conditionalFormatting>
  <conditionalFormatting sqref="Q8">
    <cfRule type="expression" dxfId="1412" priority="39">
      <formula>Q8&gt;0</formula>
    </cfRule>
    <cfRule type="expression" dxfId="1411" priority="40">
      <formula>Q8&lt;0</formula>
    </cfRule>
  </conditionalFormatting>
  <conditionalFormatting sqref="F33:F36 F38:F53">
    <cfRule type="expression" dxfId="1410" priority="37">
      <formula>F33&gt;0</formula>
    </cfRule>
    <cfRule type="expression" dxfId="1409" priority="38">
      <formula>F33&lt;0</formula>
    </cfRule>
  </conditionalFormatting>
  <conditionalFormatting sqref="H33:H36 H38:H53">
    <cfRule type="expression" dxfId="1408" priority="35">
      <formula>H33&gt;0</formula>
    </cfRule>
    <cfRule type="expression" dxfId="1407" priority="36">
      <formula>H33&lt;0</formula>
    </cfRule>
  </conditionalFormatting>
  <conditionalFormatting sqref="Q10">
    <cfRule type="expression" dxfId="1406" priority="33">
      <formula>Q10&gt;0</formula>
    </cfRule>
    <cfRule type="expression" dxfId="1405" priority="34">
      <formula>Q10&lt;0</formula>
    </cfRule>
  </conditionalFormatting>
  <conditionalFormatting sqref="J25:J37">
    <cfRule type="expression" dxfId="1404" priority="31">
      <formula>J25&gt;0</formula>
    </cfRule>
    <cfRule type="expression" dxfId="1403" priority="32">
      <formula>J25&lt;0</formula>
    </cfRule>
  </conditionalFormatting>
  <conditionalFormatting sqref="K25:K38">
    <cfRule type="expression" dxfId="1402" priority="29">
      <formula>K25&gt;0</formula>
    </cfRule>
    <cfRule type="expression" dxfId="1401" priority="30">
      <formula>K25&lt;0</formula>
    </cfRule>
  </conditionalFormatting>
  <conditionalFormatting sqref="L25">
    <cfRule type="expression" dxfId="1400" priority="27">
      <formula>L25&gt;0</formula>
    </cfRule>
    <cfRule type="expression" dxfId="1399" priority="28">
      <formula>L25&lt;0</formula>
    </cfRule>
  </conditionalFormatting>
  <conditionalFormatting sqref="F89:F110">
    <cfRule type="expression" dxfId="1398" priority="25">
      <formula>F89&gt;0</formula>
    </cfRule>
    <cfRule type="expression" dxfId="1397" priority="26">
      <formula>F89&lt;0</formula>
    </cfRule>
  </conditionalFormatting>
  <conditionalFormatting sqref="H89:H110">
    <cfRule type="expression" dxfId="1396" priority="23">
      <formula>H89&gt;0</formula>
    </cfRule>
    <cfRule type="expression" dxfId="1395" priority="24">
      <formula>H89&lt;0</formula>
    </cfRule>
  </conditionalFormatting>
  <conditionalFormatting sqref="J89:J102">
    <cfRule type="expression" dxfId="1394" priority="21">
      <formula>J89&gt;0</formula>
    </cfRule>
    <cfRule type="expression" dxfId="1393" priority="22">
      <formula>J89&lt;0</formula>
    </cfRule>
  </conditionalFormatting>
  <conditionalFormatting sqref="K89:K102">
    <cfRule type="expression" dxfId="1392" priority="19">
      <formula>K89&gt;0</formula>
    </cfRule>
    <cfRule type="expression" dxfId="1391" priority="20">
      <formula>K89&lt;0</formula>
    </cfRule>
  </conditionalFormatting>
  <conditionalFormatting sqref="L89:L102">
    <cfRule type="expression" dxfId="1390" priority="17">
      <formula>L89&gt;0</formula>
    </cfRule>
    <cfRule type="expression" dxfId="1389" priority="18">
      <formula>L89&lt;0</formula>
    </cfRule>
  </conditionalFormatting>
  <conditionalFormatting sqref="F29:F32">
    <cfRule type="expression" dxfId="1388" priority="15">
      <formula>F29&gt;0</formula>
    </cfRule>
    <cfRule type="expression" dxfId="1387" priority="16">
      <formula>F29&lt;0</formula>
    </cfRule>
  </conditionalFormatting>
  <conditionalFormatting sqref="H29:H32">
    <cfRule type="expression" dxfId="1386" priority="13">
      <formula>H29&gt;0</formula>
    </cfRule>
    <cfRule type="expression" dxfId="1385" priority="14">
      <formula>H29&lt;0</formula>
    </cfRule>
  </conditionalFormatting>
  <conditionalFormatting sqref="F25:F28">
    <cfRule type="expression" dxfId="1384" priority="11">
      <formula>F25&gt;0</formula>
    </cfRule>
    <cfRule type="expression" dxfId="1383" priority="12">
      <formula>F25&lt;0</formula>
    </cfRule>
  </conditionalFormatting>
  <conditionalFormatting sqref="H25:H28">
    <cfRule type="expression" dxfId="1382" priority="9">
      <formula>H25&gt;0</formula>
    </cfRule>
    <cfRule type="expression" dxfId="1381" priority="10">
      <formula>H25&lt;0</formula>
    </cfRule>
  </conditionalFormatting>
  <conditionalFormatting sqref="F37">
    <cfRule type="expression" dxfId="1380" priority="7">
      <formula>F37&gt;0</formula>
    </cfRule>
    <cfRule type="expression" dxfId="1379" priority="8">
      <formula>F37&lt;0</formula>
    </cfRule>
  </conditionalFormatting>
  <conditionalFormatting sqref="H37">
    <cfRule type="expression" dxfId="1378" priority="5">
      <formula>H37&gt;0</formula>
    </cfRule>
    <cfRule type="expression" dxfId="1377" priority="6">
      <formula>H37&lt;0</formula>
    </cfRule>
  </conditionalFormatting>
  <conditionalFormatting sqref="J49">
    <cfRule type="expression" dxfId="1376" priority="3">
      <formula>J49&gt;0</formula>
    </cfRule>
    <cfRule type="expression" dxfId="1375" priority="4">
      <formula>J49&lt;0</formula>
    </cfRule>
  </conditionalFormatting>
  <conditionalFormatting sqref="J38:J48">
    <cfRule type="expression" dxfId="1374" priority="1">
      <formula>J38&gt;0</formula>
    </cfRule>
    <cfRule type="expression" dxfId="137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174.76</v>
      </c>
      <c r="R4" s="425">
        <v>-4.1999999999999997E-3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10485.599999999999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-595.02000000000407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-595.02000000000407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-5.3699161238270413E-2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1.0986495765621425E-2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20.273781902552205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192.23600000000002</v>
      </c>
    </row>
    <row r="23" spans="1:16" x14ac:dyDescent="0.25">
      <c r="O23" s="81">
        <v>1.0900000000000001</v>
      </c>
      <c r="P23" s="81">
        <f t="shared" ref="P23:P42" si="1">O23*$Q$4</f>
        <v>190.48840000000001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188.74080000000001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186.9932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185.2456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183.49799999999999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181.75039999999998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180.00280000000001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178.2552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176.5076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174.76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173.01239999999999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171.26479999999998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169.51719999999997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167.7696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166.02199999999999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164.27439999999999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162.52680000000001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160.7792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159.0316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157.28399999999999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2" priority="37">
      <formula>F52&gt;0</formula>
    </cfRule>
    <cfRule type="expression" dxfId="1371" priority="38">
      <formula>F52&lt;0</formula>
    </cfRule>
  </conditionalFormatting>
  <conditionalFormatting sqref="Q7">
    <cfRule type="expression" dxfId="1370" priority="35">
      <formula>Q7&gt;0</formula>
    </cfRule>
    <cfRule type="expression" dxfId="1369" priority="36">
      <formula>Q7&lt;0</formula>
    </cfRule>
  </conditionalFormatting>
  <conditionalFormatting sqref="Q8">
    <cfRule type="expression" dxfId="1368" priority="33">
      <formula>Q8&gt;0</formula>
    </cfRule>
    <cfRule type="expression" dxfId="1367" priority="34">
      <formula>Q8&lt;0</formula>
    </cfRule>
  </conditionalFormatting>
  <conditionalFormatting sqref="F34:F41 F43:F51">
    <cfRule type="expression" dxfId="1366" priority="31">
      <formula>F34&gt;0</formula>
    </cfRule>
    <cfRule type="expression" dxfId="1365" priority="32">
      <formula>F34&lt;0</formula>
    </cfRule>
  </conditionalFormatting>
  <conditionalFormatting sqref="H34:H51">
    <cfRule type="expression" dxfId="1364" priority="29">
      <formula>H34&gt;0</formula>
    </cfRule>
    <cfRule type="expression" dxfId="1363" priority="30">
      <formula>H34&lt;0</formula>
    </cfRule>
  </conditionalFormatting>
  <conditionalFormatting sqref="Q10">
    <cfRule type="expression" dxfId="1362" priority="27">
      <formula>Q10&gt;0</formula>
    </cfRule>
    <cfRule type="expression" dxfId="1361" priority="28">
      <formula>Q10&lt;0</formula>
    </cfRule>
  </conditionalFormatting>
  <conditionalFormatting sqref="J25:J38">
    <cfRule type="expression" dxfId="1360" priority="25">
      <formula>J25&gt;0</formula>
    </cfRule>
    <cfRule type="expression" dxfId="1359" priority="26">
      <formula>J25&lt;0</formula>
    </cfRule>
  </conditionalFormatting>
  <conditionalFormatting sqref="K25:K29 K31:K38">
    <cfRule type="expression" dxfId="1358" priority="23">
      <formula>K25&gt;0</formula>
    </cfRule>
    <cfRule type="expression" dxfId="1357" priority="24">
      <formula>K25&lt;0</formula>
    </cfRule>
  </conditionalFormatting>
  <conditionalFormatting sqref="L25:L38">
    <cfRule type="expression" dxfId="1356" priority="21">
      <formula>L25&gt;0</formula>
    </cfRule>
    <cfRule type="expression" dxfId="1355" priority="22">
      <formula>L25&lt;0</formula>
    </cfRule>
  </conditionalFormatting>
  <conditionalFormatting sqref="F89:F110">
    <cfRule type="expression" dxfId="1354" priority="19">
      <formula>F89&gt;0</formula>
    </cfRule>
    <cfRule type="expression" dxfId="1353" priority="20">
      <formula>F89&lt;0</formula>
    </cfRule>
  </conditionalFormatting>
  <conditionalFormatting sqref="H89:H110">
    <cfRule type="expression" dxfId="1352" priority="17">
      <formula>H89&gt;0</formula>
    </cfRule>
    <cfRule type="expression" dxfId="1351" priority="18">
      <formula>H89&lt;0</formula>
    </cfRule>
  </conditionalFormatting>
  <conditionalFormatting sqref="J89:J102">
    <cfRule type="expression" dxfId="1350" priority="15">
      <formula>J89&gt;0</formula>
    </cfRule>
    <cfRule type="expression" dxfId="1349" priority="16">
      <formula>J89&lt;0</formula>
    </cfRule>
  </conditionalFormatting>
  <conditionalFormatting sqref="K89:K102">
    <cfRule type="expression" dxfId="1348" priority="13">
      <formula>K89&gt;0</formula>
    </cfRule>
    <cfRule type="expression" dxfId="1347" priority="14">
      <formula>K89&lt;0</formula>
    </cfRule>
  </conditionalFormatting>
  <conditionalFormatting sqref="L89:L102">
    <cfRule type="expression" dxfId="1346" priority="11">
      <formula>L89&gt;0</formula>
    </cfRule>
    <cfRule type="expression" dxfId="1345" priority="12">
      <formula>L89&lt;0</formula>
    </cfRule>
  </conditionalFormatting>
  <conditionalFormatting sqref="F25:F27">
    <cfRule type="expression" dxfId="1344" priority="9">
      <formula>F25&gt;0</formula>
    </cfRule>
    <cfRule type="expression" dxfId="1343" priority="10">
      <formula>F25&lt;0</formula>
    </cfRule>
  </conditionalFormatting>
  <conditionalFormatting sqref="H25:H27">
    <cfRule type="expression" dxfId="1342" priority="7">
      <formula>H25&gt;0</formula>
    </cfRule>
    <cfRule type="expression" dxfId="1341" priority="8">
      <formula>H25&lt;0</formula>
    </cfRule>
  </conditionalFormatting>
  <conditionalFormatting sqref="F28:F33">
    <cfRule type="expression" dxfId="1340" priority="5">
      <formula>F28&gt;0</formula>
    </cfRule>
    <cfRule type="expression" dxfId="1339" priority="6">
      <formula>F28&lt;0</formula>
    </cfRule>
  </conditionalFormatting>
  <conditionalFormatting sqref="H28:H33">
    <cfRule type="expression" dxfId="1338" priority="3">
      <formula>H28&gt;0</formula>
    </cfRule>
    <cfRule type="expression" dxfId="1337" priority="4">
      <formula>H28&lt;0</formula>
    </cfRule>
  </conditionalFormatting>
  <conditionalFormatting sqref="F42">
    <cfRule type="expression" dxfId="1336" priority="1">
      <formula>F42&gt;0</formula>
    </cfRule>
    <cfRule type="expression" dxfId="1335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47.459899999999998</v>
      </c>
      <c r="R4" s="425">
        <v>-2.0799999999999999E-2</v>
      </c>
      <c r="T4" t="s">
        <v>1114</v>
      </c>
      <c r="U4" s="11" t="s">
        <v>1303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23729.949999999997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-4177.4600000000028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-4177.4600000000028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-0.14968999272952965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5.2676048622099923E-2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13.002712328767123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1304</v>
      </c>
    </row>
    <row r="15" spans="1:21" x14ac:dyDescent="0.25">
      <c r="H15" s="70"/>
      <c r="U15" s="405" t="s">
        <v>1305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52.205890000000004</v>
      </c>
    </row>
    <row r="23" spans="1:16" x14ac:dyDescent="0.25">
      <c r="O23" s="81">
        <v>1.0900000000000001</v>
      </c>
      <c r="P23" s="81">
        <f t="shared" ref="P23:P42" si="1">O23*$Q$4</f>
        <v>51.731290999999999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51.256692000000001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50.782093000000003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50.307493999999998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49.832895000000001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49.358295999999996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48.883696999999998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48.409098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47.934498999999995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47.459899999999998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46.985301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46.510701999999995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46.036102999999997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45.561503999999999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45.086904999999994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44.612305999999997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44.137706999999999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43.663108000000001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43.188508999999996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42.713909999999998</v>
      </c>
      <c r="Q42" s="2"/>
      <c r="T42" s="1">
        <v>43421</v>
      </c>
      <c r="U42" t="s">
        <v>1317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4" priority="37">
      <formula>F25&gt;0</formula>
    </cfRule>
    <cfRule type="expression" dxfId="1333" priority="38">
      <formula>F25&lt;0</formula>
    </cfRule>
  </conditionalFormatting>
  <conditionalFormatting sqref="Q7">
    <cfRule type="expression" dxfId="1332" priority="35">
      <formula>Q7&gt;0</formula>
    </cfRule>
    <cfRule type="expression" dxfId="1331" priority="36">
      <formula>Q7&lt;0</formula>
    </cfRule>
  </conditionalFormatting>
  <conditionalFormatting sqref="Q8">
    <cfRule type="expression" dxfId="1330" priority="33">
      <formula>Q8&gt;0</formula>
    </cfRule>
    <cfRule type="expression" dxfId="1329" priority="34">
      <formula>Q8&lt;0</formula>
    </cfRule>
  </conditionalFormatting>
  <conditionalFormatting sqref="Q10">
    <cfRule type="expression" dxfId="1328" priority="27">
      <formula>Q10&gt;0</formula>
    </cfRule>
    <cfRule type="expression" dxfId="1327" priority="28">
      <formula>Q10&lt;0</formula>
    </cfRule>
  </conditionalFormatting>
  <conditionalFormatting sqref="L25:L32">
    <cfRule type="expression" dxfId="1326" priority="21">
      <formula>L25&gt;0</formula>
    </cfRule>
    <cfRule type="expression" dxfId="1325" priority="22">
      <formula>L25&lt;0</formula>
    </cfRule>
  </conditionalFormatting>
  <conditionalFormatting sqref="F92:F113">
    <cfRule type="expression" dxfId="1324" priority="19">
      <formula>F92&gt;0</formula>
    </cfRule>
    <cfRule type="expression" dxfId="1323" priority="20">
      <formula>F92&lt;0</formula>
    </cfRule>
  </conditionalFormatting>
  <conditionalFormatting sqref="H92:H113">
    <cfRule type="expression" dxfId="1322" priority="17">
      <formula>H92&gt;0</formula>
    </cfRule>
    <cfRule type="expression" dxfId="1321" priority="18">
      <formula>H92&lt;0</formula>
    </cfRule>
  </conditionalFormatting>
  <conditionalFormatting sqref="J92:J105">
    <cfRule type="expression" dxfId="1320" priority="15">
      <formula>J92&gt;0</formula>
    </cfRule>
    <cfRule type="expression" dxfId="1319" priority="16">
      <formula>J92&lt;0</formula>
    </cfRule>
  </conditionalFormatting>
  <conditionalFormatting sqref="K92:K105">
    <cfRule type="expression" dxfId="1318" priority="13">
      <formula>K92&gt;0</formula>
    </cfRule>
    <cfRule type="expression" dxfId="1317" priority="14">
      <formula>K92&lt;0</formula>
    </cfRule>
  </conditionalFormatting>
  <conditionalFormatting sqref="L92:L105">
    <cfRule type="expression" dxfId="1316" priority="11">
      <formula>L92&gt;0</formula>
    </cfRule>
    <cfRule type="expression" dxfId="1315" priority="12">
      <formula>L92&lt;0</formula>
    </cfRule>
  </conditionalFormatting>
  <conditionalFormatting sqref="F25:F29">
    <cfRule type="expression" dxfId="1314" priority="9">
      <formula>F25&gt;0</formula>
    </cfRule>
    <cfRule type="expression" dxfId="1313" priority="10">
      <formula>F25&lt;0</formula>
    </cfRule>
  </conditionalFormatting>
  <conditionalFormatting sqref="H25:H29">
    <cfRule type="expression" dxfId="1312" priority="7">
      <formula>H25&gt;0</formula>
    </cfRule>
    <cfRule type="expression" dxfId="1311" priority="8">
      <formula>H25&lt;0</formula>
    </cfRule>
  </conditionalFormatting>
  <conditionalFormatting sqref="F35:F38">
    <cfRule type="expression" dxfId="1310" priority="5">
      <formula>F35&gt;0</formula>
    </cfRule>
    <cfRule type="expression" dxfId="1309" priority="6">
      <formula>F35&lt;0</formula>
    </cfRule>
  </conditionalFormatting>
  <conditionalFormatting sqref="H35:H38">
    <cfRule type="expression" dxfId="1308" priority="3">
      <formula>H35&gt;0</formula>
    </cfRule>
    <cfRule type="expression" dxfId="1307" priority="4">
      <formula>H35&lt;0</formula>
    </cfRule>
  </conditionalFormatting>
  <conditionalFormatting sqref="H61:H64 F61:F64">
    <cfRule type="expression" dxfId="1306" priority="1">
      <formula>F61&gt;0</formula>
    </cfRule>
    <cfRule type="expression" dxfId="130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4" priority="35">
      <formula>F47&gt;0</formula>
    </cfRule>
    <cfRule type="expression" dxfId="1303" priority="36">
      <formula>F47&lt;0</formula>
    </cfRule>
  </conditionalFormatting>
  <conditionalFormatting sqref="Q7">
    <cfRule type="expression" dxfId="1302" priority="33">
      <formula>Q7&gt;0</formula>
    </cfRule>
    <cfRule type="expression" dxfId="1301" priority="34">
      <formula>Q7&lt;0</formula>
    </cfRule>
  </conditionalFormatting>
  <conditionalFormatting sqref="Q8">
    <cfRule type="expression" dxfId="1300" priority="31">
      <formula>Q8&gt;0</formula>
    </cfRule>
    <cfRule type="expression" dxfId="1299" priority="32">
      <formula>Q8&lt;0</formula>
    </cfRule>
  </conditionalFormatting>
  <conditionalFormatting sqref="F32:F46">
    <cfRule type="expression" dxfId="1298" priority="29">
      <formula>F32&gt;0</formula>
    </cfRule>
    <cfRule type="expression" dxfId="1297" priority="30">
      <formula>F32&lt;0</formula>
    </cfRule>
  </conditionalFormatting>
  <conditionalFormatting sqref="H32:H46">
    <cfRule type="expression" dxfId="1296" priority="27">
      <formula>H32&gt;0</formula>
    </cfRule>
    <cfRule type="expression" dxfId="1295" priority="28">
      <formula>H32&lt;0</formula>
    </cfRule>
  </conditionalFormatting>
  <conditionalFormatting sqref="Q10">
    <cfRule type="expression" dxfId="1294" priority="25">
      <formula>Q10&gt;0</formula>
    </cfRule>
    <cfRule type="expression" dxfId="1293" priority="26">
      <formula>Q10&lt;0</formula>
    </cfRule>
  </conditionalFormatting>
  <conditionalFormatting sqref="J25:J38">
    <cfRule type="expression" dxfId="1292" priority="23">
      <formula>J25&gt;0</formula>
    </cfRule>
    <cfRule type="expression" dxfId="1291" priority="24">
      <formula>J25&lt;0</formula>
    </cfRule>
  </conditionalFormatting>
  <conditionalFormatting sqref="K25:K38">
    <cfRule type="expression" dxfId="1290" priority="21">
      <formula>K25&gt;0</formula>
    </cfRule>
    <cfRule type="expression" dxfId="1289" priority="22">
      <formula>K25&lt;0</formula>
    </cfRule>
  </conditionalFormatting>
  <conditionalFormatting sqref="L25:L38">
    <cfRule type="expression" dxfId="1288" priority="19">
      <formula>L25&gt;0</formula>
    </cfRule>
    <cfRule type="expression" dxfId="1287" priority="20">
      <formula>L25&lt;0</formula>
    </cfRule>
  </conditionalFormatting>
  <conditionalFormatting sqref="F89:F110">
    <cfRule type="expression" dxfId="1286" priority="17">
      <formula>F89&gt;0</formula>
    </cfRule>
    <cfRule type="expression" dxfId="1285" priority="18">
      <formula>F89&lt;0</formula>
    </cfRule>
  </conditionalFormatting>
  <conditionalFormatting sqref="H89:H110">
    <cfRule type="expression" dxfId="1284" priority="15">
      <formula>H89&gt;0</formula>
    </cfRule>
    <cfRule type="expression" dxfId="1283" priority="16">
      <formula>H89&lt;0</formula>
    </cfRule>
  </conditionalFormatting>
  <conditionalFormatting sqref="J89:J102">
    <cfRule type="expression" dxfId="1282" priority="13">
      <formula>J89&gt;0</formula>
    </cfRule>
    <cfRule type="expression" dxfId="1281" priority="14">
      <formula>J89&lt;0</formula>
    </cfRule>
  </conditionalFormatting>
  <conditionalFormatting sqref="K89:K102">
    <cfRule type="expression" dxfId="1280" priority="11">
      <formula>K89&gt;0</formula>
    </cfRule>
    <cfRule type="expression" dxfId="1279" priority="12">
      <formula>K89&lt;0</formula>
    </cfRule>
  </conditionalFormatting>
  <conditionalFormatting sqref="L89:L102">
    <cfRule type="expression" dxfId="1278" priority="9">
      <formula>L89&gt;0</formula>
    </cfRule>
    <cfRule type="expression" dxfId="1277" priority="10">
      <formula>L89&lt;0</formula>
    </cfRule>
  </conditionalFormatting>
  <conditionalFormatting sqref="F25:F28">
    <cfRule type="expression" dxfId="1276" priority="7">
      <formula>F25&gt;0</formula>
    </cfRule>
    <cfRule type="expression" dxfId="1275" priority="8">
      <formula>F25&lt;0</formula>
    </cfRule>
  </conditionalFormatting>
  <conditionalFormatting sqref="H25:H28">
    <cfRule type="expression" dxfId="1274" priority="5">
      <formula>H25&gt;0</formula>
    </cfRule>
    <cfRule type="expression" dxfId="1273" priority="6">
      <formula>H25&lt;0</formula>
    </cfRule>
  </conditionalFormatting>
  <conditionalFormatting sqref="F29:F31">
    <cfRule type="expression" dxfId="1272" priority="3">
      <formula>F29&gt;0</formula>
    </cfRule>
    <cfRule type="expression" dxfId="1271" priority="4">
      <formula>F29&lt;0</formula>
    </cfRule>
  </conditionalFormatting>
  <conditionalFormatting sqref="H29:H31">
    <cfRule type="expression" dxfId="1270" priority="1">
      <formula>H29&gt;0</formula>
    </cfRule>
    <cfRule type="expression" dxfId="126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110.30940000000011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118.34990000000001</v>
      </c>
      <c r="R4" s="425">
        <v>1.37E-2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11834.99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11030.940000000011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804.04999999999018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804.04999999999018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7.2890433634847929E-2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4.3937510720330137E-3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0" si="2">C13*D13+E13</f>
        <v>1305</v>
      </c>
      <c r="H13" s="70"/>
      <c r="O13" s="11" t="s">
        <v>948</v>
      </c>
      <c r="Q13" s="2">
        <f>Q4/8.62</f>
        <v>13.729686774941998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130.18489000000002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129.00139100000001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127.81789200000001</v>
      </c>
    </row>
    <row r="22" spans="1:21" x14ac:dyDescent="0.25">
      <c r="O22" s="81">
        <v>1.07</v>
      </c>
      <c r="P22" s="81">
        <f t="shared" si="3"/>
        <v>126.63439300000002</v>
      </c>
    </row>
    <row r="23" spans="1:21" x14ac:dyDescent="0.25">
      <c r="O23" s="81">
        <v>1.06</v>
      </c>
      <c r="P23" s="81">
        <f t="shared" si="3"/>
        <v>125.45089400000001</v>
      </c>
    </row>
    <row r="24" spans="1:21" x14ac:dyDescent="0.25">
      <c r="O24" s="81">
        <v>1.05</v>
      </c>
      <c r="P24" s="81">
        <f t="shared" si="3"/>
        <v>124.26739500000001</v>
      </c>
    </row>
    <row r="25" spans="1:21" x14ac:dyDescent="0.25">
      <c r="A25" s="31" t="s">
        <v>81</v>
      </c>
      <c r="B25" s="14"/>
      <c r="C25" s="14">
        <f>SUM(C2:C20)</f>
        <v>390</v>
      </c>
      <c r="D25" s="18"/>
      <c r="E25" s="18"/>
      <c r="F25" s="18">
        <f>SUM(F2:F20)</f>
        <v>49991.600000000006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123.08389600000001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121.90039700000001</v>
      </c>
      <c r="T26" s="67"/>
    </row>
    <row r="27" spans="1:21" x14ac:dyDescent="0.25">
      <c r="O27" s="81">
        <v>1.02</v>
      </c>
      <c r="P27" s="81">
        <f t="shared" si="3"/>
        <v>120.716898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119.533399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118.34990000000001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117.16640100000001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115.98290200000001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114.799403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113.615904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112.432405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111.24890600000001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110.06540700000001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108.88190800000001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107.69840900000001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106.51491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" si="19">C77*(E77-D77)</f>
        <v>540.09999999999968</v>
      </c>
      <c r="G77" s="39">
        <f t="shared" ref="G77" si="20">D77*C77</f>
        <v>11030.9</v>
      </c>
      <c r="H77" s="179">
        <f t="shared" ref="H77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8" priority="45">
      <formula>F7&gt;0</formula>
    </cfRule>
    <cfRule type="expression" dxfId="1267" priority="46">
      <formula>F7&lt;0</formula>
    </cfRule>
  </conditionalFormatting>
  <conditionalFormatting sqref="Q8">
    <cfRule type="expression" dxfId="1266" priority="43">
      <formula>Q8&gt;0</formula>
    </cfRule>
    <cfRule type="expression" dxfId="1265" priority="44">
      <formula>Q8&lt;0</formula>
    </cfRule>
  </conditionalFormatting>
  <conditionalFormatting sqref="F41:F61">
    <cfRule type="expression" dxfId="1264" priority="41">
      <formula>F41&gt;0</formula>
    </cfRule>
    <cfRule type="expression" dxfId="1263" priority="42">
      <formula>F41&lt;0</formula>
    </cfRule>
  </conditionalFormatting>
  <conditionalFormatting sqref="H41:H61">
    <cfRule type="expression" dxfId="1262" priority="39">
      <formula>H41&gt;0</formula>
    </cfRule>
    <cfRule type="expression" dxfId="1261" priority="40">
      <formula>H41&lt;0</formula>
    </cfRule>
  </conditionalFormatting>
  <conditionalFormatting sqref="Q10">
    <cfRule type="expression" dxfId="1260" priority="37">
      <formula>Q10&gt;0</formula>
    </cfRule>
    <cfRule type="expression" dxfId="1259" priority="38">
      <formula>Q10&lt;0</formula>
    </cfRule>
  </conditionalFormatting>
  <conditionalFormatting sqref="J32:J45">
    <cfRule type="expression" dxfId="1258" priority="35">
      <formula>J32&gt;0</formula>
    </cfRule>
    <cfRule type="expression" dxfId="1257" priority="36">
      <formula>J32&lt;0</formula>
    </cfRule>
  </conditionalFormatting>
  <conditionalFormatting sqref="K32:K42 K44:K45">
    <cfRule type="expression" dxfId="1256" priority="33">
      <formula>K32&gt;0</formula>
    </cfRule>
    <cfRule type="expression" dxfId="1255" priority="34">
      <formula>K32&lt;0</formula>
    </cfRule>
  </conditionalFormatting>
  <conditionalFormatting sqref="L32">
    <cfRule type="expression" dxfId="1254" priority="31">
      <formula>L32&gt;0</formula>
    </cfRule>
    <cfRule type="expression" dxfId="1253" priority="32">
      <formula>L32&lt;0</formula>
    </cfRule>
  </conditionalFormatting>
  <conditionalFormatting sqref="F108:F129">
    <cfRule type="expression" dxfId="1252" priority="29">
      <formula>F108&gt;0</formula>
    </cfRule>
    <cfRule type="expression" dxfId="1251" priority="30">
      <formula>F108&lt;0</formula>
    </cfRule>
  </conditionalFormatting>
  <conditionalFormatting sqref="H108:H129">
    <cfRule type="expression" dxfId="1250" priority="27">
      <formula>H108&gt;0</formula>
    </cfRule>
    <cfRule type="expression" dxfId="1249" priority="28">
      <formula>H108&lt;0</formula>
    </cfRule>
  </conditionalFormatting>
  <conditionalFormatting sqref="J108:J121">
    <cfRule type="expression" dxfId="1248" priority="25">
      <formula>J108&gt;0</formula>
    </cfRule>
    <cfRule type="expression" dxfId="1247" priority="26">
      <formula>J108&lt;0</formula>
    </cfRule>
  </conditionalFormatting>
  <conditionalFormatting sqref="K108:K121">
    <cfRule type="expression" dxfId="1246" priority="23">
      <formula>K108&gt;0</formula>
    </cfRule>
    <cfRule type="expression" dxfId="1245" priority="24">
      <formula>K108&lt;0</formula>
    </cfRule>
  </conditionalFormatting>
  <conditionalFormatting sqref="L108:L121">
    <cfRule type="expression" dxfId="1244" priority="21">
      <formula>L108&gt;0</formula>
    </cfRule>
    <cfRule type="expression" dxfId="1243" priority="22">
      <formula>L108&lt;0</formula>
    </cfRule>
  </conditionalFormatting>
  <conditionalFormatting sqref="F32:F40">
    <cfRule type="expression" dxfId="1242" priority="19">
      <formula>F32&gt;0</formula>
    </cfRule>
    <cfRule type="expression" dxfId="1241" priority="20">
      <formula>F32&lt;0</formula>
    </cfRule>
  </conditionalFormatting>
  <conditionalFormatting sqref="H32:H40">
    <cfRule type="expression" dxfId="1240" priority="17">
      <formula>H32&gt;0</formula>
    </cfRule>
    <cfRule type="expression" dxfId="1239" priority="18">
      <formula>H32&lt;0</formula>
    </cfRule>
  </conditionalFormatting>
  <conditionalFormatting sqref="J61">
    <cfRule type="expression" dxfId="1238" priority="15">
      <formula>J61&gt;0</formula>
    </cfRule>
    <cfRule type="expression" dxfId="1237" priority="16">
      <formula>J61&lt;0</formula>
    </cfRule>
  </conditionalFormatting>
  <conditionalFormatting sqref="F62:F64">
    <cfRule type="expression" dxfId="1236" priority="13">
      <formula>F62&gt;0</formula>
    </cfRule>
    <cfRule type="expression" dxfId="1235" priority="14">
      <formula>F62&lt;0</formula>
    </cfRule>
  </conditionalFormatting>
  <conditionalFormatting sqref="H62:H64">
    <cfRule type="expression" dxfId="1234" priority="11">
      <formula>H62&gt;0</formula>
    </cfRule>
    <cfRule type="expression" dxfId="1233" priority="12">
      <formula>H62&lt;0</formula>
    </cfRule>
  </conditionalFormatting>
  <conditionalFormatting sqref="H68:H70 F68:F70">
    <cfRule type="expression" dxfId="1232" priority="9">
      <formula>F68&gt;0</formula>
    </cfRule>
    <cfRule type="expression" dxfId="1231" priority="10">
      <formula>F68&lt;0</formula>
    </cfRule>
  </conditionalFormatting>
  <conditionalFormatting sqref="H71:H73 F71:F73">
    <cfRule type="expression" dxfId="1230" priority="7">
      <formula>F71&gt;0</formula>
    </cfRule>
    <cfRule type="expression" dxfId="1229" priority="8">
      <formula>F71&lt;0</formula>
    </cfRule>
  </conditionalFormatting>
  <conditionalFormatting sqref="F79:F80 H79:H80">
    <cfRule type="expression" dxfId="1228" priority="5">
      <formula>F79&gt;0</formula>
    </cfRule>
    <cfRule type="expression" dxfId="1227" priority="6">
      <formula>F79&lt;0</formula>
    </cfRule>
  </conditionalFormatting>
  <conditionalFormatting sqref="F78 H78">
    <cfRule type="expression" dxfId="1226" priority="3">
      <formula>F78&gt;0</formula>
    </cfRule>
    <cfRule type="expression" dxfId="1225" priority="4">
      <formula>F78&lt;0</formula>
    </cfRule>
  </conditionalFormatting>
  <conditionalFormatting sqref="F75:F77 H75:H77">
    <cfRule type="expression" dxfId="1224" priority="1">
      <formula>F75&gt;0</formula>
    </cfRule>
    <cfRule type="expression" dxfId="1223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2" priority="31">
      <formula>F60&gt;0</formula>
    </cfRule>
    <cfRule type="expression" dxfId="1221" priority="32">
      <formula>F60&lt;0</formula>
    </cfRule>
  </conditionalFormatting>
  <conditionalFormatting sqref="Q7">
    <cfRule type="expression" dxfId="1220" priority="29">
      <formula>Q7&gt;0</formula>
    </cfRule>
    <cfRule type="expression" dxfId="1219" priority="30">
      <formula>Q7&lt;0</formula>
    </cfRule>
  </conditionalFormatting>
  <conditionalFormatting sqref="Q8">
    <cfRule type="expression" dxfId="1218" priority="27">
      <formula>Q8&gt;0</formula>
    </cfRule>
    <cfRule type="expression" dxfId="1217" priority="28">
      <formula>Q8&lt;0</formula>
    </cfRule>
  </conditionalFormatting>
  <conditionalFormatting sqref="F32:F59">
    <cfRule type="expression" dxfId="1216" priority="25">
      <formula>F32&gt;0</formula>
    </cfRule>
    <cfRule type="expression" dxfId="1215" priority="26">
      <formula>F32&lt;0</formula>
    </cfRule>
  </conditionalFormatting>
  <conditionalFormatting sqref="H32:H59">
    <cfRule type="expression" dxfId="1214" priority="23">
      <formula>H32&gt;0</formula>
    </cfRule>
    <cfRule type="expression" dxfId="1213" priority="24">
      <formula>H32&lt;0</formula>
    </cfRule>
  </conditionalFormatting>
  <conditionalFormatting sqref="Q10">
    <cfRule type="expression" dxfId="1212" priority="21">
      <formula>Q10&gt;0</formula>
    </cfRule>
    <cfRule type="expression" dxfId="1211" priority="22">
      <formula>Q10&lt;0</formula>
    </cfRule>
  </conditionalFormatting>
  <conditionalFormatting sqref="J25:J38">
    <cfRule type="expression" dxfId="1210" priority="19">
      <formula>J25&gt;0</formula>
    </cfRule>
    <cfRule type="expression" dxfId="1209" priority="20">
      <formula>J25&lt;0</formula>
    </cfRule>
  </conditionalFormatting>
  <conditionalFormatting sqref="K25:K38">
    <cfRule type="expression" dxfId="1208" priority="17">
      <formula>K25&gt;0</formula>
    </cfRule>
    <cfRule type="expression" dxfId="1207" priority="18">
      <formula>K25&lt;0</formula>
    </cfRule>
  </conditionalFormatting>
  <conditionalFormatting sqref="L25:L38">
    <cfRule type="expression" dxfId="1206" priority="15">
      <formula>L25&gt;0</formula>
    </cfRule>
    <cfRule type="expression" dxfId="1205" priority="16">
      <formula>L25&lt;0</formula>
    </cfRule>
  </conditionalFormatting>
  <conditionalFormatting sqref="F89:F110">
    <cfRule type="expression" dxfId="1204" priority="13">
      <formula>F89&gt;0</formula>
    </cfRule>
    <cfRule type="expression" dxfId="1203" priority="14">
      <formula>F89&lt;0</formula>
    </cfRule>
  </conditionalFormatting>
  <conditionalFormatting sqref="H89:H110">
    <cfRule type="expression" dxfId="1202" priority="11">
      <formula>H89&gt;0</formula>
    </cfRule>
    <cfRule type="expression" dxfId="1201" priority="12">
      <formula>H89&lt;0</formula>
    </cfRule>
  </conditionalFormatting>
  <conditionalFormatting sqref="J89:J102">
    <cfRule type="expression" dxfId="1200" priority="9">
      <formula>J89&gt;0</formula>
    </cfRule>
    <cfRule type="expression" dxfId="1199" priority="10">
      <formula>J89&lt;0</formula>
    </cfRule>
  </conditionalFormatting>
  <conditionalFormatting sqref="K89:K102">
    <cfRule type="expression" dxfId="1198" priority="7">
      <formula>K89&gt;0</formula>
    </cfRule>
    <cfRule type="expression" dxfId="1197" priority="8">
      <formula>K89&lt;0</formula>
    </cfRule>
  </conditionalFormatting>
  <conditionalFormatting sqref="L89:L102">
    <cfRule type="expression" dxfId="1196" priority="5">
      <formula>L89&gt;0</formula>
    </cfRule>
    <cfRule type="expression" dxfId="1195" priority="6">
      <formula>L89&lt;0</formula>
    </cfRule>
  </conditionalFormatting>
  <conditionalFormatting sqref="F25:F31">
    <cfRule type="expression" dxfId="1194" priority="3">
      <formula>F25&gt;0</formula>
    </cfRule>
    <cfRule type="expression" dxfId="1193" priority="4">
      <formula>F25&lt;0</formula>
    </cfRule>
  </conditionalFormatting>
  <conditionalFormatting sqref="H25:H31">
    <cfRule type="expression" dxfId="1192" priority="1">
      <formula>H25&gt;0</formula>
    </cfRule>
    <cfRule type="expression" dxfId="119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0" priority="39">
      <formula>F47&gt;0</formula>
    </cfRule>
    <cfRule type="expression" dxfId="1189" priority="40">
      <formula>F47&lt;0</formula>
    </cfRule>
  </conditionalFormatting>
  <conditionalFormatting sqref="Q7">
    <cfRule type="expression" dxfId="1188" priority="37">
      <formula>Q7&gt;0</formula>
    </cfRule>
    <cfRule type="expression" dxfId="1187" priority="38">
      <formula>Q7&lt;0</formula>
    </cfRule>
  </conditionalFormatting>
  <conditionalFormatting sqref="Q8">
    <cfRule type="expression" dxfId="1186" priority="35">
      <formula>Q8&gt;0</formula>
    </cfRule>
    <cfRule type="expression" dxfId="1185" priority="36">
      <formula>Q8&lt;0</formula>
    </cfRule>
  </conditionalFormatting>
  <conditionalFormatting sqref="F30:F33 F38:F46">
    <cfRule type="expression" dxfId="1184" priority="33">
      <formula>F30&gt;0</formula>
    </cfRule>
    <cfRule type="expression" dxfId="1183" priority="34">
      <formula>F30&lt;0</formula>
    </cfRule>
  </conditionalFormatting>
  <conditionalFormatting sqref="H30:H33 H37:H46">
    <cfRule type="expression" dxfId="1182" priority="31">
      <formula>H30&gt;0</formula>
    </cfRule>
    <cfRule type="expression" dxfId="1181" priority="32">
      <formula>H30&lt;0</formula>
    </cfRule>
  </conditionalFormatting>
  <conditionalFormatting sqref="Q10">
    <cfRule type="expression" dxfId="1180" priority="29">
      <formula>Q10&gt;0</formula>
    </cfRule>
    <cfRule type="expression" dxfId="1179" priority="30">
      <formula>Q10&lt;0</formula>
    </cfRule>
  </conditionalFormatting>
  <conditionalFormatting sqref="K25:K38">
    <cfRule type="expression" dxfId="1178" priority="25">
      <formula>K25&gt;0</formula>
    </cfRule>
    <cfRule type="expression" dxfId="1177" priority="26">
      <formula>K25&lt;0</formula>
    </cfRule>
  </conditionalFormatting>
  <conditionalFormatting sqref="L25:L38">
    <cfRule type="expression" dxfId="1176" priority="23">
      <formula>L25&gt;0</formula>
    </cfRule>
    <cfRule type="expression" dxfId="1175" priority="24">
      <formula>L25&lt;0</formula>
    </cfRule>
  </conditionalFormatting>
  <conditionalFormatting sqref="F89:F110">
    <cfRule type="expression" dxfId="1174" priority="21">
      <formula>F89&gt;0</formula>
    </cfRule>
    <cfRule type="expression" dxfId="1173" priority="22">
      <formula>F89&lt;0</formula>
    </cfRule>
  </conditionalFormatting>
  <conditionalFormatting sqref="H89:H110">
    <cfRule type="expression" dxfId="1172" priority="19">
      <formula>H89&gt;0</formula>
    </cfRule>
    <cfRule type="expression" dxfId="1171" priority="20">
      <formula>H89&lt;0</formula>
    </cfRule>
  </conditionalFormatting>
  <conditionalFormatting sqref="J89:J102">
    <cfRule type="expression" dxfId="1170" priority="17">
      <formula>J89&gt;0</formula>
    </cfRule>
    <cfRule type="expression" dxfId="1169" priority="18">
      <formula>J89&lt;0</formula>
    </cfRule>
  </conditionalFormatting>
  <conditionalFormatting sqref="K89:K102">
    <cfRule type="expression" dxfId="1168" priority="15">
      <formula>K89&gt;0</formula>
    </cfRule>
    <cfRule type="expression" dxfId="1167" priority="16">
      <formula>K89&lt;0</formula>
    </cfRule>
  </conditionalFormatting>
  <conditionalFormatting sqref="L89:L102">
    <cfRule type="expression" dxfId="1166" priority="13">
      <formula>L89&gt;0</formula>
    </cfRule>
    <cfRule type="expression" dxfId="1165" priority="14">
      <formula>L89&lt;0</formula>
    </cfRule>
  </conditionalFormatting>
  <conditionalFormatting sqref="F25:F29">
    <cfRule type="expression" dxfId="1164" priority="11">
      <formula>F25&gt;0</formula>
    </cfRule>
    <cfRule type="expression" dxfId="1163" priority="12">
      <formula>F25&lt;0</formula>
    </cfRule>
  </conditionalFormatting>
  <conditionalFormatting sqref="H25:H29">
    <cfRule type="expression" dxfId="1162" priority="9">
      <formula>H25&gt;0</formula>
    </cfRule>
    <cfRule type="expression" dxfId="1161" priority="10">
      <formula>H25&lt;0</formula>
    </cfRule>
  </conditionalFormatting>
  <conditionalFormatting sqref="F34:F37">
    <cfRule type="expression" dxfId="1160" priority="7">
      <formula>F34&gt;0</formula>
    </cfRule>
    <cfRule type="expression" dxfId="1159" priority="8">
      <formula>F34&lt;0</formula>
    </cfRule>
  </conditionalFormatting>
  <conditionalFormatting sqref="H34:H36">
    <cfRule type="expression" dxfId="1158" priority="5">
      <formula>H34&gt;0</formula>
    </cfRule>
    <cfRule type="expression" dxfId="1157" priority="6">
      <formula>H34&lt;0</formula>
    </cfRule>
  </conditionalFormatting>
  <conditionalFormatting sqref="J39">
    <cfRule type="expression" dxfId="1156" priority="3">
      <formula>J39&gt;0</formula>
    </cfRule>
    <cfRule type="expression" dxfId="1155" priority="4">
      <formula>J39&lt;0</formula>
    </cfRule>
  </conditionalFormatting>
  <conditionalFormatting sqref="J25:J38">
    <cfRule type="expression" dxfId="1154" priority="1">
      <formula>J25&gt;0</formula>
    </cfRule>
    <cfRule type="expression" dxfId="115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2" priority="57">
      <formula>F27&gt;0</formula>
    </cfRule>
    <cfRule type="expression" dxfId="1151" priority="58">
      <formula>F27&lt;0</formula>
    </cfRule>
  </conditionalFormatting>
  <conditionalFormatting sqref="H28:H33">
    <cfRule type="expression" dxfId="1150" priority="53">
      <formula>H28&gt;0</formula>
    </cfRule>
    <cfRule type="expression" dxfId="1149" priority="54">
      <formula>H28&lt;0</formula>
    </cfRule>
  </conditionalFormatting>
  <conditionalFormatting sqref="F24:F26">
    <cfRule type="expression" dxfId="1148" priority="39">
      <formula>F24&gt;0</formula>
    </cfRule>
    <cfRule type="expression" dxfId="1147" priority="40">
      <formula>F24&lt;0</formula>
    </cfRule>
  </conditionalFormatting>
  <conditionalFormatting sqref="Q8">
    <cfRule type="expression" dxfId="1146" priority="33">
      <formula>Q8&gt;0</formula>
    </cfRule>
    <cfRule type="expression" dxfId="1145" priority="34">
      <formula>Q8&lt;0</formula>
    </cfRule>
  </conditionalFormatting>
  <conditionalFormatting sqref="Q7">
    <cfRule type="expression" dxfId="1144" priority="35">
      <formula>Q7&gt;0</formula>
    </cfRule>
    <cfRule type="expression" dxfId="1143" priority="36">
      <formula>Q7&lt;0</formula>
    </cfRule>
  </conditionalFormatting>
  <conditionalFormatting sqref="F34">
    <cfRule type="expression" dxfId="1142" priority="31">
      <formula>F34&gt;0</formula>
    </cfRule>
    <cfRule type="expression" dxfId="1141" priority="32">
      <formula>F34&lt;0</formula>
    </cfRule>
  </conditionalFormatting>
  <conditionalFormatting sqref="H34">
    <cfRule type="expression" dxfId="1140" priority="29">
      <formula>H34&gt;0</formula>
    </cfRule>
    <cfRule type="expression" dxfId="1139" priority="30">
      <formula>H34&lt;0</formula>
    </cfRule>
  </conditionalFormatting>
  <conditionalFormatting sqref="M36">
    <cfRule type="expression" dxfId="1138" priority="19">
      <formula>M36&gt;0</formula>
    </cfRule>
    <cfRule type="expression" dxfId="1137" priority="20">
      <formula>M36&lt;0</formula>
    </cfRule>
  </conditionalFormatting>
  <conditionalFormatting sqref="Q10">
    <cfRule type="expression" dxfId="1136" priority="15">
      <formula>Q10&gt;0</formula>
    </cfRule>
    <cfRule type="expression" dxfId="1135" priority="16">
      <formula>Q10&lt;0</formula>
    </cfRule>
  </conditionalFormatting>
  <conditionalFormatting sqref="F23">
    <cfRule type="expression" dxfId="1134" priority="13">
      <formula>F23&gt;0</formula>
    </cfRule>
    <cfRule type="expression" dxfId="1133" priority="14">
      <formula>F23&lt;0</formula>
    </cfRule>
  </conditionalFormatting>
  <conditionalFormatting sqref="I25:J25">
    <cfRule type="expression" dxfId="1132" priority="9">
      <formula>I25&gt;0</formula>
    </cfRule>
    <cfRule type="expression" dxfId="1131" priority="10">
      <formula>I25&lt;0</formula>
    </cfRule>
  </conditionalFormatting>
  <conditionalFormatting sqref="I26:J27">
    <cfRule type="expression" dxfId="1130" priority="7">
      <formula>I26&gt;0</formula>
    </cfRule>
    <cfRule type="expression" dxfId="1129" priority="8">
      <formula>I26&lt;0</formula>
    </cfRule>
  </conditionalFormatting>
  <conditionalFormatting sqref="K25:K27">
    <cfRule type="expression" dxfId="1128" priority="5">
      <formula>K25&gt;0</formula>
    </cfRule>
    <cfRule type="expression" dxfId="1127" priority="6">
      <formula>K25&lt;0</formula>
    </cfRule>
  </conditionalFormatting>
  <conditionalFormatting sqref="I23:J23">
    <cfRule type="expression" dxfId="1126" priority="3">
      <formula>I23&gt;0</formula>
    </cfRule>
    <cfRule type="expression" dxfId="112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19.206583333333281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30.93</v>
      </c>
      <c r="R4" s="424">
        <v>6.9999999999999999E-4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18558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11523.949999999968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8486.3100000000304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7034.050000000032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0.61038532794745304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3.2331070158422245E-3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16.278947368421054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34.023000000000003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33.713700000000003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33.404400000000003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33.095100000000002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32.785800000000002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32.476500000000001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32.167200000000001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31.857900000000001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31.5486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31.2393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30.93</v>
      </c>
      <c r="U29" s="1">
        <v>43417</v>
      </c>
      <c r="V29" t="s">
        <v>1312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30.620699999999999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30.311399999999999</v>
      </c>
      <c r="U31" s="156">
        <v>43431</v>
      </c>
      <c r="V31" t="s">
        <v>1311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30.002099999999999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29.692799999999998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29.383499999999998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29.074199999999998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28.764900000000001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28.4556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28.1463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27.837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4" priority="112">
      <formula>F95&gt;0</formula>
    </cfRule>
    <cfRule type="expression" dxfId="1123" priority="113">
      <formula>F95&lt;0</formula>
    </cfRule>
  </conditionalFormatting>
  <conditionalFormatting sqref="Q7">
    <cfRule type="expression" dxfId="1122" priority="100">
      <formula>Q7&gt;0</formula>
    </cfRule>
    <cfRule type="expression" dxfId="1121" priority="101">
      <formula>Q7&lt;0</formula>
    </cfRule>
  </conditionalFormatting>
  <conditionalFormatting sqref="Q8">
    <cfRule type="expression" dxfId="1120" priority="98">
      <formula>Q8&gt;0</formula>
    </cfRule>
    <cfRule type="expression" dxfId="1119" priority="99">
      <formula>Q8&lt;0</formula>
    </cfRule>
  </conditionalFormatting>
  <conditionalFormatting sqref="F152:F164">
    <cfRule type="expression" dxfId="1118" priority="96">
      <formula>F152&gt;0</formula>
    </cfRule>
    <cfRule type="expression" dxfId="1117" priority="97">
      <formula>F152&lt;0</formula>
    </cfRule>
  </conditionalFormatting>
  <conditionalFormatting sqref="H152:H164">
    <cfRule type="expression" dxfId="1116" priority="94">
      <formula>H152&gt;0</formula>
    </cfRule>
    <cfRule type="expression" dxfId="1115" priority="95">
      <formula>H152&lt;0</formula>
    </cfRule>
  </conditionalFormatting>
  <conditionalFormatting sqref="H168:H171">
    <cfRule type="expression" dxfId="1114" priority="90">
      <formula>H168&gt;0</formula>
    </cfRule>
    <cfRule type="expression" dxfId="1113" priority="91">
      <formula>H168&lt;0</formula>
    </cfRule>
  </conditionalFormatting>
  <conditionalFormatting sqref="F168:F171">
    <cfRule type="expression" dxfId="1112" priority="92">
      <formula>F168&gt;0</formula>
    </cfRule>
    <cfRule type="expression" dxfId="1111" priority="93">
      <formula>F168&lt;0</formula>
    </cfRule>
  </conditionalFormatting>
  <conditionalFormatting sqref="M194">
    <cfRule type="expression" dxfId="1110" priority="88">
      <formula>M194&gt;0</formula>
    </cfRule>
    <cfRule type="expression" dxfId="1109" priority="89">
      <formula>M194&lt;0</formula>
    </cfRule>
  </conditionalFormatting>
  <conditionalFormatting sqref="F47:F48 F55:F92">
    <cfRule type="expression" dxfId="1108" priority="86">
      <formula>F47&gt;0</formula>
    </cfRule>
    <cfRule type="expression" dxfId="1107" priority="87">
      <formula>F47&lt;0</formula>
    </cfRule>
  </conditionalFormatting>
  <conditionalFormatting sqref="H47:H48 H55:H92">
    <cfRule type="expression" dxfId="1106" priority="84">
      <formula>H47&gt;0</formula>
    </cfRule>
    <cfRule type="expression" dxfId="1105" priority="85">
      <formula>H47&lt;0</formula>
    </cfRule>
  </conditionalFormatting>
  <conditionalFormatting sqref="Q10">
    <cfRule type="expression" dxfId="1104" priority="82">
      <formula>Q10&gt;0</formula>
    </cfRule>
    <cfRule type="expression" dxfId="1103" priority="83">
      <formula>Q10&lt;0</formula>
    </cfRule>
  </conditionalFormatting>
  <conditionalFormatting sqref="F49:F54">
    <cfRule type="expression" dxfId="1102" priority="80">
      <formula>F49&gt;0</formula>
    </cfRule>
    <cfRule type="expression" dxfId="1101" priority="81">
      <formula>F49&lt;0</formula>
    </cfRule>
  </conditionalFormatting>
  <conditionalFormatting sqref="H49:H54">
    <cfRule type="expression" dxfId="1100" priority="78">
      <formula>H49&gt;0</formula>
    </cfRule>
    <cfRule type="expression" dxfId="1099" priority="79">
      <formula>H49&lt;0</formula>
    </cfRule>
  </conditionalFormatting>
  <conditionalFormatting sqref="K52:K59">
    <cfRule type="expression" dxfId="1098" priority="76">
      <formula>K52&gt;0</formula>
    </cfRule>
    <cfRule type="expression" dxfId="1097" priority="77">
      <formula>K52&lt;0</formula>
    </cfRule>
  </conditionalFormatting>
  <conditionalFormatting sqref="K60:K92">
    <cfRule type="expression" dxfId="1096" priority="74">
      <formula>K60&gt;0</formula>
    </cfRule>
    <cfRule type="expression" dxfId="1095" priority="75">
      <formula>K60&lt;0</formula>
    </cfRule>
  </conditionalFormatting>
  <conditionalFormatting sqref="F93:F94">
    <cfRule type="expression" dxfId="1094" priority="71">
      <formula>F93&gt;0</formula>
    </cfRule>
    <cfRule type="expression" dxfId="1093" priority="72">
      <formula>F93&lt;0</formula>
    </cfRule>
  </conditionalFormatting>
  <conditionalFormatting sqref="H93:H94">
    <cfRule type="expression" dxfId="1092" priority="69">
      <formula>H93&gt;0</formula>
    </cfRule>
    <cfRule type="expression" dxfId="1091" priority="70">
      <formula>H93&lt;0</formula>
    </cfRule>
  </conditionalFormatting>
  <conditionalFormatting sqref="K93:K94">
    <cfRule type="expression" dxfId="1090" priority="67">
      <formula>K93&gt;0</formula>
    </cfRule>
    <cfRule type="expression" dxfId="1089" priority="68">
      <formula>K93&lt;0</formula>
    </cfRule>
  </conditionalFormatting>
  <conditionalFormatting sqref="F103:F105 H103:H105 K103:K105">
    <cfRule type="expression" dxfId="1088" priority="63">
      <formula>F103&gt;0</formula>
    </cfRule>
    <cfRule type="expression" dxfId="1087" priority="64">
      <formula>F103&lt;0</formula>
    </cfRule>
  </conditionalFormatting>
  <conditionalFormatting sqref="L95:L101 L149">
    <cfRule type="expression" dxfId="1086" priority="61">
      <formula>L95&gt;0</formula>
    </cfRule>
    <cfRule type="expression" dxfId="1085" priority="62">
      <formula>L95&lt;0</formula>
    </cfRule>
  </conditionalFormatting>
  <conditionalFormatting sqref="L52:L59">
    <cfRule type="expression" dxfId="1084" priority="59">
      <formula>L52&gt;0</formula>
    </cfRule>
    <cfRule type="expression" dxfId="1083" priority="60">
      <formula>L52&lt;0</formula>
    </cfRule>
  </conditionalFormatting>
  <conditionalFormatting sqref="L60:L92">
    <cfRule type="expression" dxfId="1082" priority="57">
      <formula>L60&gt;0</formula>
    </cfRule>
    <cfRule type="expression" dxfId="1081" priority="58">
      <formula>L60&lt;0</formula>
    </cfRule>
  </conditionalFormatting>
  <conditionalFormatting sqref="L93:L94">
    <cfRule type="expression" dxfId="1080" priority="55">
      <formula>L93&gt;0</formula>
    </cfRule>
    <cfRule type="expression" dxfId="1079" priority="56">
      <formula>L93&lt;0</formula>
    </cfRule>
  </conditionalFormatting>
  <conditionalFormatting sqref="L103:L105">
    <cfRule type="expression" dxfId="1078" priority="53">
      <formula>L103&gt;0</formula>
    </cfRule>
    <cfRule type="expression" dxfId="1077" priority="54">
      <formula>L103&lt;0</formula>
    </cfRule>
  </conditionalFormatting>
  <conditionalFormatting sqref="F112:F115 H112:H115">
    <cfRule type="expression" dxfId="1076" priority="51">
      <formula>F112&gt;0</formula>
    </cfRule>
    <cfRule type="expression" dxfId="1075" priority="52">
      <formula>F112&lt;0</formula>
    </cfRule>
  </conditionalFormatting>
  <conditionalFormatting sqref="K109:K111 F109:F111 H109:H111">
    <cfRule type="expression" dxfId="1074" priority="47">
      <formula>F109&gt;0</formula>
    </cfRule>
    <cfRule type="expression" dxfId="1073" priority="48">
      <formula>F109&lt;0</formula>
    </cfRule>
  </conditionalFormatting>
  <conditionalFormatting sqref="L109:L110">
    <cfRule type="expression" dxfId="1072" priority="45">
      <formula>L109&gt;0</formula>
    </cfRule>
    <cfRule type="expression" dxfId="1071" priority="46">
      <formula>L109&lt;0</formula>
    </cfRule>
  </conditionalFormatting>
  <conditionalFormatting sqref="K106:K108 F106:F108 H106:H108">
    <cfRule type="expression" dxfId="1070" priority="43">
      <formula>F106&gt;0</formula>
    </cfRule>
    <cfRule type="expression" dxfId="1069" priority="44">
      <formula>F106&lt;0</formula>
    </cfRule>
  </conditionalFormatting>
  <conditionalFormatting sqref="L107:L108">
    <cfRule type="expression" dxfId="1068" priority="41">
      <formula>L107&gt;0</formula>
    </cfRule>
    <cfRule type="expression" dxfId="1067" priority="42">
      <formula>L107&lt;0</formula>
    </cfRule>
  </conditionalFormatting>
  <conditionalFormatting sqref="H117:H120 F117:F120">
    <cfRule type="expression" dxfId="1066" priority="35">
      <formula>F117&gt;0</formula>
    </cfRule>
    <cfRule type="expression" dxfId="1065" priority="36">
      <formula>F117&lt;0</formula>
    </cfRule>
  </conditionalFormatting>
  <conditionalFormatting sqref="H121:H124 F121:F124">
    <cfRule type="expression" dxfId="1064" priority="31">
      <formula>F121&gt;0</formula>
    </cfRule>
    <cfRule type="expression" dxfId="1063" priority="32">
      <formula>F121&lt;0</formula>
    </cfRule>
  </conditionalFormatting>
  <conditionalFormatting sqref="F126:F131 H126:H131 K126:K131">
    <cfRule type="expression" dxfId="1062" priority="27">
      <formula>F126&gt;0</formula>
    </cfRule>
    <cfRule type="expression" dxfId="1061" priority="28">
      <formula>F126&lt;0</formula>
    </cfRule>
  </conditionalFormatting>
  <conditionalFormatting sqref="L130:L131">
    <cfRule type="expression" dxfId="1060" priority="21">
      <formula>L130&gt;0</formula>
    </cfRule>
    <cfRule type="expression" dxfId="1059" priority="22">
      <formula>L130&lt;0</formula>
    </cfRule>
  </conditionalFormatting>
  <conditionalFormatting sqref="F132:F134 H132:H134 K132:K135">
    <cfRule type="expression" dxfId="1058" priority="19">
      <formula>F132&gt;0</formula>
    </cfRule>
    <cfRule type="expression" dxfId="1057" priority="20">
      <formula>F132&lt;0</formula>
    </cfRule>
  </conditionalFormatting>
  <conditionalFormatting sqref="F135:F137 H135:H137 K136:K137">
    <cfRule type="expression" dxfId="1056" priority="15">
      <formula>F135&gt;0</formula>
    </cfRule>
    <cfRule type="expression" dxfId="1055" priority="16">
      <formula>F135&lt;0</formula>
    </cfRule>
  </conditionalFormatting>
  <conditionalFormatting sqref="F138:F140 H138:H140 K138:K140">
    <cfRule type="expression" dxfId="1054" priority="11">
      <formula>F138&gt;0</formula>
    </cfRule>
    <cfRule type="expression" dxfId="1053" priority="12">
      <formula>F138&lt;0</formula>
    </cfRule>
  </conditionalFormatting>
  <conditionalFormatting sqref="F141:F143 H141:H143 K141:K143">
    <cfRule type="expression" dxfId="1052" priority="7">
      <formula>F141&gt;0</formula>
    </cfRule>
    <cfRule type="expression" dxfId="1051" priority="8">
      <formula>F141&lt;0</formula>
    </cfRule>
  </conditionalFormatting>
  <conditionalFormatting sqref="F144:F146 H144:H146 K144:K146">
    <cfRule type="expression" dxfId="1050" priority="3">
      <formula>F144&gt;0</formula>
    </cfRule>
    <cfRule type="expression" dxfId="1049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8" priority="9">
      <formula>F39&gt;0</formula>
    </cfRule>
    <cfRule type="expression" dxfId="1047" priority="10">
      <formula>F39&lt;0</formula>
    </cfRule>
  </conditionalFormatting>
  <conditionalFormatting sqref="F25:F38">
    <cfRule type="expression" dxfId="1046" priority="7">
      <formula>F25&gt;0</formula>
    </cfRule>
    <cfRule type="expression" dxfId="1045" priority="8">
      <formula>F25&lt;0</formula>
    </cfRule>
  </conditionalFormatting>
  <conditionalFormatting sqref="H25:H38">
    <cfRule type="expression" dxfId="1044" priority="5">
      <formula>H25&gt;0</formula>
    </cfRule>
    <cfRule type="expression" dxfId="1043" priority="6">
      <formula>H25&lt;0</formula>
    </cfRule>
  </conditionalFormatting>
  <conditionalFormatting sqref="Q7">
    <cfRule type="expression" dxfId="1042" priority="3">
      <formula>Q7&gt;0</formula>
    </cfRule>
    <cfRule type="expression" dxfId="1041" priority="4">
      <formula>Q7&lt;0</formula>
    </cfRule>
  </conditionalFormatting>
  <conditionalFormatting sqref="Q8">
    <cfRule type="expression" dxfId="1040" priority="1">
      <formula>Q8&gt;0</formula>
    </cfRule>
    <cfRule type="expression" dxfId="103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8" priority="29">
      <formula>F29&gt;0</formula>
    </cfRule>
    <cfRule type="expression" dxfId="1037" priority="30">
      <formula>F29&lt;0</formula>
    </cfRule>
  </conditionalFormatting>
  <conditionalFormatting sqref="Q7">
    <cfRule type="expression" dxfId="1036" priority="27">
      <formula>Q7&gt;0</formula>
    </cfRule>
    <cfRule type="expression" dxfId="1035" priority="28">
      <formula>Q7&lt;0</formula>
    </cfRule>
  </conditionalFormatting>
  <conditionalFormatting sqref="Q8">
    <cfRule type="expression" dxfId="1034" priority="25">
      <formula>Q8&gt;0</formula>
    </cfRule>
    <cfRule type="expression" dxfId="1033" priority="26">
      <formula>Q8&lt;0</formula>
    </cfRule>
  </conditionalFormatting>
  <conditionalFormatting sqref="F96:F110">
    <cfRule type="expression" dxfId="1032" priority="19">
      <formula>F96&gt;0</formula>
    </cfRule>
    <cfRule type="expression" dxfId="1031" priority="20">
      <formula>F96&lt;0</formula>
    </cfRule>
  </conditionalFormatting>
  <conditionalFormatting sqref="H96:H110">
    <cfRule type="expression" dxfId="1030" priority="17">
      <formula>H96&gt;0</formula>
    </cfRule>
    <cfRule type="expression" dxfId="1029" priority="18">
      <formula>H96&lt;0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L29:L38">
    <cfRule type="expression" dxfId="1026" priority="9">
      <formula>L29&gt;0</formula>
    </cfRule>
    <cfRule type="expression" dxfId="1025" priority="10">
      <formula>L29&lt;0</formula>
    </cfRule>
  </conditionalFormatting>
  <conditionalFormatting sqref="F27:F29 H27:H29 J25:K29">
    <cfRule type="expression" dxfId="1024" priority="7">
      <formula>F25&gt;0</formula>
    </cfRule>
    <cfRule type="expression" dxfId="1023" priority="8">
      <formula>F25&lt;0</formula>
    </cfRule>
  </conditionalFormatting>
  <conditionalFormatting sqref="L25:L29">
    <cfRule type="expression" dxfId="1022" priority="5">
      <formula>L25&gt;0</formula>
    </cfRule>
    <cfRule type="expression" dxfId="1021" priority="6">
      <formula>L25&lt;0</formula>
    </cfRule>
  </conditionalFormatting>
  <conditionalFormatting sqref="F25:F26">
    <cfRule type="expression" dxfId="1020" priority="3">
      <formula>F25&gt;0</formula>
    </cfRule>
    <cfRule type="expression" dxfId="1019" priority="4">
      <formula>F25&lt;0</formula>
    </cfRule>
  </conditionalFormatting>
  <conditionalFormatting sqref="H25:H26">
    <cfRule type="expression" dxfId="1018" priority="1">
      <formula>H25&gt;0</formula>
    </cfRule>
    <cfRule type="expression" dxfId="101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84.059899999999999</v>
      </c>
      <c r="R4" s="425">
        <v>3.5999999999999999E-3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6724.7919999999995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521.65200000000004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521.65200000000004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8.4094829392855897E-2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2.7123515493118595E-2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17.659642857142856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92.465890000000002</v>
      </c>
      <c r="W19" s="134"/>
    </row>
    <row r="20" spans="1:23" x14ac:dyDescent="0.25">
      <c r="O20" s="81">
        <v>1.0900000000000001</v>
      </c>
      <c r="P20" s="81">
        <f t="shared" ref="P20:P39" si="1">O20*$Q$4</f>
        <v>91.625291000000004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90.784692000000007</v>
      </c>
      <c r="W21" s="134"/>
    </row>
    <row r="22" spans="1:23" x14ac:dyDescent="0.25">
      <c r="O22" s="81">
        <v>1.07</v>
      </c>
      <c r="P22" s="81">
        <f t="shared" si="1"/>
        <v>89.944093000000009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89.103493999999998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88.262895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87.422296000000003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86.581697000000005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85.741097999999994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84.900498999999996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84.059899999999999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83.219301000000002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82.378702000000004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81.538102999999992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80.697503999999995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79.856904999999998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79.016306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78.175707000000003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77.335108000000005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76.494509000000008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75.653909999999996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6" priority="37">
      <formula>F60&gt;0</formula>
    </cfRule>
    <cfRule type="expression" dxfId="1015" priority="38">
      <formula>F60&lt;0</formula>
    </cfRule>
  </conditionalFormatting>
  <conditionalFormatting sqref="Q7">
    <cfRule type="expression" dxfId="1014" priority="35">
      <formula>Q7&gt;0</formula>
    </cfRule>
    <cfRule type="expression" dxfId="1013" priority="36">
      <formula>Q7&lt;0</formula>
    </cfRule>
  </conditionalFormatting>
  <conditionalFormatting sqref="Q8">
    <cfRule type="expression" dxfId="1012" priority="33">
      <formula>Q8&gt;0</formula>
    </cfRule>
    <cfRule type="expression" dxfId="1011" priority="34">
      <formula>Q8&lt;0</formula>
    </cfRule>
  </conditionalFormatting>
  <conditionalFormatting sqref="F25:F29 F34:F59">
    <cfRule type="expression" dxfId="1010" priority="31">
      <formula>F25&gt;0</formula>
    </cfRule>
    <cfRule type="expression" dxfId="1009" priority="32">
      <formula>F25&lt;0</formula>
    </cfRule>
  </conditionalFormatting>
  <conditionalFormatting sqref="H25:H29 H34:H59">
    <cfRule type="expression" dxfId="1008" priority="29">
      <formula>H25&gt;0</formula>
    </cfRule>
    <cfRule type="expression" dxfId="1007" priority="30">
      <formula>H25&lt;0</formula>
    </cfRule>
  </conditionalFormatting>
  <conditionalFormatting sqref="F89:F110">
    <cfRule type="expression" dxfId="1006" priority="27">
      <formula>F89&gt;0</formula>
    </cfRule>
    <cfRule type="expression" dxfId="1005" priority="28">
      <formula>F89&lt;0</formula>
    </cfRule>
  </conditionalFormatting>
  <conditionalFormatting sqref="H89:H110">
    <cfRule type="expression" dxfId="1004" priority="25">
      <formula>H89&gt;0</formula>
    </cfRule>
    <cfRule type="expression" dxfId="1003" priority="26">
      <formula>H89&lt;0</formula>
    </cfRule>
  </conditionalFormatting>
  <conditionalFormatting sqref="Q10">
    <cfRule type="expression" dxfId="1002" priority="23">
      <formula>Q10&gt;0</formula>
    </cfRule>
    <cfRule type="expression" dxfId="1001" priority="24">
      <formula>Q10&lt;0</formula>
    </cfRule>
  </conditionalFormatting>
  <conditionalFormatting sqref="J25:J32 J34:J38">
    <cfRule type="expression" dxfId="1000" priority="21">
      <formula>J25&gt;0</formula>
    </cfRule>
    <cfRule type="expression" dxfId="999" priority="22">
      <formula>J25&lt;0</formula>
    </cfRule>
  </conditionalFormatting>
  <conditionalFormatting sqref="K25:K30">
    <cfRule type="expression" dxfId="998" priority="19">
      <formula>K25&gt;0</formula>
    </cfRule>
    <cfRule type="expression" dxfId="997" priority="20">
      <formula>K25&lt;0</formula>
    </cfRule>
  </conditionalFormatting>
  <conditionalFormatting sqref="L25:L38">
    <cfRule type="expression" dxfId="996" priority="17">
      <formula>L25&gt;0</formula>
    </cfRule>
    <cfRule type="expression" dxfId="995" priority="18">
      <formula>L25&lt;0</formula>
    </cfRule>
  </conditionalFormatting>
  <conditionalFormatting sqref="F30:F33">
    <cfRule type="expression" dxfId="994" priority="15">
      <formula>F30&gt;0</formula>
    </cfRule>
    <cfRule type="expression" dxfId="993" priority="16">
      <formula>F30&lt;0</formula>
    </cfRule>
  </conditionalFormatting>
  <conditionalFormatting sqref="H30:H33">
    <cfRule type="expression" dxfId="992" priority="13">
      <formula>H30&gt;0</formula>
    </cfRule>
    <cfRule type="expression" dxfId="991" priority="14">
      <formula>H30&lt;0</formula>
    </cfRule>
  </conditionalFormatting>
  <conditionalFormatting sqref="L39:L44">
    <cfRule type="expression" dxfId="990" priority="5">
      <formula>L39&gt;0</formula>
    </cfRule>
    <cfRule type="expression" dxfId="989" priority="6">
      <formula>L39&lt;0</formula>
    </cfRule>
  </conditionalFormatting>
  <conditionalFormatting sqref="L45:L46">
    <cfRule type="expression" dxfId="988" priority="3">
      <formula>L45&gt;0</formula>
    </cfRule>
    <cfRule type="expression" dxfId="987" priority="4">
      <formula>L45&lt;0</formula>
    </cfRule>
  </conditionalFormatting>
  <conditionalFormatting sqref="L47">
    <cfRule type="expression" dxfId="986" priority="1">
      <formula>L47&gt;0</formula>
    </cfRule>
    <cfRule type="expression" dxfId="98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4" priority="49">
      <formula>Q7&gt;0</formula>
    </cfRule>
    <cfRule type="expression" dxfId="983" priority="50">
      <formula>Q7&lt;0</formula>
    </cfRule>
  </conditionalFormatting>
  <conditionalFormatting sqref="Q8">
    <cfRule type="expression" dxfId="982" priority="47">
      <formula>Q8&gt;0</formula>
    </cfRule>
    <cfRule type="expression" dxfId="981" priority="48">
      <formula>Q8&lt;0</formula>
    </cfRule>
  </conditionalFormatting>
  <conditionalFormatting sqref="F26:F38">
    <cfRule type="expression" dxfId="980" priority="45">
      <formula>F26&gt;0</formula>
    </cfRule>
    <cfRule type="expression" dxfId="979" priority="46">
      <formula>F26&lt;0</formula>
    </cfRule>
  </conditionalFormatting>
  <conditionalFormatting sqref="H26:H38">
    <cfRule type="expression" dxfId="978" priority="43">
      <formula>H26&gt;0</formula>
    </cfRule>
    <cfRule type="expression" dxfId="977" priority="44">
      <formula>H26&lt;0</formula>
    </cfRule>
  </conditionalFormatting>
  <conditionalFormatting sqref="H25">
    <cfRule type="expression" dxfId="976" priority="23">
      <formula>H25&gt;0</formula>
    </cfRule>
    <cfRule type="expression" dxfId="975" priority="24">
      <formula>H25&lt;0</formula>
    </cfRule>
  </conditionalFormatting>
  <conditionalFormatting sqref="Q10">
    <cfRule type="expression" dxfId="974" priority="37">
      <formula>Q10&gt;0</formula>
    </cfRule>
    <cfRule type="expression" dxfId="973" priority="38">
      <formula>Q10&lt;0</formula>
    </cfRule>
  </conditionalFormatting>
  <conditionalFormatting sqref="F25">
    <cfRule type="expression" dxfId="972" priority="25">
      <formula>F25&gt;0</formula>
    </cfRule>
    <cfRule type="expression" dxfId="971" priority="26">
      <formula>F25&lt;0</formula>
    </cfRule>
  </conditionalFormatting>
  <conditionalFormatting sqref="J65:K72">
    <cfRule type="expression" dxfId="970" priority="19">
      <formula>J65&gt;0</formula>
    </cfRule>
    <cfRule type="expression" dxfId="969" priority="20">
      <formula>J65&lt;0</formula>
    </cfRule>
  </conditionalFormatting>
  <conditionalFormatting sqref="F65:F83 F89">
    <cfRule type="expression" dxfId="968" priority="17">
      <formula>F65&gt;0</formula>
    </cfRule>
    <cfRule type="expression" dxfId="967" priority="18">
      <formula>F65&lt;0</formula>
    </cfRule>
  </conditionalFormatting>
  <conditionalFormatting sqref="H65:H83 H89">
    <cfRule type="expression" dxfId="966" priority="15">
      <formula>H65&gt;0</formula>
    </cfRule>
    <cfRule type="expression" dxfId="965" priority="16">
      <formula>H65&lt;0</formula>
    </cfRule>
  </conditionalFormatting>
  <conditionalFormatting sqref="J76:J78">
    <cfRule type="expression" dxfId="964" priority="13">
      <formula>J76&gt;0</formula>
    </cfRule>
    <cfRule type="expression" dxfId="963" priority="14">
      <formula>J76&lt;0</formula>
    </cfRule>
  </conditionalFormatting>
  <conditionalFormatting sqref="K76:K78">
    <cfRule type="expression" dxfId="962" priority="11">
      <formula>K76&gt;0</formula>
    </cfRule>
    <cfRule type="expression" dxfId="961" priority="12">
      <formula>K76&lt;0</formula>
    </cfRule>
  </conditionalFormatting>
  <conditionalFormatting sqref="L65:L78">
    <cfRule type="expression" dxfId="960" priority="9">
      <formula>L65&gt;0</formula>
    </cfRule>
    <cfRule type="expression" dxfId="959" priority="10">
      <formula>L65&lt;0</formula>
    </cfRule>
  </conditionalFormatting>
  <conditionalFormatting sqref="F84:F88">
    <cfRule type="expression" dxfId="958" priority="7">
      <formula>F84&gt;0</formula>
    </cfRule>
    <cfRule type="expression" dxfId="957" priority="8">
      <formula>F84&lt;0</formula>
    </cfRule>
  </conditionalFormatting>
  <conditionalFormatting sqref="H84:H88">
    <cfRule type="expression" dxfId="956" priority="5">
      <formula>H84&gt;0</formula>
    </cfRule>
    <cfRule type="expression" dxfId="955" priority="6">
      <formula>H84&lt;0</formula>
    </cfRule>
  </conditionalFormatting>
  <conditionalFormatting sqref="M65:M78">
    <cfRule type="expression" dxfId="954" priority="3">
      <formula>M65&gt;0</formula>
    </cfRule>
    <cfRule type="expression" dxfId="953" priority="4">
      <formula>M65&lt;0</formula>
    </cfRule>
  </conditionalFormatting>
  <conditionalFormatting sqref="M26:M31">
    <cfRule type="expression" dxfId="952" priority="1">
      <formula>M26&gt;0</formula>
    </cfRule>
    <cfRule type="expression" dxfId="95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352</v>
      </c>
      <c r="AJ2">
        <f>$Q$2*$Q$4</f>
        <v>6480</v>
      </c>
      <c r="AK2">
        <f ca="1">AJ2*EXP(-$X$2 * AI2/365.25)</f>
        <v>18348.39061226014</v>
      </c>
      <c r="AM2" s="2">
        <f>Q10</f>
        <v>0</v>
      </c>
      <c r="AO2">
        <f ca="1" xml:space="preserve"> (SUM(AB:AB) - SUM(AE:AE) - SUM(AH:AH) - SUM(AK:AK))/SUM(AB:AB)</f>
        <v>-1.0794597561207435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352</v>
      </c>
      <c r="AJ3">
        <f t="shared" ref="AJ3:AJ17" si="11">$Q$2*$Q$4</f>
        <v>6480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21.6</v>
      </c>
      <c r="R4" s="425">
        <v>-5.0099999999999999E-2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352</v>
      </c>
      <c r="AJ4">
        <f t="shared" si="11"/>
        <v>6480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6480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352</v>
      </c>
      <c r="AJ5">
        <f t="shared" si="11"/>
        <v>6480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352</v>
      </c>
      <c r="AJ6">
        <f t="shared" si="11"/>
        <v>6480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-2421.8899999999921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352</v>
      </c>
      <c r="AJ7">
        <f t="shared" si="11"/>
        <v>6480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-2421.8899999999921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352</v>
      </c>
      <c r="AJ8">
        <f t="shared" si="11"/>
        <v>6480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-0.27206469637346614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352</v>
      </c>
      <c r="AJ9">
        <f t="shared" si="11"/>
        <v>6480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352</v>
      </c>
      <c r="AJ10">
        <f t="shared" si="11"/>
        <v>6480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4.8148148148148148E-2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352</v>
      </c>
      <c r="AJ11">
        <f t="shared" si="11"/>
        <v>6480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1328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352</v>
      </c>
      <c r="AJ12">
        <f t="shared" si="11"/>
        <v>6480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12.705882352941178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352</v>
      </c>
      <c r="AJ13">
        <f t="shared" si="11"/>
        <v>6480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352</v>
      </c>
      <c r="AJ14">
        <f t="shared" si="11"/>
        <v>6480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352</v>
      </c>
      <c r="AJ15">
        <f t="shared" si="11"/>
        <v>6480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352</v>
      </c>
      <c r="AJ16">
        <f t="shared" si="11"/>
        <v>6480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352</v>
      </c>
      <c r="AJ17">
        <f t="shared" si="11"/>
        <v>6480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23.760000000000005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23.544000000000004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23.328000000000003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23.112000000000002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22.896000000000004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22.680000000000003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22.464000000000002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22.248000000000001</v>
      </c>
      <c r="T26" s="709"/>
      <c r="W26" s="134"/>
    </row>
    <row r="27" spans="1:39" x14ac:dyDescent="0.25">
      <c r="O27" s="81">
        <v>1.02</v>
      </c>
      <c r="P27" s="81">
        <f t="shared" si="13"/>
        <v>22.032000000000004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21.816000000000003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21.6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21.384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21.167999999999999</v>
      </c>
      <c r="T31" s="1">
        <v>43432</v>
      </c>
      <c r="U31" t="s">
        <v>1331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20.952000000000002</v>
      </c>
      <c r="U32" t="s">
        <v>1329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20.736000000000001</v>
      </c>
      <c r="U33" t="s">
        <v>1330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20.52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20.303999999999998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20.088000000000001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19.872000000000003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19.656000000000002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19.440000000000001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0" priority="31">
      <formula>F31&gt;0</formula>
    </cfRule>
    <cfRule type="expression" dxfId="949" priority="32">
      <formula>F31&lt;0</formula>
    </cfRule>
  </conditionalFormatting>
  <conditionalFormatting sqref="Q7">
    <cfRule type="expression" dxfId="948" priority="29">
      <formula>Q7&gt;0</formula>
    </cfRule>
    <cfRule type="expression" dxfId="947" priority="30">
      <formula>Q7&lt;0</formula>
    </cfRule>
  </conditionalFormatting>
  <conditionalFormatting sqref="Q8">
    <cfRule type="expression" dxfId="946" priority="27">
      <formula>Q8&gt;0</formula>
    </cfRule>
    <cfRule type="expression" dxfId="945" priority="28">
      <formula>Q8&lt;0</formula>
    </cfRule>
  </conditionalFormatting>
  <conditionalFormatting sqref="F111:F132">
    <cfRule type="expression" dxfId="944" priority="21">
      <formula>F111&gt;0</formula>
    </cfRule>
    <cfRule type="expression" dxfId="943" priority="22">
      <formula>F111&lt;0</formula>
    </cfRule>
  </conditionalFormatting>
  <conditionalFormatting sqref="H111:H132">
    <cfRule type="expression" dxfId="942" priority="19">
      <formula>H111&gt;0</formula>
    </cfRule>
    <cfRule type="expression" dxfId="941" priority="20">
      <formula>H111&lt;0</formula>
    </cfRule>
  </conditionalFormatting>
  <conditionalFormatting sqref="Q10">
    <cfRule type="expression" dxfId="940" priority="17">
      <formula>Q10&gt;0</formula>
    </cfRule>
    <cfRule type="expression" dxfId="939" priority="18">
      <formula>Q10&lt;0</formula>
    </cfRule>
  </conditionalFormatting>
  <conditionalFormatting sqref="J31:J44">
    <cfRule type="expression" dxfId="938" priority="15">
      <formula>J31&gt;0</formula>
    </cfRule>
    <cfRule type="expression" dxfId="937" priority="16">
      <formula>J31&lt;0</formula>
    </cfRule>
  </conditionalFormatting>
  <conditionalFormatting sqref="K31:K44">
    <cfRule type="expression" dxfId="936" priority="13">
      <formula>K31&gt;0</formula>
    </cfRule>
    <cfRule type="expression" dxfId="935" priority="14">
      <formula>K31&lt;0</formula>
    </cfRule>
  </conditionalFormatting>
  <conditionalFormatting sqref="L31:L44">
    <cfRule type="expression" dxfId="934" priority="11">
      <formula>L31&gt;0</formula>
    </cfRule>
    <cfRule type="expression" dxfId="933" priority="12">
      <formula>L31&lt;0</formula>
    </cfRule>
  </conditionalFormatting>
  <conditionalFormatting sqref="H66:H72 F66:F72">
    <cfRule type="expression" dxfId="932" priority="9">
      <formula>F66&gt;0</formula>
    </cfRule>
    <cfRule type="expression" dxfId="931" priority="10">
      <formula>F66&lt;0</formula>
    </cfRule>
  </conditionalFormatting>
  <conditionalFormatting sqref="H73:H76 F73:F76">
    <cfRule type="expression" dxfId="930" priority="7">
      <formula>F73&gt;0</formula>
    </cfRule>
    <cfRule type="expression" dxfId="929" priority="8">
      <formula>F73&lt;0</formula>
    </cfRule>
  </conditionalFormatting>
  <conditionalFormatting sqref="F83:F84 H83:H84">
    <cfRule type="expression" dxfId="928" priority="5">
      <formula>F83&gt;0</formula>
    </cfRule>
    <cfRule type="expression" dxfId="927" priority="6">
      <formula>F83&lt;0</formula>
    </cfRule>
  </conditionalFormatting>
  <conditionalFormatting sqref="F81:F82 H81:H82">
    <cfRule type="expression" dxfId="926" priority="3">
      <formula>F81&gt;0</formula>
    </cfRule>
    <cfRule type="expression" dxfId="925" priority="4">
      <formula>F81&lt;0</formula>
    </cfRule>
  </conditionalFormatting>
  <conditionalFormatting sqref="F79:F80 H79:H80">
    <cfRule type="expression" dxfId="924" priority="1">
      <formula>F79&gt;0</formula>
    </cfRule>
    <cfRule type="expression" dxfId="92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2" priority="137">
      <formula>F30&gt;0</formula>
    </cfRule>
    <cfRule type="expression" dxfId="921" priority="138">
      <formula>F30&lt;0</formula>
    </cfRule>
  </conditionalFormatting>
  <conditionalFormatting sqref="H47:H58">
    <cfRule type="expression" dxfId="920" priority="129">
      <formula>H47&gt;0</formula>
    </cfRule>
    <cfRule type="expression" dxfId="919" priority="130">
      <formula>H47&lt;0</formula>
    </cfRule>
  </conditionalFormatting>
  <conditionalFormatting sqref="H59">
    <cfRule type="expression" dxfId="918" priority="119">
      <formula>H59&gt;0</formula>
    </cfRule>
    <cfRule type="expression" dxfId="917" priority="120">
      <formula>H59&lt;0</formula>
    </cfRule>
  </conditionalFormatting>
  <conditionalFormatting sqref="H60">
    <cfRule type="expression" dxfId="916" priority="115">
      <formula>H60&gt;0</formula>
    </cfRule>
    <cfRule type="expression" dxfId="915" priority="116">
      <formula>H60&lt;0</formula>
    </cfRule>
  </conditionalFormatting>
  <conditionalFormatting sqref="H61:H66">
    <cfRule type="expression" dxfId="914" priority="111">
      <formula>H61&gt;0</formula>
    </cfRule>
    <cfRule type="expression" dxfId="913" priority="112">
      <formula>H61&lt;0</formula>
    </cfRule>
  </conditionalFormatting>
  <conditionalFormatting sqref="Q8">
    <cfRule type="expression" dxfId="912" priority="95">
      <formula>Q8&gt;0</formula>
    </cfRule>
    <cfRule type="expression" dxfId="911" priority="96">
      <formula>Q8&lt;0</formula>
    </cfRule>
  </conditionalFormatting>
  <conditionalFormatting sqref="Q7">
    <cfRule type="expression" dxfId="910" priority="97">
      <formula>Q7&gt;0</formula>
    </cfRule>
    <cfRule type="expression" dxfId="909" priority="98">
      <formula>Q7&lt;0</formula>
    </cfRule>
  </conditionalFormatting>
  <conditionalFormatting sqref="F178 H178">
    <cfRule type="expression" dxfId="908" priority="93">
      <formula>F178&gt;0</formula>
    </cfRule>
    <cfRule type="expression" dxfId="907" priority="94">
      <formula>F178&lt;0</formula>
    </cfRule>
  </conditionalFormatting>
  <conditionalFormatting sqref="Q10">
    <cfRule type="expression" dxfId="906" priority="87">
      <formula>Q10&gt;0</formula>
    </cfRule>
    <cfRule type="expression" dxfId="905" priority="88">
      <formula>Q10&lt;0</formula>
    </cfRule>
  </conditionalFormatting>
  <conditionalFormatting sqref="Q9">
    <cfRule type="expression" dxfId="904" priority="81">
      <formula>Q9&gt;0</formula>
    </cfRule>
    <cfRule type="expression" dxfId="903" priority="82">
      <formula>Q9&lt;0</formula>
    </cfRule>
  </conditionalFormatting>
  <conditionalFormatting sqref="F201:F248">
    <cfRule type="expression" dxfId="902" priority="41">
      <formula>F201&gt;0</formula>
    </cfRule>
    <cfRule type="expression" dxfId="901" priority="42">
      <formula>F201&lt;0</formula>
    </cfRule>
  </conditionalFormatting>
  <conditionalFormatting sqref="H201:H248">
    <cfRule type="expression" dxfId="900" priority="39">
      <formula>H201&gt;0</formula>
    </cfRule>
    <cfRule type="expression" dxfId="899" priority="40">
      <formula>H201&lt;0</formula>
    </cfRule>
  </conditionalFormatting>
  <conditionalFormatting sqref="J208">
    <cfRule type="expression" dxfId="898" priority="37">
      <formula>J208&gt;0</formula>
    </cfRule>
    <cfRule type="expression" dxfId="897" priority="38">
      <formula>J208&lt;0</formula>
    </cfRule>
  </conditionalFormatting>
  <conditionalFormatting sqref="J214:J215">
    <cfRule type="expression" dxfId="896" priority="35">
      <formula>J214&gt;0</formula>
    </cfRule>
    <cfRule type="expression" dxfId="895" priority="36">
      <formula>J214&lt;0</formula>
    </cfRule>
  </conditionalFormatting>
  <conditionalFormatting sqref="J216">
    <cfRule type="expression" dxfId="894" priority="33">
      <formula>J216&gt;0</formula>
    </cfRule>
    <cfRule type="expression" dxfId="893" priority="34">
      <formula>J216&lt;0</formula>
    </cfRule>
  </conditionalFormatting>
  <conditionalFormatting sqref="J217:J219 J221:J224">
    <cfRule type="expression" dxfId="892" priority="31">
      <formula>J217&gt;0</formula>
    </cfRule>
    <cfRule type="expression" dxfId="891" priority="32">
      <formula>J217&lt;0</formula>
    </cfRule>
  </conditionalFormatting>
  <conditionalFormatting sqref="K208">
    <cfRule type="expression" dxfId="890" priority="29">
      <formula>K208&gt;0</formula>
    </cfRule>
    <cfRule type="expression" dxfId="889" priority="30">
      <formula>K208&lt;0</formula>
    </cfRule>
  </conditionalFormatting>
  <conditionalFormatting sqref="K214:K215">
    <cfRule type="expression" dxfId="888" priority="27">
      <formula>K214&gt;0</formula>
    </cfRule>
    <cfRule type="expression" dxfId="887" priority="28">
      <formula>K214&lt;0</formula>
    </cfRule>
  </conditionalFormatting>
  <conditionalFormatting sqref="K216">
    <cfRule type="expression" dxfId="886" priority="25">
      <formula>K216&gt;0</formula>
    </cfRule>
    <cfRule type="expression" dxfId="885" priority="26">
      <formula>K216&lt;0</formula>
    </cfRule>
  </conditionalFormatting>
  <conditionalFormatting sqref="K217:K224">
    <cfRule type="expression" dxfId="884" priority="23">
      <formula>K217&gt;0</formula>
    </cfRule>
    <cfRule type="expression" dxfId="883" priority="24">
      <formula>K217&lt;0</formula>
    </cfRule>
  </conditionalFormatting>
  <conditionalFormatting sqref="L208">
    <cfRule type="expression" dxfId="882" priority="21">
      <formula>L208&gt;0</formula>
    </cfRule>
    <cfRule type="expression" dxfId="881" priority="22">
      <formula>L208&lt;0</formula>
    </cfRule>
  </conditionalFormatting>
  <conditionalFormatting sqref="L214:L215">
    <cfRule type="expression" dxfId="880" priority="19">
      <formula>L214&gt;0</formula>
    </cfRule>
    <cfRule type="expression" dxfId="879" priority="20">
      <formula>L214&lt;0</formula>
    </cfRule>
  </conditionalFormatting>
  <conditionalFormatting sqref="L216">
    <cfRule type="expression" dxfId="878" priority="17">
      <formula>L216&gt;0</formula>
    </cfRule>
    <cfRule type="expression" dxfId="877" priority="18">
      <formula>L216&lt;0</formula>
    </cfRule>
  </conditionalFormatting>
  <conditionalFormatting sqref="L217:L224">
    <cfRule type="expression" dxfId="876" priority="15">
      <formula>L217&gt;0</formula>
    </cfRule>
    <cfRule type="expression" dxfId="875" priority="16">
      <formula>L217&lt;0</formula>
    </cfRule>
  </conditionalFormatting>
  <conditionalFormatting sqref="K225">
    <cfRule type="expression" dxfId="874" priority="13">
      <formula>K225&gt;0</formula>
    </cfRule>
    <cfRule type="expression" dxfId="873" priority="14">
      <formula>K225&lt;0</formula>
    </cfRule>
  </conditionalFormatting>
  <conditionalFormatting sqref="L225:L232">
    <cfRule type="expression" dxfId="872" priority="11">
      <formula>L225&gt;0</formula>
    </cfRule>
    <cfRule type="expression" dxfId="871" priority="12">
      <formula>L225&lt;0</formula>
    </cfRule>
  </conditionalFormatting>
  <conditionalFormatting sqref="K226">
    <cfRule type="expression" dxfId="870" priority="9">
      <formula>K226&gt;0</formula>
    </cfRule>
    <cfRule type="expression" dxfId="869" priority="10">
      <formula>K226&lt;0</formula>
    </cfRule>
  </conditionalFormatting>
  <conditionalFormatting sqref="K227">
    <cfRule type="expression" dxfId="868" priority="7">
      <formula>K227&gt;0</formula>
    </cfRule>
    <cfRule type="expression" dxfId="867" priority="8">
      <formula>K227&lt;0</formula>
    </cfRule>
  </conditionalFormatting>
  <conditionalFormatting sqref="K228:K248">
    <cfRule type="expression" dxfId="866" priority="5">
      <formula>K228&gt;0</formula>
    </cfRule>
    <cfRule type="expression" dxfId="865" priority="6">
      <formula>K228&lt;0</formula>
    </cfRule>
  </conditionalFormatting>
  <conditionalFormatting sqref="L233:L237">
    <cfRule type="expression" dxfId="864" priority="3">
      <formula>L233&gt;0</formula>
    </cfRule>
    <cfRule type="expression" dxfId="863" priority="4">
      <formula>L233&lt;0</formula>
    </cfRule>
  </conditionalFormatting>
  <conditionalFormatting sqref="L238:L243">
    <cfRule type="expression" dxfId="862" priority="1">
      <formula>L238&gt;0</formula>
    </cfRule>
    <cfRule type="expression" dxfId="86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0" priority="11">
      <formula>F27&gt;0</formula>
    </cfRule>
    <cfRule type="expression" dxfId="859" priority="12">
      <formula>F27&lt;0</formula>
    </cfRule>
  </conditionalFormatting>
  <conditionalFormatting sqref="H27:H29">
    <cfRule type="expression" dxfId="858" priority="9">
      <formula>H27&gt;0</formula>
    </cfRule>
    <cfRule type="expression" dxfId="857" priority="10">
      <formula>H27&lt;0</formula>
    </cfRule>
  </conditionalFormatting>
  <conditionalFormatting sqref="F23:F26">
    <cfRule type="expression" dxfId="856" priority="7">
      <formula>F23&gt;0</formula>
    </cfRule>
    <cfRule type="expression" dxfId="855" priority="8">
      <formula>F23&lt;0</formula>
    </cfRule>
  </conditionalFormatting>
  <conditionalFormatting sqref="H23:H26">
    <cfRule type="expression" dxfId="854" priority="5">
      <formula>H23&gt;0</formula>
    </cfRule>
    <cfRule type="expression" dxfId="853" priority="6">
      <formula>H23&lt;0</formula>
    </cfRule>
  </conditionalFormatting>
  <conditionalFormatting sqref="Q8">
    <cfRule type="expression" dxfId="852" priority="1">
      <formula>Q8&gt;0</formula>
    </cfRule>
    <cfRule type="expression" dxfId="851" priority="2">
      <formula>Q8&lt;0</formula>
    </cfRule>
  </conditionalFormatting>
  <conditionalFormatting sqref="Q7">
    <cfRule type="expression" dxfId="850" priority="3">
      <formula>Q7&gt;0</formula>
    </cfRule>
    <cfRule type="expression" dxfId="84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8" priority="7">
      <formula>F21&gt;0</formula>
    </cfRule>
    <cfRule type="expression" dxfId="847" priority="8">
      <formula>F21&lt;0</formula>
    </cfRule>
  </conditionalFormatting>
  <conditionalFormatting sqref="F22">
    <cfRule type="expression" dxfId="846" priority="5">
      <formula>F22&gt;0</formula>
    </cfRule>
    <cfRule type="expression" dxfId="845" priority="6">
      <formula>F22&lt;0</formula>
    </cfRule>
  </conditionalFormatting>
  <conditionalFormatting sqref="Q8">
    <cfRule type="expression" dxfId="844" priority="1">
      <formula>Q8&gt;0</formula>
    </cfRule>
    <cfRule type="expression" dxfId="843" priority="2">
      <formula>Q8&lt;0</formula>
    </cfRule>
  </conditionalFormatting>
  <conditionalFormatting sqref="Q7">
    <cfRule type="expression" dxfId="842" priority="3">
      <formula>Q7&gt;0</formula>
    </cfRule>
    <cfRule type="expression" dxfId="84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0" priority="17">
      <formula>F38&gt;0</formula>
    </cfRule>
    <cfRule type="expression" dxfId="839" priority="18">
      <formula>F38&lt;0</formula>
    </cfRule>
  </conditionalFormatting>
  <conditionalFormatting sqref="H38:H72">
    <cfRule type="expression" dxfId="838" priority="9">
      <formula>H38&gt;0</formula>
    </cfRule>
    <cfRule type="expression" dxfId="837" priority="10">
      <formula>H38&lt;0</formula>
    </cfRule>
  </conditionalFormatting>
  <conditionalFormatting sqref="F21:F37">
    <cfRule type="expression" dxfId="836" priority="7">
      <formula>F21&gt;0</formula>
    </cfRule>
    <cfRule type="expression" dxfId="835" priority="8">
      <formula>F21&lt;0</formula>
    </cfRule>
  </conditionalFormatting>
  <conditionalFormatting sqref="H21:H37">
    <cfRule type="expression" dxfId="834" priority="5">
      <formula>H21&gt;0</formula>
    </cfRule>
    <cfRule type="expression" dxfId="833" priority="6">
      <formula>H21&lt;0</formula>
    </cfRule>
  </conditionalFormatting>
  <conditionalFormatting sqref="Q8">
    <cfRule type="expression" dxfId="832" priority="1">
      <formula>Q8&gt;0</formula>
    </cfRule>
    <cfRule type="expression" dxfId="831" priority="2">
      <formula>Q8&lt;0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8" priority="11">
      <formula>F24&gt;0</formula>
    </cfRule>
    <cfRule type="expression" dxfId="827" priority="12">
      <formula>F24&lt;0</formula>
    </cfRule>
  </conditionalFormatting>
  <conditionalFormatting sqref="H27:H30">
    <cfRule type="expression" dxfId="826" priority="9">
      <formula>H27&gt;0</formula>
    </cfRule>
    <cfRule type="expression" dxfId="825" priority="10">
      <formula>H27&lt;0</formula>
    </cfRule>
  </conditionalFormatting>
  <conditionalFormatting sqref="F25">
    <cfRule type="expression" dxfId="824" priority="7">
      <formula>F25&gt;0</formula>
    </cfRule>
    <cfRule type="expression" dxfId="823" priority="8">
      <formula>F25&lt;0</formula>
    </cfRule>
  </conditionalFormatting>
  <conditionalFormatting sqref="H24:H26">
    <cfRule type="expression" dxfId="822" priority="5">
      <formula>H24&gt;0</formula>
    </cfRule>
    <cfRule type="expression" dxfId="821" priority="6">
      <formula>H24&lt;0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6" priority="17">
      <formula>F28&gt;0</formula>
    </cfRule>
    <cfRule type="expression" dxfId="815" priority="18">
      <formula>F28&lt;0</formula>
    </cfRule>
  </conditionalFormatting>
  <conditionalFormatting sqref="F28 F33:F35">
    <cfRule type="expression" dxfId="814" priority="19">
      <formula>F28&gt;0</formula>
    </cfRule>
    <cfRule type="expression" dxfId="813" priority="20">
      <formula>F28&lt;0</formula>
    </cfRule>
  </conditionalFormatting>
  <conditionalFormatting sqref="H28 H33:H35">
    <cfRule type="expression" dxfId="812" priority="15">
      <formula>H28&gt;0</formula>
    </cfRule>
    <cfRule type="expression" dxfId="811" priority="16">
      <formula>H28&lt;0</formula>
    </cfRule>
  </conditionalFormatting>
  <conditionalFormatting sqref="F21:F27">
    <cfRule type="expression" dxfId="810" priority="13">
      <formula>F21&gt;0</formula>
    </cfRule>
    <cfRule type="expression" dxfId="809" priority="14">
      <formula>F21&lt;0</formula>
    </cfRule>
  </conditionalFormatting>
  <conditionalFormatting sqref="H21:H27">
    <cfRule type="expression" dxfId="808" priority="11">
      <formula>H21&gt;0</formula>
    </cfRule>
    <cfRule type="expression" dxfId="807" priority="12">
      <formula>H21&lt;0</formula>
    </cfRule>
  </conditionalFormatting>
  <conditionalFormatting sqref="Q8">
    <cfRule type="expression" dxfId="806" priority="7">
      <formula>Q8&gt;0</formula>
    </cfRule>
    <cfRule type="expression" dxfId="805" priority="8">
      <formula>Q8&lt;0</formula>
    </cfRule>
  </conditionalFormatting>
  <conditionalFormatting sqref="Q7">
    <cfRule type="expression" dxfId="804" priority="9">
      <formula>Q7&gt;0</formula>
    </cfRule>
    <cfRule type="expression" dxfId="803" priority="10">
      <formula>Q7&lt;0</formula>
    </cfRule>
  </conditionalFormatting>
  <conditionalFormatting sqref="F29:F32">
    <cfRule type="expression" dxfId="802" priority="5">
      <formula>F29&gt;0</formula>
    </cfRule>
    <cfRule type="expression" dxfId="801" priority="6">
      <formula>F29&lt;0</formula>
    </cfRule>
  </conditionalFormatting>
  <conditionalFormatting sqref="H29:H32">
    <cfRule type="expression" dxfId="800" priority="3">
      <formula>H29&gt;0</formula>
    </cfRule>
    <cfRule type="expression" dxfId="799" priority="4">
      <formula>H29&lt;0</formula>
    </cfRule>
  </conditionalFormatting>
  <conditionalFormatting sqref="M37">
    <cfRule type="expression" dxfId="798" priority="1">
      <formula>M37&gt;0</formula>
    </cfRule>
    <cfRule type="expression" dxfId="79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260.4699</v>
      </c>
      <c r="R4" s="405">
        <v>-1.8499999999999999E-2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5209.3980000000001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1036.2180000000053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875.38800000000538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0.20198107526286416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20.036146153846154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0" t="s">
        <v>78</v>
      </c>
      <c r="Q17" s="880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286.51689000000005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283.91219100000001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281.30749200000002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278.70279299999999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276.098094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273.49339500000002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270.88869599999998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268.283997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265.67929800000002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263.07459899999998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260.4699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257.86520100000001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255.260502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252.65580299999999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250.05110399999998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247.44640499999997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244.84170599999999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242.23700700000001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239.63230799999999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237.02760900000001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234.42291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6" priority="51">
      <formula>F26&gt;0</formula>
    </cfRule>
    <cfRule type="expression" dxfId="79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4" priority="39">
      <formula>F22&gt;0</formula>
    </cfRule>
    <cfRule type="expression" dxfId="793" priority="40">
      <formula>F22&lt;0</formula>
    </cfRule>
  </conditionalFormatting>
  <conditionalFormatting sqref="H22:H25">
    <cfRule type="expression" dxfId="792" priority="37">
      <formula>H22&gt;0</formula>
    </cfRule>
    <cfRule type="expression" dxfId="791" priority="38">
      <formula>H22&lt;0</formula>
    </cfRule>
  </conditionalFormatting>
  <conditionalFormatting sqref="Q8">
    <cfRule type="expression" dxfId="790" priority="33">
      <formula>Q8&gt;0</formula>
    </cfRule>
    <cfRule type="expression" dxfId="789" priority="34">
      <formula>Q8&lt;0</formula>
    </cfRule>
  </conditionalFormatting>
  <conditionalFormatting sqref="Q7">
    <cfRule type="expression" dxfId="788" priority="35">
      <formula>Q7&gt;0</formula>
    </cfRule>
    <cfRule type="expression" dxfId="787" priority="36">
      <formula>Q7&lt;0</formula>
    </cfRule>
  </conditionalFormatting>
  <conditionalFormatting sqref="F74:F76">
    <cfRule type="expression" dxfId="786" priority="31">
      <formula>F74&gt;0</formula>
    </cfRule>
    <cfRule type="expression" dxfId="785" priority="32">
      <formula>F74&lt;0</formula>
    </cfRule>
  </conditionalFormatting>
  <conditionalFormatting sqref="F77:F84">
    <cfRule type="expression" dxfId="784" priority="27">
      <formula>F77&gt;0</formula>
    </cfRule>
    <cfRule type="expression" dxfId="783" priority="28">
      <formula>F77&lt;0</formula>
    </cfRule>
  </conditionalFormatting>
  <conditionalFormatting sqref="F77:F84">
    <cfRule type="expression" dxfId="782" priority="29">
      <formula>F77&gt;0</formula>
    </cfRule>
    <cfRule type="expression" dxfId="781" priority="30">
      <formula>F77&lt;0</formula>
    </cfRule>
  </conditionalFormatting>
  <conditionalFormatting sqref="H74:H84">
    <cfRule type="expression" dxfId="780" priority="25">
      <formula>H74&gt;0</formula>
    </cfRule>
    <cfRule type="expression" dxfId="779" priority="26">
      <formula>H74&lt;0</formula>
    </cfRule>
  </conditionalFormatting>
  <conditionalFormatting sqref="F70:F73">
    <cfRule type="expression" dxfId="778" priority="23">
      <formula>F70&gt;0</formula>
    </cfRule>
    <cfRule type="expression" dxfId="777" priority="24">
      <formula>F70&lt;0</formula>
    </cfRule>
  </conditionalFormatting>
  <conditionalFormatting sqref="H70:H73">
    <cfRule type="expression" dxfId="776" priority="21">
      <formula>H70&gt;0</formula>
    </cfRule>
    <cfRule type="expression" dxfId="775" priority="22">
      <formula>H70&lt;0</formula>
    </cfRule>
  </conditionalFormatting>
  <conditionalFormatting sqref="Q10">
    <cfRule type="expression" dxfId="774" priority="19">
      <formula>Q10&gt;0</formula>
    </cfRule>
    <cfRule type="expression" dxfId="773" priority="20">
      <formula>Q10&lt;0</formula>
    </cfRule>
  </conditionalFormatting>
  <conditionalFormatting sqref="H43 F43">
    <cfRule type="expression" dxfId="772" priority="15">
      <formula>F43&gt;0</formula>
    </cfRule>
    <cfRule type="expression" dxfId="771" priority="16">
      <formula>F43&lt;0</formula>
    </cfRule>
  </conditionalFormatting>
  <conditionalFormatting sqref="H37:H39 F37:F39">
    <cfRule type="expression" dxfId="770" priority="13">
      <formula>F37&gt;0</formula>
    </cfRule>
    <cfRule type="expression" dxfId="769" priority="14">
      <formula>F37&lt;0</formula>
    </cfRule>
  </conditionalFormatting>
  <conditionalFormatting sqref="H35:H36 F35:F36">
    <cfRule type="expression" dxfId="768" priority="11">
      <formula>F35&gt;0</formula>
    </cfRule>
    <cfRule type="expression" dxfId="767" priority="12">
      <formula>F35&lt;0</formula>
    </cfRule>
  </conditionalFormatting>
  <conditionalFormatting sqref="H41:H42 F41:F42 J40:J41">
    <cfRule type="expression" dxfId="766" priority="9">
      <formula>F40&gt;0</formula>
    </cfRule>
    <cfRule type="expression" dxfId="765" priority="10">
      <formula>F40&lt;0</formula>
    </cfRule>
  </conditionalFormatting>
  <conditionalFormatting sqref="H40 F40">
    <cfRule type="expression" dxfId="764" priority="7">
      <formula>F40&gt;0</formula>
    </cfRule>
    <cfRule type="expression" dxfId="763" priority="8">
      <formula>F40&lt;0</formula>
    </cfRule>
  </conditionalFormatting>
  <conditionalFormatting sqref="H45 F45 J44:J45">
    <cfRule type="expression" dxfId="762" priority="3">
      <formula>F44&gt;0</formula>
    </cfRule>
    <cfRule type="expression" dxfId="761" priority="4">
      <formula>F44&lt;0</formula>
    </cfRule>
  </conditionalFormatting>
  <conditionalFormatting sqref="H44 F44">
    <cfRule type="expression" dxfId="760" priority="1">
      <formula>F44&gt;0</formula>
    </cfRule>
    <cfRule type="expression" dxfId="75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8" priority="29">
      <formula>F40&gt;0</formula>
    </cfRule>
    <cfRule type="expression" dxfId="757" priority="30">
      <formula>F40&lt;0</formula>
    </cfRule>
  </conditionalFormatting>
  <conditionalFormatting sqref="F40:F45">
    <cfRule type="expression" dxfId="756" priority="31">
      <formula>F40&gt;0</formula>
    </cfRule>
    <cfRule type="expression" dxfId="755" priority="32">
      <formula>F40&lt;0</formula>
    </cfRule>
  </conditionalFormatting>
  <conditionalFormatting sqref="H40:H45">
    <cfRule type="expression" dxfId="754" priority="27">
      <formula>H40&gt;0</formula>
    </cfRule>
    <cfRule type="expression" dxfId="753" priority="28">
      <formula>H40&lt;0</formula>
    </cfRule>
  </conditionalFormatting>
  <conditionalFormatting sqref="F23:F39">
    <cfRule type="expression" dxfId="752" priority="13">
      <formula>F23&gt;0</formula>
    </cfRule>
    <cfRule type="expression" dxfId="751" priority="14">
      <formula>F23&lt;0</formula>
    </cfRule>
  </conditionalFormatting>
  <conditionalFormatting sqref="H23:H39">
    <cfRule type="expression" dxfId="750" priority="11">
      <formula>H23&gt;0</formula>
    </cfRule>
    <cfRule type="expression" dxfId="749" priority="12">
      <formula>H23&lt;0</formula>
    </cfRule>
  </conditionalFormatting>
  <conditionalFormatting sqref="Q7">
    <cfRule type="expression" dxfId="748" priority="9">
      <formula>Q7&gt;0</formula>
    </cfRule>
    <cfRule type="expression" dxfId="747" priority="10">
      <formula>Q7&lt;0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10">
    <cfRule type="expression" dxfId="744" priority="1">
      <formula>Q10&gt;0</formula>
    </cfRule>
    <cfRule type="expression" dxfId="7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2" priority="39">
      <formula>Q12&gt;0</formula>
    </cfRule>
    <cfRule type="expression" dxfId="7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0" priority="33">
      <formula>F25&gt;0</formula>
    </cfRule>
    <cfRule type="expression" dxfId="739" priority="34">
      <formula>F25&lt;0</formula>
    </cfRule>
  </conditionalFormatting>
  <conditionalFormatting sqref="F30">
    <cfRule type="expression" dxfId="738" priority="31">
      <formula>F30&gt;0</formula>
    </cfRule>
    <cfRule type="expression" dxfId="737" priority="32">
      <formula>F30&lt;0</formula>
    </cfRule>
  </conditionalFormatting>
  <conditionalFormatting sqref="F31">
    <cfRule type="expression" dxfId="736" priority="29">
      <formula>F31&gt;0</formula>
    </cfRule>
    <cfRule type="expression" dxfId="735" priority="30">
      <formula>F31&lt;0</formula>
    </cfRule>
  </conditionalFormatting>
  <conditionalFormatting sqref="F32:F34">
    <cfRule type="expression" dxfId="734" priority="27">
      <formula>F32&gt;0</formula>
    </cfRule>
    <cfRule type="expression" dxfId="733" priority="28">
      <formula>F32&lt;0</formula>
    </cfRule>
  </conditionalFormatting>
  <conditionalFormatting sqref="H25:H29">
    <cfRule type="expression" dxfId="732" priority="25">
      <formula>H25&gt;0</formula>
    </cfRule>
    <cfRule type="expression" dxfId="731" priority="26">
      <formula>H25&lt;0</formula>
    </cfRule>
  </conditionalFormatting>
  <conditionalFormatting sqref="H30">
    <cfRule type="expression" dxfId="730" priority="23">
      <formula>H30&gt;0</formula>
    </cfRule>
    <cfRule type="expression" dxfId="729" priority="24">
      <formula>H30&lt;0</formula>
    </cfRule>
  </conditionalFormatting>
  <conditionalFormatting sqref="H31">
    <cfRule type="expression" dxfId="728" priority="21">
      <formula>H31&gt;0</formula>
    </cfRule>
    <cfRule type="expression" dxfId="727" priority="22">
      <formula>H31&lt;0</formula>
    </cfRule>
  </conditionalFormatting>
  <conditionalFormatting sqref="H32:H34">
    <cfRule type="expression" dxfId="726" priority="19">
      <formula>H32&gt;0</formula>
    </cfRule>
    <cfRule type="expression" dxfId="725" priority="20">
      <formula>H32&lt;0</formula>
    </cfRule>
  </conditionalFormatting>
  <conditionalFormatting sqref="F35">
    <cfRule type="expression" dxfId="724" priority="17">
      <formula>F35&gt;0</formula>
    </cfRule>
    <cfRule type="expression" dxfId="723" priority="18">
      <formula>F35&lt;0</formula>
    </cfRule>
  </conditionalFormatting>
  <conditionalFormatting sqref="H35">
    <cfRule type="expression" dxfId="722" priority="15">
      <formula>H35&gt;0</formula>
    </cfRule>
    <cfRule type="expression" dxfId="721" priority="16">
      <formula>H35&lt;0</formula>
    </cfRule>
  </conditionalFormatting>
  <conditionalFormatting sqref="F36">
    <cfRule type="expression" dxfId="720" priority="13">
      <formula>F36&gt;0</formula>
    </cfRule>
    <cfRule type="expression" dxfId="719" priority="14">
      <formula>F36&lt;0</formula>
    </cfRule>
  </conditionalFormatting>
  <conditionalFormatting sqref="H36">
    <cfRule type="expression" dxfId="718" priority="11">
      <formula>H36&gt;0</formula>
    </cfRule>
    <cfRule type="expression" dxfId="717" priority="12">
      <formula>H36&lt;0</formula>
    </cfRule>
  </conditionalFormatting>
  <conditionalFormatting sqref="H23:H24">
    <cfRule type="expression" dxfId="716" priority="5">
      <formula>H23&gt;0</formula>
    </cfRule>
    <cfRule type="expression" dxfId="715" priority="6">
      <formula>H23&lt;0</formula>
    </cfRule>
  </conditionalFormatting>
  <conditionalFormatting sqref="F23:F24">
    <cfRule type="expression" dxfId="714" priority="7">
      <formula>F23&gt;0</formula>
    </cfRule>
    <cfRule type="expression" dxfId="713" priority="8">
      <formula>F23&lt;0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46.54</v>
      </c>
      <c r="R4" s="405">
        <v>-1.04E-2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5584.8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1802.699999999998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198.11999999999625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3.6779611931652904E-2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3.6957455951869361E-2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10.29646017699115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51.194000000000003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50.7286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50.263200000000005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49.797800000000002</v>
      </c>
      <c r="W20" s="2"/>
      <c r="X20" s="134"/>
    </row>
    <row r="21" spans="1:33" x14ac:dyDescent="0.25">
      <c r="P21" s="81">
        <v>1.06</v>
      </c>
      <c r="Q21" s="81">
        <f t="shared" si="2"/>
        <v>49.3324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48.867000000000004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48.401600000000002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47.936199999999999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47.470799999999997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47.005400000000002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46.54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46.074599999999997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45.609200000000001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45.143799999999999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44.678399999999996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44.212999999999994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43.747599999999998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43.282200000000003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42.816800000000001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42.351399999999998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41.886000000000003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8" priority="77">
      <formula>J8&gt;0</formula>
    </cfRule>
    <cfRule type="expression" dxfId="707" priority="78">
      <formula>J8&lt;0</formula>
    </cfRule>
  </conditionalFormatting>
  <conditionalFormatting sqref="Q7">
    <cfRule type="expression" dxfId="706" priority="79">
      <formula>Q7&gt;0</formula>
    </cfRule>
    <cfRule type="expression" dxfId="705" priority="80">
      <formula>Q7&lt;0</formula>
    </cfRule>
  </conditionalFormatting>
  <conditionalFormatting sqref="M66">
    <cfRule type="expression" dxfId="704" priority="67">
      <formula>M66&gt;0</formula>
    </cfRule>
    <cfRule type="expression" dxfId="703" priority="68">
      <formula>M66&lt;0</formula>
    </cfRule>
  </conditionalFormatting>
  <conditionalFormatting sqref="M66">
    <cfRule type="expression" dxfId="702" priority="69">
      <formula>M66&gt;0</formula>
    </cfRule>
    <cfRule type="expression" dxfId="701" priority="70">
      <formula>M66&lt;0</formula>
    </cfRule>
  </conditionalFormatting>
  <conditionalFormatting sqref="F24:F58">
    <cfRule type="expression" dxfId="700" priority="55">
      <formula>F24&gt;0</formula>
    </cfRule>
    <cfRule type="expression" dxfId="699" priority="56">
      <formula>F24&lt;0</formula>
    </cfRule>
  </conditionalFormatting>
  <conditionalFormatting sqref="F24:F58">
    <cfRule type="expression" dxfId="698" priority="57">
      <formula>F24&gt;0</formula>
    </cfRule>
    <cfRule type="expression" dxfId="697" priority="58">
      <formula>F24&lt;0</formula>
    </cfRule>
  </conditionalFormatting>
  <conditionalFormatting sqref="H24:H58">
    <cfRule type="expression" dxfId="696" priority="53">
      <formula>H24&gt;0</formula>
    </cfRule>
    <cfRule type="expression" dxfId="69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4" priority="7">
      <formula>J59&gt;0</formula>
    </cfRule>
    <cfRule type="expression" dxfId="693" priority="8">
      <formula>J59&lt;0</formula>
    </cfRule>
  </conditionalFormatting>
  <conditionalFormatting sqref="F59:F61">
    <cfRule type="expression" dxfId="692" priority="3">
      <formula>F59&gt;0</formula>
    </cfRule>
    <cfRule type="expression" dxfId="691" priority="4">
      <formula>F59&lt;0</formula>
    </cfRule>
  </conditionalFormatting>
  <conditionalFormatting sqref="F59:F61">
    <cfRule type="expression" dxfId="690" priority="5">
      <formula>F59&gt;0</formula>
    </cfRule>
    <cfRule type="expression" dxfId="689" priority="6">
      <formula>F59&lt;0</formula>
    </cfRule>
  </conditionalFormatting>
  <conditionalFormatting sqref="H59">
    <cfRule type="expression" dxfId="688" priority="1">
      <formula>H59&gt;0</formula>
    </cfRule>
    <cfRule type="expression" dxfId="68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6" priority="66">
      <formula>F22&gt;0</formula>
    </cfRule>
    <cfRule type="expression" dxfId="68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4" priority="53">
      <formula>F41&gt;0</formula>
    </cfRule>
    <cfRule type="expression" dxfId="683" priority="54">
      <formula>F41&lt;0</formula>
    </cfRule>
  </conditionalFormatting>
  <conditionalFormatting sqref="F41">
    <cfRule type="expression" dxfId="682" priority="57">
      <formula>F41&gt;0</formula>
    </cfRule>
    <cfRule type="expression" dxfId="681" priority="58">
      <formula>F41&lt;0</formula>
    </cfRule>
  </conditionalFormatting>
  <conditionalFormatting sqref="H41">
    <cfRule type="expression" dxfId="680" priority="35">
      <formula>H41&gt;0</formula>
    </cfRule>
    <cfRule type="expression" dxfId="679" priority="36">
      <formula>H41&lt;0</formula>
    </cfRule>
  </conditionalFormatting>
  <conditionalFormatting sqref="F89:F95">
    <cfRule type="expression" dxfId="678" priority="29">
      <formula>F89&gt;0</formula>
    </cfRule>
    <cfRule type="expression" dxfId="677" priority="30">
      <formula>F89&lt;0</formula>
    </cfRule>
  </conditionalFormatting>
  <conditionalFormatting sqref="F96:F110">
    <cfRule type="expression" dxfId="676" priority="25">
      <formula>F96&gt;0</formula>
    </cfRule>
    <cfRule type="expression" dxfId="675" priority="26">
      <formula>F96&lt;0</formula>
    </cfRule>
  </conditionalFormatting>
  <conditionalFormatting sqref="F96:F110">
    <cfRule type="expression" dxfId="674" priority="27">
      <formula>F96&gt;0</formula>
    </cfRule>
    <cfRule type="expression" dxfId="673" priority="28">
      <formula>F96&lt;0</formula>
    </cfRule>
  </conditionalFormatting>
  <conditionalFormatting sqref="H89:H100">
    <cfRule type="expression" dxfId="672" priority="23">
      <formula>H89&gt;0</formula>
    </cfRule>
    <cfRule type="expression" dxfId="671" priority="24">
      <formula>H89&lt;0</formula>
    </cfRule>
  </conditionalFormatting>
  <conditionalFormatting sqref="H101">
    <cfRule type="expression" dxfId="670" priority="21">
      <formula>H101&gt;0</formula>
    </cfRule>
    <cfRule type="expression" dxfId="669" priority="22">
      <formula>H101&lt;0</formula>
    </cfRule>
  </conditionalFormatting>
  <conditionalFormatting sqref="F111:F116">
    <cfRule type="expression" dxfId="668" priority="19">
      <formula>F111&gt;0</formula>
    </cfRule>
    <cfRule type="expression" dxfId="667" priority="20">
      <formula>F111&lt;0</formula>
    </cfRule>
  </conditionalFormatting>
  <conditionalFormatting sqref="H103:H116">
    <cfRule type="expression" dxfId="666" priority="17">
      <formula>H103&gt;0</formula>
    </cfRule>
    <cfRule type="expression" dxfId="665" priority="18">
      <formula>H103&lt;0</formula>
    </cfRule>
  </conditionalFormatting>
  <conditionalFormatting sqref="H102">
    <cfRule type="expression" dxfId="664" priority="15">
      <formula>H102&gt;0</formula>
    </cfRule>
    <cfRule type="expression" dxfId="663" priority="16">
      <formula>H102&lt;0</formula>
    </cfRule>
  </conditionalFormatting>
  <conditionalFormatting sqref="M42">
    <cfRule type="expression" dxfId="662" priority="13">
      <formula>M42&gt;0</formula>
    </cfRule>
    <cfRule type="expression" dxfId="661" priority="14">
      <formula>M42&lt;0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Q8">
    <cfRule type="expression" dxfId="658" priority="7">
      <formula>Q8&gt;0</formula>
    </cfRule>
    <cfRule type="expression" dxfId="657" priority="8">
      <formula>Q8&lt;0</formula>
    </cfRule>
  </conditionalFormatting>
  <conditionalFormatting sqref="F117:F130 H117:H130">
    <cfRule type="expression" dxfId="656" priority="1">
      <formula>F117&gt;0</formula>
    </cfRule>
    <cfRule type="expression" dxfId="65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4" priority="84">
      <formula>F7&gt;0</formula>
    </cfRule>
    <cfRule type="expression" dxfId="653" priority="85">
      <formula>F7&lt;0</formula>
    </cfRule>
  </conditionalFormatting>
  <conditionalFormatting sqref="Q8">
    <cfRule type="expression" dxfId="652" priority="82">
      <formula>Q8&gt;0</formula>
    </cfRule>
    <cfRule type="expression" dxfId="651" priority="83">
      <formula>Q8&lt;0</formula>
    </cfRule>
  </conditionalFormatting>
  <conditionalFormatting sqref="F29:F36">
    <cfRule type="expression" dxfId="650" priority="62">
      <formula>F29&gt;0</formula>
    </cfRule>
    <cfRule type="expression" dxfId="649" priority="63">
      <formula>F29&lt;0</formula>
    </cfRule>
  </conditionalFormatting>
  <conditionalFormatting sqref="J32:J38">
    <cfRule type="expression" dxfId="648" priority="57">
      <formula>J32&gt;0</formula>
    </cfRule>
    <cfRule type="expression" dxfId="647" priority="58">
      <formula>J32&lt;0</formula>
    </cfRule>
  </conditionalFormatting>
  <conditionalFormatting sqref="M42">
    <cfRule type="expression" dxfId="646" priority="55">
      <formula>M42&gt;0</formula>
    </cfRule>
    <cfRule type="expression" dxfId="645" priority="56">
      <formula>M42&lt;0</formula>
    </cfRule>
  </conditionalFormatting>
  <conditionalFormatting sqref="F98:F134 H98:H134 H137:H142 F137:F142 F144:F153 H144:H153">
    <cfRule type="expression" dxfId="644" priority="53">
      <formula>F98&gt;0</formula>
    </cfRule>
    <cfRule type="expression" dxfId="643" priority="54">
      <formula>F98&lt;0</formula>
    </cfRule>
  </conditionalFormatting>
  <conditionalFormatting sqref="F90:F97">
    <cfRule type="expression" dxfId="642" priority="51">
      <formula>F90&gt;0</formula>
    </cfRule>
    <cfRule type="expression" dxfId="641" priority="52">
      <formula>F90&lt;0</formula>
    </cfRule>
  </conditionalFormatting>
  <conditionalFormatting sqref="H90:H97">
    <cfRule type="expression" dxfId="640" priority="49">
      <formula>H90&gt;0</formula>
    </cfRule>
    <cfRule type="expression" dxfId="639" priority="50">
      <formula>H90&lt;0</formula>
    </cfRule>
  </conditionalFormatting>
  <conditionalFormatting sqref="F135:F136 H135:H136">
    <cfRule type="expression" dxfId="638" priority="47">
      <formula>F135&gt;0</formula>
    </cfRule>
    <cfRule type="expression" dxfId="637" priority="48">
      <formula>F135&lt;0</formula>
    </cfRule>
  </conditionalFormatting>
  <conditionalFormatting sqref="H143 F143">
    <cfRule type="expression" dxfId="636" priority="45">
      <formula>F143&gt;0</formula>
    </cfRule>
    <cfRule type="expression" dxfId="635" priority="46">
      <formula>F143&lt;0</formula>
    </cfRule>
  </conditionalFormatting>
  <conditionalFormatting sqref="F154:F161">
    <cfRule type="expression" dxfId="634" priority="31">
      <formula>F154&gt;0</formula>
    </cfRule>
    <cfRule type="expression" dxfId="633" priority="32">
      <formula>F154&lt;0</formula>
    </cfRule>
  </conditionalFormatting>
  <conditionalFormatting sqref="H154:H161">
    <cfRule type="expression" dxfId="632" priority="29">
      <formula>H154&gt;0</formula>
    </cfRule>
    <cfRule type="expression" dxfId="631" priority="30">
      <formula>H154&lt;0</formula>
    </cfRule>
  </conditionalFormatting>
  <conditionalFormatting sqref="Q10">
    <cfRule type="expression" dxfId="630" priority="27">
      <formula>Q10&gt;0</formula>
    </cfRule>
    <cfRule type="expression" dxfId="629" priority="28">
      <formula>Q10&lt;0</formula>
    </cfRule>
  </conditionalFormatting>
  <conditionalFormatting sqref="F37:F38">
    <cfRule type="expression" dxfId="628" priority="25">
      <formula>F37&gt;0</formula>
    </cfRule>
    <cfRule type="expression" dxfId="627" priority="26">
      <formula>F37&lt;0</formula>
    </cfRule>
  </conditionalFormatting>
  <conditionalFormatting sqref="H37:H38">
    <cfRule type="expression" dxfId="626" priority="23">
      <formula>H37&gt;0</formula>
    </cfRule>
    <cfRule type="expression" dxfId="625" priority="24">
      <formula>H37&lt;0</formula>
    </cfRule>
  </conditionalFormatting>
  <conditionalFormatting sqref="F167">
    <cfRule type="expression" dxfId="624" priority="21">
      <formula>F167&gt;0</formula>
    </cfRule>
    <cfRule type="expression" dxfId="623" priority="22">
      <formula>F167&lt;0</formula>
    </cfRule>
  </conditionalFormatting>
  <conditionalFormatting sqref="F168:F179">
    <cfRule type="expression" dxfId="622" priority="19">
      <formula>F168&gt;0</formula>
    </cfRule>
    <cfRule type="expression" dxfId="621" priority="20">
      <formula>F168&lt;0</formula>
    </cfRule>
  </conditionalFormatting>
  <conditionalFormatting sqref="H167:H179">
    <cfRule type="expression" dxfId="620" priority="17">
      <formula>H167&gt;0</formula>
    </cfRule>
    <cfRule type="expression" dxfId="619" priority="18">
      <formula>H167&lt;0</formula>
    </cfRule>
  </conditionalFormatting>
  <conditionalFormatting sqref="J175:J197 J201">
    <cfRule type="expression" dxfId="618" priority="15">
      <formula>J175&gt;0</formula>
    </cfRule>
    <cfRule type="expression" dxfId="617" priority="16">
      <formula>J175&lt;0</formula>
    </cfRule>
  </conditionalFormatting>
  <conditionalFormatting sqref="F180:F197 F201">
    <cfRule type="expression" dxfId="616" priority="13">
      <formula>F180&gt;0</formula>
    </cfRule>
    <cfRule type="expression" dxfId="615" priority="14">
      <formula>F180&lt;0</formula>
    </cfRule>
  </conditionalFormatting>
  <conditionalFormatting sqref="H180:H197 H201">
    <cfRule type="expression" dxfId="614" priority="11">
      <formula>H180&gt;0</formula>
    </cfRule>
    <cfRule type="expression" dxfId="613" priority="12">
      <formula>H180&lt;0</formula>
    </cfRule>
  </conditionalFormatting>
  <conditionalFormatting sqref="I32:J35">
    <cfRule type="expression" dxfId="612" priority="9">
      <formula>I32&gt;0</formula>
    </cfRule>
    <cfRule type="expression" dxfId="611" priority="10">
      <formula>I32&lt;0</formula>
    </cfRule>
  </conditionalFormatting>
  <conditionalFormatting sqref="F198:F200">
    <cfRule type="expression" dxfId="610" priority="7">
      <formula>F198&gt;0</formula>
    </cfRule>
    <cfRule type="expression" dxfId="609" priority="8">
      <formula>F198&lt;0</formula>
    </cfRule>
  </conditionalFormatting>
  <conditionalFormatting sqref="H198:H200">
    <cfRule type="expression" dxfId="608" priority="5">
      <formula>H198&gt;0</formula>
    </cfRule>
    <cfRule type="expression" dxfId="607" priority="6">
      <formula>H198&lt;0</formula>
    </cfRule>
  </conditionalFormatting>
  <conditionalFormatting sqref="J198:J200">
    <cfRule type="expression" dxfId="606" priority="3">
      <formula>J198&gt;0</formula>
    </cfRule>
    <cfRule type="expression" dxfId="605" priority="4">
      <formula>J198&lt;0</formula>
    </cfRule>
  </conditionalFormatting>
  <conditionalFormatting sqref="F202:F211 H202:H211 J202:J211">
    <cfRule type="expression" dxfId="604" priority="1">
      <formula>F202&gt;0</formula>
    </cfRule>
    <cfRule type="expression" dxfId="60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2" priority="80">
      <formula>Q7&gt;0</formula>
    </cfRule>
    <cfRule type="expression" dxfId="601" priority="81">
      <formula>Q7&lt;0</formula>
    </cfRule>
  </conditionalFormatting>
  <conditionalFormatting sqref="Q8">
    <cfRule type="expression" dxfId="600" priority="78">
      <formula>Q8&gt;0</formula>
    </cfRule>
    <cfRule type="expression" dxfId="599" priority="79">
      <formula>Q8&lt;0</formula>
    </cfRule>
  </conditionalFormatting>
  <conditionalFormatting sqref="F29:F43">
    <cfRule type="expression" dxfId="598" priority="62">
      <formula>F29&gt;0</formula>
    </cfRule>
    <cfRule type="expression" dxfId="597" priority="63">
      <formula>F29&lt;0</formula>
    </cfRule>
  </conditionalFormatting>
  <conditionalFormatting sqref="H45 H47:H48 H50:H51 H53 H29:H43">
    <cfRule type="expression" dxfId="596" priority="60">
      <formula>H29&gt;0</formula>
    </cfRule>
    <cfRule type="expression" dxfId="595" priority="61">
      <formula>H29&lt;0</formula>
    </cfRule>
  </conditionalFormatting>
  <conditionalFormatting sqref="J35">
    <cfRule type="expression" dxfId="594" priority="56">
      <formula>J35&gt;0</formula>
    </cfRule>
    <cfRule type="expression" dxfId="593" priority="57">
      <formula>J35&lt;0</formula>
    </cfRule>
  </conditionalFormatting>
  <conditionalFormatting sqref="J36:J37">
    <cfRule type="expression" dxfId="592" priority="54">
      <formula>J36&gt;0</formula>
    </cfRule>
    <cfRule type="expression" dxfId="591" priority="55">
      <formula>J36&lt;0</formula>
    </cfRule>
  </conditionalFormatting>
  <conditionalFormatting sqref="J38:J45 J48 J51">
    <cfRule type="expression" dxfId="590" priority="52">
      <formula>J38&gt;0</formula>
    </cfRule>
    <cfRule type="expression" dxfId="58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8" priority="49">
      <formula>M59&gt;0</formula>
    </cfRule>
    <cfRule type="expression" dxfId="587" priority="50">
      <formula>M59&lt;0</formula>
    </cfRule>
  </conditionalFormatting>
  <conditionalFormatting sqref="Q10">
    <cfRule type="expression" dxfId="586" priority="47">
      <formula>Q10&gt;0</formula>
    </cfRule>
    <cfRule type="expression" dxfId="585" priority="48">
      <formula>Q10&lt;0</formula>
    </cfRule>
  </conditionalFormatting>
  <conditionalFormatting sqref="F84:F103">
    <cfRule type="expression" dxfId="584" priority="45">
      <formula>F84&gt;0</formula>
    </cfRule>
    <cfRule type="expression" dxfId="583" priority="46">
      <formula>F84&lt;0</formula>
    </cfRule>
  </conditionalFormatting>
  <conditionalFormatting sqref="H107 H84:H103">
    <cfRule type="expression" dxfId="582" priority="43">
      <formula>H84&gt;0</formula>
    </cfRule>
    <cfRule type="expression" dxfId="581" priority="44">
      <formula>H84&lt;0</formula>
    </cfRule>
  </conditionalFormatting>
  <conditionalFormatting sqref="J89">
    <cfRule type="expression" dxfId="580" priority="41">
      <formula>J89&gt;0</formula>
    </cfRule>
    <cfRule type="expression" dxfId="579" priority="42">
      <formula>J89&lt;0</formula>
    </cfRule>
  </conditionalFormatting>
  <conditionalFormatting sqref="J90:J95">
    <cfRule type="expression" dxfId="578" priority="39">
      <formula>J90&gt;0</formula>
    </cfRule>
    <cfRule type="expression" dxfId="577" priority="40">
      <formula>J90&lt;0</formula>
    </cfRule>
  </conditionalFormatting>
  <conditionalFormatting sqref="J96:J97">
    <cfRule type="expression" dxfId="576" priority="37">
      <formula>J96&gt;0</formula>
    </cfRule>
    <cfRule type="expression" dxfId="575" priority="38">
      <formula>J96&lt;0</formula>
    </cfRule>
  </conditionalFormatting>
  <conditionalFormatting sqref="J98:J104">
    <cfRule type="expression" dxfId="574" priority="35">
      <formula>J98&gt;0</formula>
    </cfRule>
    <cfRule type="expression" dxfId="573" priority="36">
      <formula>J98&lt;0</formula>
    </cfRule>
  </conditionalFormatting>
  <conditionalFormatting sqref="J25">
    <cfRule type="expression" dxfId="572" priority="31">
      <formula>J25&gt;0</formula>
    </cfRule>
    <cfRule type="expression" dxfId="571" priority="32">
      <formula>J25&lt;0</formula>
    </cfRule>
  </conditionalFormatting>
  <conditionalFormatting sqref="F105:F106">
    <cfRule type="expression" dxfId="570" priority="29">
      <formula>F105&gt;0</formula>
    </cfRule>
    <cfRule type="expression" dxfId="569" priority="30">
      <formula>F105&lt;0</formula>
    </cfRule>
  </conditionalFormatting>
  <conditionalFormatting sqref="H105:H106">
    <cfRule type="expression" dxfId="568" priority="27">
      <formula>H105&gt;0</formula>
    </cfRule>
    <cfRule type="expression" dxfId="567" priority="28">
      <formula>H105&lt;0</formula>
    </cfRule>
  </conditionalFormatting>
  <conditionalFormatting sqref="J105">
    <cfRule type="expression" dxfId="566" priority="25">
      <formula>J105&gt;0</formula>
    </cfRule>
    <cfRule type="expression" dxfId="565" priority="26">
      <formula>J105&lt;0</formula>
    </cfRule>
  </conditionalFormatting>
  <conditionalFormatting sqref="J106">
    <cfRule type="expression" dxfId="564" priority="23">
      <formula>J106&gt;0</formula>
    </cfRule>
    <cfRule type="expression" dxfId="563" priority="24">
      <formula>J106&lt;0</formula>
    </cfRule>
  </conditionalFormatting>
  <conditionalFormatting sqref="F24 F27:F28">
    <cfRule type="expression" dxfId="562" priority="21">
      <formula>F24&gt;0</formula>
    </cfRule>
    <cfRule type="expression" dxfId="561" priority="22">
      <formula>F24&lt;0</formula>
    </cfRule>
  </conditionalFormatting>
  <conditionalFormatting sqref="H24:H28">
    <cfRule type="expression" dxfId="560" priority="19">
      <formula>H24&gt;0</formula>
    </cfRule>
    <cfRule type="expression" dxfId="559" priority="20">
      <formula>H24&lt;0</formula>
    </cfRule>
  </conditionalFormatting>
  <conditionalFormatting sqref="J26:J34">
    <cfRule type="expression" dxfId="558" priority="17">
      <formula>J26&gt;0</formula>
    </cfRule>
    <cfRule type="expression" dxfId="557" priority="18">
      <formula>J26&lt;0</formula>
    </cfRule>
  </conditionalFormatting>
  <conditionalFormatting sqref="F113">
    <cfRule type="expression" dxfId="556" priority="15">
      <formula>F113&gt;0</formula>
    </cfRule>
    <cfRule type="expression" dxfId="555" priority="16">
      <formula>F113&lt;0</formula>
    </cfRule>
  </conditionalFormatting>
  <conditionalFormatting sqref="H113">
    <cfRule type="expression" dxfId="554" priority="13">
      <formula>H113&gt;0</formula>
    </cfRule>
    <cfRule type="expression" dxfId="553" priority="14">
      <formula>H113&lt;0</formula>
    </cfRule>
  </conditionalFormatting>
  <conditionalFormatting sqref="J109">
    <cfRule type="expression" dxfId="552" priority="11">
      <formula>J109&gt;0</formula>
    </cfRule>
    <cfRule type="expression" dxfId="551" priority="12">
      <formula>J109&lt;0</formula>
    </cfRule>
  </conditionalFormatting>
  <conditionalFormatting sqref="F108:F112">
    <cfRule type="expression" dxfId="550" priority="9">
      <formula>F108&gt;0</formula>
    </cfRule>
    <cfRule type="expression" dxfId="549" priority="10">
      <formula>F108&lt;0</formula>
    </cfRule>
  </conditionalFormatting>
  <conditionalFormatting sqref="H108:H112">
    <cfRule type="expression" dxfId="548" priority="7">
      <formula>H108&gt;0</formula>
    </cfRule>
    <cfRule type="expression" dxfId="547" priority="8">
      <formula>H108&lt;0</formula>
    </cfRule>
  </conditionalFormatting>
  <conditionalFormatting sqref="J110:J113">
    <cfRule type="expression" dxfId="546" priority="5">
      <formula>J110&gt;0</formula>
    </cfRule>
    <cfRule type="expression" dxfId="545" priority="6">
      <formula>J110&lt;0</formula>
    </cfRule>
  </conditionalFormatting>
  <conditionalFormatting sqref="F25:F26">
    <cfRule type="expression" dxfId="544" priority="3">
      <formula>F25&gt;0</formula>
    </cfRule>
    <cfRule type="expression" dxfId="543" priority="4">
      <formula>F25&lt;0</formula>
    </cfRule>
  </conditionalFormatting>
  <conditionalFormatting sqref="Q9">
    <cfRule type="expression" dxfId="542" priority="1">
      <formula>Q9&gt;0</formula>
    </cfRule>
    <cfRule type="expression" dxfId="54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22.08</v>
      </c>
      <c r="R4" s="180">
        <v>-3.0700000000000002E-2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6623.9999999999991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-2929.4500000000021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-3004.4700000000021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-0.31204023069085779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4.1666666666666671E-2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11.04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24.288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24.0672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23.846399999999999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23.625599999999999</v>
      </c>
    </row>
    <row r="23" spans="1:21" x14ac:dyDescent="0.25">
      <c r="A23" s="883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23.404799999999998</v>
      </c>
      <c r="T23" s="1">
        <v>43128</v>
      </c>
      <c r="U23" t="s">
        <v>891</v>
      </c>
    </row>
    <row r="24" spans="1:21" x14ac:dyDescent="0.25">
      <c r="A24" s="883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23.183999999999997</v>
      </c>
    </row>
    <row r="25" spans="1:21" x14ac:dyDescent="0.25">
      <c r="A25" s="883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22.963200000000001</v>
      </c>
    </row>
    <row r="26" spans="1:21" x14ac:dyDescent="0.25">
      <c r="A26" s="883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22.7424</v>
      </c>
    </row>
    <row r="27" spans="1:21" x14ac:dyDescent="0.25">
      <c r="A27" s="883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22.521599999999999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22.300799999999999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22.08</v>
      </c>
    </row>
    <row r="30" spans="1:21" ht="15" customHeight="1" x14ac:dyDescent="0.25">
      <c r="A30" s="884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21.859199999999998</v>
      </c>
      <c r="T30" s="1">
        <v>43175</v>
      </c>
      <c r="U30" t="s">
        <v>1090</v>
      </c>
    </row>
    <row r="31" spans="1:21" x14ac:dyDescent="0.25">
      <c r="A31" s="884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21.638399999999997</v>
      </c>
      <c r="T31" s="1">
        <v>43178</v>
      </c>
      <c r="U31" t="s">
        <v>936</v>
      </c>
    </row>
    <row r="32" spans="1:21" x14ac:dyDescent="0.25">
      <c r="A32" s="884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21.417599999999997</v>
      </c>
    </row>
    <row r="33" spans="1:21" x14ac:dyDescent="0.25">
      <c r="A33" s="884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21.196799999999996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20.975999999999999</v>
      </c>
    </row>
    <row r="35" spans="1:21" x14ac:dyDescent="0.25">
      <c r="O35" s="81">
        <v>0.94</v>
      </c>
      <c r="P35" s="81">
        <f t="shared" si="3"/>
        <v>20.755199999999999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20.534399999999998</v>
      </c>
    </row>
    <row r="37" spans="1:21" x14ac:dyDescent="0.25">
      <c r="O37" s="81">
        <v>0.92</v>
      </c>
      <c r="P37" s="81">
        <f t="shared" si="3"/>
        <v>20.313600000000001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20.0928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19.872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29" priority="95">
      <formula>F46&gt;0</formula>
    </cfRule>
    <cfRule type="expression" dxfId="528" priority="96">
      <formula>F46&lt;0</formula>
    </cfRule>
  </conditionalFormatting>
  <conditionalFormatting sqref="H46:H48">
    <cfRule type="expression" dxfId="527" priority="93">
      <formula>H46&gt;0</formula>
    </cfRule>
    <cfRule type="expression" dxfId="526" priority="94">
      <formula>H46&lt;0</formula>
    </cfRule>
  </conditionalFormatting>
  <conditionalFormatting sqref="H49">
    <cfRule type="expression" dxfId="525" priority="91">
      <formula>H49&gt;0</formula>
    </cfRule>
    <cfRule type="expression" dxfId="524" priority="92">
      <formula>H49&lt;0</formula>
    </cfRule>
  </conditionalFormatting>
  <conditionalFormatting sqref="H50">
    <cfRule type="expression" dxfId="523" priority="89">
      <formula>H50&gt;0</formula>
    </cfRule>
    <cfRule type="expression" dxfId="522" priority="90">
      <formula>H50&lt;0</formula>
    </cfRule>
  </conditionalFormatting>
  <conditionalFormatting sqref="F42:F45">
    <cfRule type="expression" dxfId="521" priority="85">
      <formula>F42&gt;0</formula>
    </cfRule>
    <cfRule type="expression" dxfId="520" priority="86">
      <formula>F42&lt;0</formula>
    </cfRule>
  </conditionalFormatting>
  <conditionalFormatting sqref="H42:H45">
    <cfRule type="expression" dxfId="519" priority="83">
      <formula>H42&gt;0</formula>
    </cfRule>
    <cfRule type="expression" dxfId="518" priority="84">
      <formula>H42&lt;0</formula>
    </cfRule>
  </conditionalFormatting>
  <conditionalFormatting sqref="F51:F52">
    <cfRule type="expression" dxfId="517" priority="79">
      <formula>F51&gt;0</formula>
    </cfRule>
    <cfRule type="expression" dxfId="516" priority="80">
      <formula>F51&lt;0</formula>
    </cfRule>
  </conditionalFormatting>
  <conditionalFormatting sqref="I46:L48">
    <cfRule type="expression" dxfId="515" priority="77">
      <formula>I46&gt;0</formula>
    </cfRule>
    <cfRule type="expression" dxfId="514" priority="78">
      <formula>I46&lt;0</formula>
    </cfRule>
  </conditionalFormatting>
  <conditionalFormatting sqref="I55:I60 I52:L53">
    <cfRule type="expression" dxfId="513" priority="71">
      <formula>I52&gt;0</formula>
    </cfRule>
    <cfRule type="expression" dxfId="512" priority="72">
      <formula>I52&lt;0</formula>
    </cfRule>
  </conditionalFormatting>
  <conditionalFormatting sqref="I42:L45">
    <cfRule type="expression" dxfId="511" priority="69">
      <formula>I42&gt;0</formula>
    </cfRule>
    <cfRule type="expression" dxfId="510" priority="70">
      <formula>I42&lt;0</formula>
    </cfRule>
  </conditionalFormatting>
  <conditionalFormatting sqref="F53:F64">
    <cfRule type="expression" dxfId="509" priority="67">
      <formula>F53&gt;0</formula>
    </cfRule>
    <cfRule type="expression" dxfId="508" priority="68">
      <formula>F53&lt;0</formula>
    </cfRule>
  </conditionalFormatting>
  <conditionalFormatting sqref="Q8">
    <cfRule type="expression" dxfId="507" priority="63">
      <formula>Q8&gt;0</formula>
    </cfRule>
    <cfRule type="expression" dxfId="506" priority="64">
      <formula>Q8&lt;0</formula>
    </cfRule>
  </conditionalFormatting>
  <conditionalFormatting sqref="Q7">
    <cfRule type="expression" dxfId="505" priority="65">
      <formula>Q7&gt;0</formula>
    </cfRule>
    <cfRule type="expression" dxfId="504" priority="66">
      <formula>Q7&lt;0</formula>
    </cfRule>
  </conditionalFormatting>
  <conditionalFormatting sqref="F142:F146">
    <cfRule type="expression" dxfId="503" priority="61">
      <formula>F142&gt;0</formula>
    </cfRule>
    <cfRule type="expression" dxfId="502" priority="62">
      <formula>F142&lt;0</formula>
    </cfRule>
  </conditionalFormatting>
  <conditionalFormatting sqref="H142:H144">
    <cfRule type="expression" dxfId="501" priority="59">
      <formula>H142&gt;0</formula>
    </cfRule>
    <cfRule type="expression" dxfId="500" priority="60">
      <formula>H142&lt;0</formula>
    </cfRule>
  </conditionalFormatting>
  <conditionalFormatting sqref="H145">
    <cfRule type="expression" dxfId="499" priority="57">
      <formula>H145&gt;0</formula>
    </cfRule>
    <cfRule type="expression" dxfId="498" priority="58">
      <formula>H145&lt;0</formula>
    </cfRule>
  </conditionalFormatting>
  <conditionalFormatting sqref="H146">
    <cfRule type="expression" dxfId="497" priority="55">
      <formula>H146&gt;0</formula>
    </cfRule>
    <cfRule type="expression" dxfId="496" priority="56">
      <formula>H146&lt;0</formula>
    </cfRule>
  </conditionalFormatting>
  <conditionalFormatting sqref="H147:H156">
    <cfRule type="expression" dxfId="495" priority="53">
      <formula>H147&gt;0</formula>
    </cfRule>
    <cfRule type="expression" dxfId="494" priority="54">
      <formula>H147&lt;0</formula>
    </cfRule>
  </conditionalFormatting>
  <conditionalFormatting sqref="F138:F141">
    <cfRule type="expression" dxfId="493" priority="51">
      <formula>F138&gt;0</formula>
    </cfRule>
    <cfRule type="expression" dxfId="492" priority="52">
      <formula>F138&lt;0</formula>
    </cfRule>
  </conditionalFormatting>
  <conditionalFormatting sqref="H138:H141">
    <cfRule type="expression" dxfId="491" priority="49">
      <formula>H138&gt;0</formula>
    </cfRule>
    <cfRule type="expression" dxfId="490" priority="50">
      <formula>H138&lt;0</formula>
    </cfRule>
  </conditionalFormatting>
  <conditionalFormatting sqref="F147:F148">
    <cfRule type="expression" dxfId="489" priority="47">
      <formula>F147&gt;0</formula>
    </cfRule>
    <cfRule type="expression" dxfId="488" priority="48">
      <formula>F147&lt;0</formula>
    </cfRule>
  </conditionalFormatting>
  <conditionalFormatting sqref="I142:I144">
    <cfRule type="expression" dxfId="487" priority="45">
      <formula>I142&gt;0</formula>
    </cfRule>
    <cfRule type="expression" dxfId="486" priority="46">
      <formula>I142&lt;0</formula>
    </cfRule>
  </conditionalFormatting>
  <conditionalFormatting sqref="I145">
    <cfRule type="expression" dxfId="485" priority="43">
      <formula>I145&gt;0</formula>
    </cfRule>
    <cfRule type="expression" dxfId="484" priority="44">
      <formula>I145&lt;0</formula>
    </cfRule>
  </conditionalFormatting>
  <conditionalFormatting sqref="I146">
    <cfRule type="expression" dxfId="483" priority="41">
      <formula>I146&gt;0</formula>
    </cfRule>
    <cfRule type="expression" dxfId="482" priority="42">
      <formula>I146&lt;0</formula>
    </cfRule>
  </conditionalFormatting>
  <conditionalFormatting sqref="I147:I156">
    <cfRule type="expression" dxfId="481" priority="39">
      <formula>I147&gt;0</formula>
    </cfRule>
    <cfRule type="expression" dxfId="480" priority="40">
      <formula>I147&lt;0</formula>
    </cfRule>
  </conditionalFormatting>
  <conditionalFormatting sqref="I138:I141">
    <cfRule type="expression" dxfId="479" priority="37">
      <formula>I138&gt;0</formula>
    </cfRule>
    <cfRule type="expression" dxfId="478" priority="38">
      <formula>I138&lt;0</formula>
    </cfRule>
  </conditionalFormatting>
  <conditionalFormatting sqref="F149">
    <cfRule type="expression" dxfId="477" priority="35">
      <formula>F149&gt;0</formula>
    </cfRule>
    <cfRule type="expression" dxfId="476" priority="36">
      <formula>F149&lt;0</formula>
    </cfRule>
  </conditionalFormatting>
  <conditionalFormatting sqref="F67:F69 H68:H69 H67:L67">
    <cfRule type="expression" dxfId="475" priority="33">
      <formula>F67&gt;0</formula>
    </cfRule>
    <cfRule type="expression" dxfId="474" priority="34">
      <formula>F67&lt;0</formula>
    </cfRule>
  </conditionalFormatting>
  <conditionalFormatting sqref="R4">
    <cfRule type="expression" dxfId="473" priority="31">
      <formula>R4&gt;0</formula>
    </cfRule>
    <cfRule type="expression" dxfId="472" priority="32">
      <formula>R4&lt;0</formula>
    </cfRule>
  </conditionalFormatting>
  <conditionalFormatting sqref="F73:F76 H73:K74 H75:J76">
    <cfRule type="expression" dxfId="471" priority="29">
      <formula>F73&gt;0</formula>
    </cfRule>
    <cfRule type="expression" dxfId="470" priority="30">
      <formula>F73&lt;0</formula>
    </cfRule>
  </conditionalFormatting>
  <conditionalFormatting sqref="H81:H85 F80:F85 H80:J80 J81:J85">
    <cfRule type="expression" dxfId="469" priority="25">
      <formula>F80&gt;0</formula>
    </cfRule>
    <cfRule type="expression" dxfId="468" priority="26">
      <formula>F80&lt;0</formula>
    </cfRule>
  </conditionalFormatting>
  <conditionalFormatting sqref="I93:J93">
    <cfRule type="expression" dxfId="467" priority="23">
      <formula>I93&gt;0</formula>
    </cfRule>
    <cfRule type="expression" dxfId="466" priority="24">
      <formula>I93&lt;0</formula>
    </cfRule>
  </conditionalFormatting>
  <conditionalFormatting sqref="H89:J90 J92:K92 J91 K75:K91 F89:F93 H91:H93 K93">
    <cfRule type="expression" dxfId="465" priority="21">
      <formula>F75&gt;0</formula>
    </cfRule>
    <cfRule type="expression" dxfId="464" priority="22">
      <formula>F75&lt;0</formula>
    </cfRule>
  </conditionalFormatting>
  <conditionalFormatting sqref="H87:J88 F86:F88 H86 J86">
    <cfRule type="expression" dxfId="463" priority="19">
      <formula>F86&gt;0</formula>
    </cfRule>
    <cfRule type="expression" dxfId="462" priority="20">
      <formula>F86&lt;0</formula>
    </cfRule>
  </conditionalFormatting>
  <conditionalFormatting sqref="H94:K98 F94:F98">
    <cfRule type="expression" dxfId="461" priority="15">
      <formula>F94&gt;0</formula>
    </cfRule>
    <cfRule type="expression" dxfId="460" priority="16">
      <formula>F94&lt;0</formula>
    </cfRule>
  </conditionalFormatting>
  <conditionalFormatting sqref="H107:K107 F107">
    <cfRule type="expression" dxfId="459" priority="13">
      <formula>F107&gt;0</formula>
    </cfRule>
    <cfRule type="expression" dxfId="458" priority="14">
      <formula>F107&lt;0</formula>
    </cfRule>
  </conditionalFormatting>
  <conditionalFormatting sqref="H102:K106 F102:F106">
    <cfRule type="expression" dxfId="457" priority="11">
      <formula>F102&gt;0</formula>
    </cfRule>
    <cfRule type="expression" dxfId="456" priority="12">
      <formula>F102&lt;0</formula>
    </cfRule>
  </conditionalFormatting>
  <conditionalFormatting sqref="H101:K101 F99:F101 H99:H100 J99:K100">
    <cfRule type="expression" dxfId="455" priority="9">
      <formula>F99&gt;0</formula>
    </cfRule>
    <cfRule type="expression" dxfId="454" priority="10">
      <formula>F99&lt;0</formula>
    </cfRule>
  </conditionalFormatting>
  <conditionalFormatting sqref="H108:K110 F108:F110">
    <cfRule type="expression" dxfId="453" priority="7">
      <formula>F108&gt;0</formula>
    </cfRule>
    <cfRule type="expression" dxfId="452" priority="8">
      <formula>F108&lt;0</formula>
    </cfRule>
  </conditionalFormatting>
  <conditionalFormatting sqref="H111:K113 F111:F113">
    <cfRule type="expression" dxfId="451" priority="5">
      <formula>F111&gt;0</formula>
    </cfRule>
    <cfRule type="expression" dxfId="450" priority="6">
      <formula>F111&lt;0</formula>
    </cfRule>
  </conditionalFormatting>
  <conditionalFormatting sqref="Q10">
    <cfRule type="expression" dxfId="449" priority="3">
      <formula>Q10&gt;0</formula>
    </cfRule>
    <cfRule type="expression" dxfId="448" priority="4">
      <formula>Q10&lt;0</formula>
    </cfRule>
  </conditionalFormatting>
  <conditionalFormatting sqref="F115:F116 H115:K116">
    <cfRule type="expression" dxfId="447" priority="1">
      <formula>F115&gt;0</formula>
    </cfRule>
    <cfRule type="expression" dxfId="44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50.059899999999999</v>
      </c>
      <c r="R4" s="422">
        <v>-4.4499999999999998E-2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5005.99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2221.3999999999996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1164.6600000000017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0.30319186323486969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3.8034434747172885E-2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10.216306122448978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55.065890000000003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54.565291000000002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54.064692000000001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53.564093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53.063493999999999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52.562895000000005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52.062296000000003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51.561697000000002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51.061098000000001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50.560499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50.059899999999999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49.559300999999998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49.058701999999997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48.558102999999996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48.057503999999994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47.556904999999993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47.056305999999999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46.555706999999998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46.055108000000004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45.554509000000003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45.053910000000002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40:K66">
    <cfRule type="expression" dxfId="345" priority="11">
      <formula>K40&gt;0</formula>
    </cfRule>
    <cfRule type="expression" dxfId="344" priority="12">
      <formula>K40&lt;0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7" priority="65">
      <formula>F45&gt;0</formula>
    </cfRule>
    <cfRule type="expression" dxfId="33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7">
      <formula>F44&gt;0</formula>
    </cfRule>
    <cfRule type="expression" dxfId="334" priority="68">
      <formula>F44&lt;0</formula>
    </cfRule>
  </conditionalFormatting>
  <conditionalFormatting sqref="F61:F91 F93:F102 F45:F59">
    <cfRule type="expression" dxfId="333" priority="63">
      <formula>F45&gt;0</formula>
    </cfRule>
    <cfRule type="expression" dxfId="332" priority="64">
      <formula>F45&lt;0</formula>
    </cfRule>
  </conditionalFormatting>
  <conditionalFormatting sqref="H61:H91 H93:H102 H43:H59">
    <cfRule type="expression" dxfId="331" priority="61">
      <formula>H43&gt;0</formula>
    </cfRule>
    <cfRule type="expression" dxfId="330" priority="62">
      <formula>H43&lt;0</formula>
    </cfRule>
  </conditionalFormatting>
  <conditionalFormatting sqref="F36:F43">
    <cfRule type="expression" dxfId="329" priority="59">
      <formula>F36&gt;0</formula>
    </cfRule>
    <cfRule type="expression" dxfId="328" priority="60">
      <formula>F36&lt;0</formula>
    </cfRule>
  </conditionalFormatting>
  <conditionalFormatting sqref="H36:H42">
    <cfRule type="expression" dxfId="327" priority="57">
      <formula>H36&gt;0</formula>
    </cfRule>
    <cfRule type="expression" dxfId="326" priority="58">
      <formula>H36&lt;0</formula>
    </cfRule>
  </conditionalFormatting>
  <conditionalFormatting sqref="Q7">
    <cfRule type="expression" dxfId="325" priority="51">
      <formula>Q7&gt;0</formula>
    </cfRule>
    <cfRule type="expression" dxfId="324" priority="52">
      <formula>Q7&lt;0</formula>
    </cfRule>
  </conditionalFormatting>
  <conditionalFormatting sqref="Q8">
    <cfRule type="expression" dxfId="323" priority="49">
      <formula>Q8&gt;0</formula>
    </cfRule>
    <cfRule type="expression" dxfId="322" priority="50">
      <formula>Q8&lt;0</formula>
    </cfRule>
  </conditionalFormatting>
  <conditionalFormatting sqref="Q10">
    <cfRule type="expression" dxfId="321" priority="47">
      <formula>Q10&gt;0</formula>
    </cfRule>
    <cfRule type="expression" dxfId="320" priority="48">
      <formula>Q10&lt;0</formula>
    </cfRule>
  </conditionalFormatting>
  <conditionalFormatting sqref="F60">
    <cfRule type="expression" dxfId="319" priority="45">
      <formula>F60&gt;0</formula>
    </cfRule>
    <cfRule type="expression" dxfId="318" priority="46">
      <formula>F60&lt;0</formula>
    </cfRule>
  </conditionalFormatting>
  <conditionalFormatting sqref="F60">
    <cfRule type="expression" dxfId="317" priority="43">
      <formula>F60&gt;0</formula>
    </cfRule>
    <cfRule type="expression" dxfId="316" priority="44">
      <formula>F60&lt;0</formula>
    </cfRule>
  </conditionalFormatting>
  <conditionalFormatting sqref="H60">
    <cfRule type="expression" dxfId="315" priority="41">
      <formula>H60&gt;0</formula>
    </cfRule>
    <cfRule type="expression" dxfId="314" priority="42">
      <formula>H60&lt;0</formula>
    </cfRule>
  </conditionalFormatting>
  <conditionalFormatting sqref="F92">
    <cfRule type="expression" dxfId="313" priority="39">
      <formula>F92&gt;0</formula>
    </cfRule>
    <cfRule type="expression" dxfId="312" priority="40">
      <formula>F92&lt;0</formula>
    </cfRule>
  </conditionalFormatting>
  <conditionalFormatting sqref="F92">
    <cfRule type="expression" dxfId="311" priority="37">
      <formula>F92&gt;0</formula>
    </cfRule>
    <cfRule type="expression" dxfId="310" priority="38">
      <formula>F92&lt;0</formula>
    </cfRule>
  </conditionalFormatting>
  <conditionalFormatting sqref="H92">
    <cfRule type="expression" dxfId="309" priority="35">
      <formula>H92&gt;0</formula>
    </cfRule>
    <cfRule type="expression" dxfId="308" priority="36">
      <formula>H92&lt;0</formula>
    </cfRule>
  </conditionalFormatting>
  <conditionalFormatting sqref="F169:F183 F185:F215 F217:F226">
    <cfRule type="expression" dxfId="307" priority="31">
      <formula>F169&gt;0</formula>
    </cfRule>
    <cfRule type="expression" dxfId="306" priority="32">
      <formula>F169&lt;0</formula>
    </cfRule>
  </conditionalFormatting>
  <conditionalFormatting sqref="F164:F168">
    <cfRule type="expression" dxfId="305" priority="33">
      <formula>F164&gt;0</formula>
    </cfRule>
    <cfRule type="expression" dxfId="304" priority="34">
      <formula>F164&lt;0</formula>
    </cfRule>
  </conditionalFormatting>
  <conditionalFormatting sqref="F169:F183 F185:F215 F217:F226">
    <cfRule type="expression" dxfId="303" priority="29">
      <formula>F169&gt;0</formula>
    </cfRule>
    <cfRule type="expression" dxfId="302" priority="30">
      <formula>F169&lt;0</formula>
    </cfRule>
  </conditionalFormatting>
  <conditionalFormatting sqref="H164:H183 H185:H215 H217:H226">
    <cfRule type="expression" dxfId="301" priority="27">
      <formula>H164&gt;0</formula>
    </cfRule>
    <cfRule type="expression" dxfId="300" priority="28">
      <formula>H164&lt;0</formula>
    </cfRule>
  </conditionalFormatting>
  <conditionalFormatting sqref="F160:F163">
    <cfRule type="expression" dxfId="299" priority="25">
      <formula>F160&gt;0</formula>
    </cfRule>
    <cfRule type="expression" dxfId="298" priority="26">
      <formula>F160&lt;0</formula>
    </cfRule>
  </conditionalFormatting>
  <conditionalFormatting sqref="H160:H163">
    <cfRule type="expression" dxfId="297" priority="23">
      <formula>H160&gt;0</formula>
    </cfRule>
    <cfRule type="expression" dxfId="296" priority="24">
      <formula>H160&lt;0</formula>
    </cfRule>
  </conditionalFormatting>
  <conditionalFormatting sqref="F184">
    <cfRule type="expression" dxfId="295" priority="21">
      <formula>F184&gt;0</formula>
    </cfRule>
    <cfRule type="expression" dxfId="294" priority="22">
      <formula>F184&lt;0</formula>
    </cfRule>
  </conditionalFormatting>
  <conditionalFormatting sqref="F184">
    <cfRule type="expression" dxfId="293" priority="19">
      <formula>F184&gt;0</formula>
    </cfRule>
    <cfRule type="expression" dxfId="292" priority="20">
      <formula>F184&lt;0</formula>
    </cfRule>
  </conditionalFormatting>
  <conditionalFormatting sqref="H184">
    <cfRule type="expression" dxfId="291" priority="17">
      <formula>H184&gt;0</formula>
    </cfRule>
    <cfRule type="expression" dxfId="290" priority="18">
      <formula>H184&lt;0</formula>
    </cfRule>
  </conditionalFormatting>
  <conditionalFormatting sqref="F216">
    <cfRule type="expression" dxfId="289" priority="15">
      <formula>F216&gt;0</formula>
    </cfRule>
    <cfRule type="expression" dxfId="288" priority="16">
      <formula>F216&lt;0</formula>
    </cfRule>
  </conditionalFormatting>
  <conditionalFormatting sqref="F216">
    <cfRule type="expression" dxfId="287" priority="13">
      <formula>F216&gt;0</formula>
    </cfRule>
    <cfRule type="expression" dxfId="286" priority="14">
      <formula>F216&lt;0</formula>
    </cfRule>
  </conditionalFormatting>
  <conditionalFormatting sqref="H216">
    <cfRule type="expression" dxfId="285" priority="11">
      <formula>H216&gt;0</formula>
    </cfRule>
    <cfRule type="expression" dxfId="284" priority="12">
      <formula>H216&lt;0</formula>
    </cfRule>
  </conditionalFormatting>
  <conditionalFormatting sqref="J38:J39">
    <cfRule type="expression" dxfId="283" priority="9">
      <formula>J38&gt;0</formula>
    </cfRule>
    <cfRule type="expression" dxfId="282" priority="10">
      <formula>J38&lt;0</formula>
    </cfRule>
  </conditionalFormatting>
  <conditionalFormatting sqref="J41:J54">
    <cfRule type="expression" dxfId="281" priority="7">
      <formula>J41&gt;0</formula>
    </cfRule>
    <cfRule type="expression" dxfId="280" priority="8">
      <formula>J41&lt;0</formula>
    </cfRule>
  </conditionalFormatting>
  <conditionalFormatting sqref="J55">
    <cfRule type="expression" dxfId="279" priority="3">
      <formula>J55&gt;0</formula>
    </cfRule>
    <cfRule type="expression" dxfId="278" priority="4">
      <formula>J55&lt;0</formula>
    </cfRule>
  </conditionalFormatting>
  <conditionalFormatting sqref="J56">
    <cfRule type="expression" dxfId="277" priority="1">
      <formula>J56&gt;0</formula>
    </cfRule>
    <cfRule type="expression" dxfId="27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2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17.233350000000009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18.46</v>
      </c>
      <c r="R4" s="424">
        <v>-2.9399999999999999E-2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7384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6893.3400000000038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775.63000000000102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490.65999999999622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7.1178847989508132E-2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7.5346938775510202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1800</v>
      </c>
      <c r="D17" s="18"/>
      <c r="E17" s="18"/>
      <c r="F17" s="18">
        <f>SUM(F2:F16)</f>
        <v>36521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20.306000000000001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20.121400000000001</v>
      </c>
      <c r="U18" t="s">
        <v>1054</v>
      </c>
    </row>
    <row r="19" spans="1:21" x14ac:dyDescent="0.25">
      <c r="O19" s="81">
        <v>1.08</v>
      </c>
      <c r="P19" s="81">
        <f t="shared" si="2"/>
        <v>19.936800000000002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19.752200000000002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19.567600000000002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19.383000000000003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19.198400000000003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19.0138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18.8292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18.644600000000001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18.46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18.275400000000001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18.090800000000002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17.906200000000002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17.721599999999999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17.536999999999999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17.352399999999999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17.167800000000003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16.9832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16.7986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16.614000000000001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3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3" si="11">C41*(E41-D41)</f>
        <v>900</v>
      </c>
      <c r="G41" s="39">
        <f t="shared" ref="G41:G53" si="12">D41*C41</f>
        <v>3450</v>
      </c>
      <c r="H41" s="180">
        <f t="shared" ref="H41:H53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38 L51 L53:L55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37.380000000000003</v>
      </c>
      <c r="R4" s="405">
        <v>-1.9400000000000001E-2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11214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-2171.2199999999984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-2221.1699999999983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-0.16532503868577758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5.2434456928838948E-2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12.377483443708609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41.118000000000009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40.744200000000006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40.370400000000004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39.996600000000008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39.622800000000005</v>
      </c>
    </row>
    <row r="23" spans="1:16" x14ac:dyDescent="0.25">
      <c r="H23" s="70"/>
      <c r="O23" s="81">
        <v>1.05</v>
      </c>
      <c r="P23" s="81">
        <f t="shared" si="3"/>
        <v>39.249000000000002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38.875200000000007</v>
      </c>
    </row>
    <row r="25" spans="1:16" x14ac:dyDescent="0.25">
      <c r="H25" s="70"/>
      <c r="O25" s="81">
        <v>1.03</v>
      </c>
      <c r="P25" s="81">
        <f t="shared" si="3"/>
        <v>38.501400000000004</v>
      </c>
    </row>
    <row r="26" spans="1:16" x14ac:dyDescent="0.25">
      <c r="H26" s="70"/>
      <c r="O26" s="81">
        <v>1.02</v>
      </c>
      <c r="P26" s="81">
        <f t="shared" si="3"/>
        <v>38.127600000000001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37.753800000000005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37.380000000000003</v>
      </c>
    </row>
    <row r="29" spans="1:16" x14ac:dyDescent="0.25">
      <c r="O29" s="81">
        <v>0.99</v>
      </c>
      <c r="P29" s="81">
        <f t="shared" si="3"/>
        <v>37.0062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36.632400000000004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36.258600000000001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35.884799999999998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35.511000000000003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35.1372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34.763400000000004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34.389600000000002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34.015800000000006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33.642000000000003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1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1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0" t="s">
        <v>78</v>
      </c>
      <c r="P45" s="880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105</vt:i4>
      </vt:variant>
      <vt:variant>
        <vt:lpstr>Named Ranges</vt:lpstr>
      </vt:variant>
      <vt:variant>
        <vt:i4>70</vt:i4>
      </vt:variant>
    </vt:vector>
  </HeadingPairs>
  <TitlesOfParts>
    <vt:vector size="175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2018-12-16T23:20:02Z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