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NKE" sheetId="50" r:id="rId6"/>
    <sheet name="MU" sheetId="17" r:id="rId7"/>
    <sheet name="IP" sheetId="44" state="hidden" r:id="rId8"/>
    <sheet name="INTC" sheetId="13" state="hidden" r:id="rId9"/>
    <sheet name="HES" sheetId="10" state="hidden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r:id="rId22"/>
    <sheet name="AVGO" sheetId="15" state="hidden" r:id="rId23"/>
    <sheet name="DAL" sheetId="49" state="hidden" r:id="rId24"/>
    <sheet name="DIS" sheetId="34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7" i="18" l="1"/>
  <c r="L5" i="35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O172" i="38" l="1"/>
  <c r="D171" i="38"/>
  <c r="E171" i="38"/>
  <c r="G171" i="38"/>
  <c r="H171" i="38"/>
  <c r="K171" i="38"/>
  <c r="L171" i="38" s="1"/>
  <c r="O171" i="38" s="1"/>
  <c r="M171" i="38"/>
  <c r="N171" i="38" s="1"/>
  <c r="R171" i="38"/>
  <c r="H62" i="7"/>
  <c r="K27" i="7"/>
  <c r="G56" i="18" l="1"/>
  <c r="F56" i="18"/>
  <c r="H56" i="18"/>
  <c r="C112" i="25"/>
  <c r="F33" i="31"/>
  <c r="H33" i="31"/>
  <c r="G33" i="31"/>
  <c r="K6" i="31"/>
  <c r="F96" i="10"/>
  <c r="G96" i="10"/>
  <c r="K36" i="10"/>
  <c r="F191" i="25"/>
  <c r="H191" i="25"/>
  <c r="G19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0" i="25" l="1"/>
  <c r="H190" i="25"/>
  <c r="G190" i="25"/>
  <c r="K23" i="25"/>
  <c r="F109" i="25"/>
  <c r="E169" i="38"/>
  <c r="H169" i="38"/>
  <c r="K169" i="38"/>
  <c r="M169" i="38"/>
  <c r="N169" i="38" s="1"/>
  <c r="R169" i="38"/>
  <c r="L169" i="38" l="1"/>
  <c r="O169" i="38" s="1"/>
  <c r="F27" i="49"/>
  <c r="H27" i="49"/>
  <c r="G27" i="49"/>
  <c r="F24" i="45"/>
  <c r="H24" i="45"/>
  <c r="G24" i="45"/>
  <c r="F189" i="25"/>
  <c r="H189" i="25"/>
  <c r="G189" i="25"/>
  <c r="F188" i="25"/>
  <c r="G188" i="25"/>
  <c r="H18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C7" i="50"/>
  <c r="M7" i="50"/>
  <c r="H7" i="50"/>
  <c r="F7" i="50"/>
  <c r="K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H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13" i="25"/>
  <c r="H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7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0" i="38" l="1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K113" i="25"/>
  <c r="F63" i="7"/>
  <c r="F53" i="10" l="1"/>
  <c r="F14" i="31"/>
  <c r="Q3" i="31" s="1"/>
  <c r="K112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<sst xmlns="http://schemas.openxmlformats.org/spreadsheetml/2006/main" count="2392" uniqueCount="430">
  <si>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</si>
  <si>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</si>
  <si>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</si>
  <si>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</si>
  <si>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</si>
  <si>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</si>
  <si>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</si>
  <si>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</si>
  <si>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</si>
  <si>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</si>
  <si>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</si>
  <si>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</si>
  <si>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</si>
  <si>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</si>
  <si>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</si>
  <si>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</si>
  <si>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</si>
  <si>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</si>
  <si>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</si>
  <si>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</si>
  <si>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</si>
  <si>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</si>
  <si>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</si>
  <si>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</si>
  <si>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</si>
  <si>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</si>
  <si>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</si>
  <si>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</si>
  <si>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</si>
  <si>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</si>
  <si>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</si>
  <si>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</si>
  <si>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</si>
  <si>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</si>
  <si>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</si>
  <si>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</si>
  <si>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</si>
  <si>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</si>
  <si>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</si>
  <si>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</si>
  <si>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</si>
  <si>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</si>
  <si>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</si>
  <si>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</si>
  <si>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</si>
  <si>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</si>
  <si>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</si>
  <si>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</si>
  <si>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</si>
  <si>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</si>
  <si>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</si>
  <si>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</si>
  <si>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</si>
  <si>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</si>
  <si>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</si>
  <si>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</si>
  <si>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</si>
  <si>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</si>
  <si>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</si>
  <si>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</si>
  <si>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</si>
  <si>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</si>
  <si>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</si>
  <si>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</si>
  <si>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</si>
  <si>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</si>
  <si>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</si>
  <si>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</si>
  <si>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</si>
  <si>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</si>
  <si>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</si>
  <si>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</si>
  <si>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</si>
  <si>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</si>
  <si>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</si>
  <si>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</si>
  <si>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</si>
  <si>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</si>
  <si>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</si>
  <si>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</si>
  <si>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</si>
  <si>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</si>
  <si>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</si>
  <si>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</si>
  <si>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</si>
  <si>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</si>
  <si>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</si>
  <si>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</si>
  <si>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</si>
  <si>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</si>
  <si>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</si>
  <si>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</si>
  <si>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</si>
  <si>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</si>
  <si>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</si>
  <si>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</si>
  <si>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</si>
  <si>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</si>
  <si>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</si>
  <si>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</si>
  <si>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</si>
  <si>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</si>
  <si>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</si>
  <si>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</si>
  <si>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</si>
  <si>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</si>
  <si>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</si>
  <si>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</si>
  <si>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</si>
  <si>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</si>
  <si>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</si>
  <si>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</si>
  <si>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</si>
  <si>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</si>
  <si>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</si>
  <si>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</si>
  <si>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</si>
  <si>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</si>
  <si>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</si>
  <si>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</si>
  <si>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</si>
  <si>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</si>
  <si>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</si>
  <si>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</si>
  <si>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</si>
  <si>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</si>
  <si>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</si>
  <si>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</si>
  <si>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</si>
  <si>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</si>
  <si>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</si>
  <si>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</si>
  <si>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</si>
  <si>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</si>
  <si>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</si>
  <si>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</si>
  <si>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</si>
  <si>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</si>
  <si>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</si>
  <si>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</si>
  <si>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</si>
  <si>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</si>
  <si>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</si>
  <si>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</si>
  <si>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</si>
  <si>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</si>
  <si>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</si>
  <si>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</si>
  <si>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</si>
  <si>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</si>
  <si>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</si>
  <si>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</si>
  <si>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</si>
  <si>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</si>
  <si>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</si>
  <si>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</si>
  <si>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</si>
  <si>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</si>
  <si>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</si>
  <si>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</si>
  <si>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</si>
  <si>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</si>
  <si>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</si>
  <si>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</si>
  <si>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</si>
  <si>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</si>
  <si>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</si>
  <si>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</si>
  <si>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</si>
  <si>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</si>
  <si>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</si>
  <si>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</si>
  <si>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</si>
  <si>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</si>
  <si>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</si>
  <si>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</si>
  <si>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</si>
  <si>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</si>
  <si>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</si>
  <si>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</si>
  <si>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</si>
  <si>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</si>
  <si>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</si>
  <si>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</si>
  <si>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</si>
  <si>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</si>
  <si>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</si>
  <si>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</si>
  <si>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</si>
  <si>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</si>
  <si>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</si>
  <si>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</si>
  <si>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</si>
  <si>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</si>
  <si>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</si>
  <si>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</si>
  <si>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</si>
  <si>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</si>
  <si>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</si>
  <si>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</si>
  <si>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</si>
  <si>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</si>
  <si>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</si>
  <si>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</si>
  <si>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</si>
  <si>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</si>
  <si>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</si>
  <si>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</si>
  <si>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</si>
  <si>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</si>
  <si>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</si>
  <si>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</si>
  <si>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</si>
  <si>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</si>
  <si>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</si>
  <si>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</si>
  <si>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</si>
  <si>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</si>
  <si>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</si>
  <si>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</si>
  <si>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</si>
  <si>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</si>
  <si>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</si>
  <si>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</si>
  <si>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</si>
  <si>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</si>
  <si>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</si>
  <si>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</si>
  <si>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</si>
  <si>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</si>
  <si>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</si>
  <si>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</si>
  <si>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</si>
  <si>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</si>
  <si>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</si>
  <si>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</si>
  <si>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</si>
  <si>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</si>
  <si>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</si>
  <si>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</si>
  <si>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</si>
  <si>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</si>
  <si>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</si>
  <si>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</si>
  <si>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</si>
  <si>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</si>
  <si>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</si>
  <si>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</si>
  <si>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</si>
  <si>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21-Apr-16GM Earnings announcement</t>
  </si>
  <si>
    <t>21-Apr-16BIIB Earnings announcement</t>
  </si>
  <si>
    <t>85k, 15.75</t>
  </si>
  <si>
    <t>83.39 - 119.66</t>
  </si>
  <si>
    <t>21-Apr-16NSC Earnings announcement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</si>
  <si>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</si>
  <si>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</si>
  <si>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</si>
  <si>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</si>
  <si>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</si>
  <si>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</si>
  <si>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</si>
  <si>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</si>
  <si>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</si>
  <si>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1.96 (1.26%)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</si>
  <si>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</si>
  <si>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</si>
  <si>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</si>
  <si>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</si>
  <si>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</si>
  <si>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</si>
  <si>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34.83 - 63.98</t>
  </si>
  <si>
    <t>11-Jul-16AA Earnings announcement</t>
  </si>
  <si>
    <t>100.00 - 159.65</t>
  </si>
  <si>
    <t>10-May-16DIS Earnings announcement</t>
  </si>
  <si>
    <t>3-May-16FTR Earnings announcement</t>
  </si>
  <si>
    <t>242.07 - 431.84</t>
  </si>
  <si>
    <t>1.04 (1.39%)</t>
  </si>
  <si>
    <t>0.12 (1.20%)</t>
  </si>
  <si>
    <t>4-May-16KATE Earnings announcement</t>
  </si>
  <si>
    <t>29-Apr-16NWL Earnings announcement</t>
  </si>
  <si>
    <t>1.42 (1.44%)</t>
  </si>
  <si>
    <t>3.81 - 7.17</t>
  </si>
  <si>
    <t>1.72 (1.75%)</t>
  </si>
  <si>
    <t>0.44 (0.84%)</t>
  </si>
  <si>
    <t>0.60 (0.41%)</t>
  </si>
  <si>
    <t>2.56 (2.45%)</t>
  </si>
  <si>
    <t>0.20 (1.54%)</t>
  </si>
  <si>
    <t>1.76 (4.22%)</t>
  </si>
  <si>
    <t>1.04 (3.31%)</t>
  </si>
  <si>
    <t>32.41 - 78.87</t>
  </si>
  <si>
    <t>1.00 (1.75%)</t>
  </si>
  <si>
    <t>2.36 (2.89%)</t>
  </si>
  <si>
    <t>49.83B</t>
  </si>
  <si>
    <t>1.16 (1.83%)</t>
  </si>
  <si>
    <t>0.76 (1.71%)</t>
  </si>
  <si>
    <t>1.32 (1.98%)</t>
  </si>
  <si>
    <t>Jul 13 - Jul 18 (Est.)</t>
  </si>
  <si>
    <t>0.54 (1.14%)</t>
  </si>
  <si>
    <t>0.42 (7.76%)</t>
  </si>
  <si>
    <t>1.52 (4.97%)</t>
  </si>
  <si>
    <t>22.22 - 41.23</t>
  </si>
  <si>
    <t>1.04 (2.98%)</t>
  </si>
  <si>
    <t>2.00 (1.57%)</t>
  </si>
  <si>
    <t>0.64 (1.08%)</t>
  </si>
  <si>
    <t>Jul 12 - Jul 18 (Est.)</t>
  </si>
  <si>
    <t>1.50 (3.11%)</t>
  </si>
  <si>
    <t>14.06 x 3000</t>
  </si>
  <si>
    <t>14.10 x 11000</t>
  </si>
  <si>
    <t>13.51 - 14.35</t>
  </si>
  <si>
    <t>11.92B</t>
  </si>
  <si>
    <t>12.81 x 100</t>
  </si>
  <si>
    <t>18.08 x 700</t>
  </si>
  <si>
    <t>15.37 - 15.66</t>
  </si>
  <si>
    <t>11.53 - 22.83</t>
  </si>
  <si>
    <t>5.54B</t>
  </si>
  <si>
    <t>10.76 x 200</t>
  </si>
  <si>
    <t>10.78 x 4800</t>
  </si>
  <si>
    <t>10.50 - 10.77</t>
  </si>
  <si>
    <t>11.15B</t>
  </si>
  <si>
    <t>42.47 x 100</t>
  </si>
  <si>
    <t>42.63 x 100</t>
  </si>
  <si>
    <t>42.51 - 43.09</t>
  </si>
  <si>
    <t>32.50 - 54.40</t>
  </si>
  <si>
    <t>17.49B</t>
  </si>
  <si>
    <t>32.21 x 600</t>
  </si>
  <si>
    <t>32.34 x 100</t>
  </si>
  <si>
    <t>31.25 - 32.26</t>
  </si>
  <si>
    <t>150.96B</t>
  </si>
  <si>
    <t>61.01 x 400</t>
  </si>
  <si>
    <t>61.49 x 300</t>
  </si>
  <si>
    <t>59.99 - 62.08</t>
  </si>
  <si>
    <t>19.20B</t>
  </si>
  <si>
    <t>83.22 x 500</t>
  </si>
  <si>
    <t>83.23 x 600</t>
  </si>
  <si>
    <t>82.13 - 83.54</t>
  </si>
  <si>
    <t>24.63B</t>
  </si>
  <si>
    <t>72.00 x 1000</t>
  </si>
  <si>
    <t>73.03 x 200</t>
  </si>
  <si>
    <t>70.89 - 73.51</t>
  </si>
  <si>
    <t>13.85B</t>
  </si>
  <si>
    <t>64.64 x 400</t>
  </si>
  <si>
    <t>64.65 x 1100</t>
  </si>
  <si>
    <t>63.10 - 65.03</t>
  </si>
  <si>
    <t>46.23 - 66.86</t>
  </si>
  <si>
    <t>50.73B</t>
  </si>
  <si>
    <t>10.59 x 1000</t>
  </si>
  <si>
    <t>10.61 x 2000</t>
  </si>
  <si>
    <t>10.27 - 10.74</t>
  </si>
  <si>
    <t>13.92B</t>
  </si>
  <si>
    <t>25.08 x 800</t>
  </si>
  <si>
    <t>25.47 x 100</t>
  </si>
  <si>
    <t>24.81 - 25.65</t>
  </si>
  <si>
    <t>3.25B</t>
  </si>
  <si>
    <t>44.56 x 100</t>
  </si>
  <si>
    <t>44.69 x 100</t>
  </si>
  <si>
    <t>44.43 - 45.00</t>
  </si>
  <si>
    <t>11.96B</t>
  </si>
  <si>
    <t>51.95 x 400</t>
  </si>
  <si>
    <t>52.14 x 200</t>
  </si>
  <si>
    <t>50.84 - 52.32</t>
  </si>
  <si>
    <t>9.33B</t>
  </si>
  <si>
    <t>66.83 x 100</t>
  </si>
  <si>
    <t>67.03 x 100</t>
  </si>
  <si>
    <t>66.62 - 67.69</t>
  </si>
  <si>
    <t>54.12 - 71.30</t>
  </si>
  <si>
    <t>25.13B</t>
  </si>
  <si>
    <t>32.71 x 100</t>
  </si>
  <si>
    <t>32.85 x 500</t>
  </si>
  <si>
    <t>30.30 - 34.35</t>
  </si>
  <si>
    <t>3.20B</t>
  </si>
  <si>
    <t>152.50 x 200</t>
  </si>
  <si>
    <t>155.90 x 100</t>
  </si>
  <si>
    <t>150.40 - 154.10</t>
  </si>
  <si>
    <t>59.83B</t>
  </si>
  <si>
    <t>46.34 x 300</t>
  </si>
  <si>
    <t>46.40 x 300</t>
  </si>
  <si>
    <t>46.58 - 47.53</t>
  </si>
  <si>
    <t>35.86B</t>
  </si>
  <si>
    <t>103.11 x 100</t>
  </si>
  <si>
    <t>103.30 x 100</t>
  </si>
  <si>
    <t>101.96 - 103.48</t>
  </si>
  <si>
    <t>168.49B</t>
  </si>
  <si>
    <t>5.61 x 300</t>
  </si>
  <si>
    <t>5.71 x 10000</t>
  </si>
  <si>
    <t>5.61 - 5.75</t>
  </si>
  <si>
    <t>6.60B</t>
  </si>
  <si>
    <t>100.10 x 100</t>
  </si>
  <si>
    <t>100.38 x 100</t>
  </si>
  <si>
    <t>28-Apr-16GILD Earnings announcement</t>
  </si>
  <si>
    <t>99.35 - 100.96</t>
  </si>
  <si>
    <t>135.61B</t>
  </si>
  <si>
    <t>50.70 x 100</t>
  </si>
  <si>
    <t>60.14 x 100</t>
  </si>
  <si>
    <t>51.91 - 56.83</t>
  </si>
  <si>
    <t>39.68 - 56.83</t>
  </si>
  <si>
    <t>3.43B</t>
  </si>
  <si>
    <t>32.30 x 100</t>
  </si>
  <si>
    <t>32.43 x 500</t>
  </si>
  <si>
    <t>32.00 - 32.41</t>
  </si>
  <si>
    <t>24.62 - 36.88</t>
  </si>
  <si>
    <t>145.20 x 100</t>
  </si>
  <si>
    <t>146.81 x 200</t>
  </si>
  <si>
    <t>145.00 - 146.86</t>
  </si>
  <si>
    <t>117.10 - 146.86</t>
  </si>
  <si>
    <t>57.62B</t>
  </si>
  <si>
    <t>35.42 x 300</t>
  </si>
  <si>
    <t>35.52 x 200</t>
  </si>
  <si>
    <t>35.20 - 35.74</t>
  </si>
  <si>
    <t>2.81B</t>
  </si>
  <si>
    <t>105.03 x 300</t>
  </si>
  <si>
    <t>105.98 x 300</t>
  </si>
  <si>
    <t>105.20 - 106.11</t>
  </si>
  <si>
    <t>88.30B</t>
  </si>
  <si>
    <t>134.06 x 500</t>
  </si>
  <si>
    <t>134.96 x 100</t>
  </si>
  <si>
    <t>130.90 - 135.11</t>
  </si>
  <si>
    <t>95.00 - 135.11</t>
  </si>
  <si>
    <t>127.32B</t>
  </si>
  <si>
    <t>266.00 x 400</t>
  </si>
  <si>
    <t>267.80 x 2000</t>
  </si>
  <si>
    <t>263.31 - 271.92</t>
  </si>
  <si>
    <t>58.14B</t>
  </si>
  <si>
    <t>59.75 x 100</t>
  </si>
  <si>
    <t>59.87 x 400</t>
  </si>
  <si>
    <t>59.43 - 60.24</t>
  </si>
  <si>
    <t>100.44B</t>
  </si>
  <si>
    <t>50.53 x 100</t>
  </si>
  <si>
    <t>50.55 x 100</t>
  </si>
  <si>
    <t>49.76 - 50.52</t>
  </si>
  <si>
    <t>255.14B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</si>
</sst>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0" fontId="45" fillId="0" borderId="0" xfId="0" applyFont="1"/>
    <xf numFmtId="166" fontId="38" fillId="7" borderId="0" xfId="0" applyNumberFormat="1" applyFont="1" applyFill="1"/>
    <xf numFmtId="16" fontId="12" fillId="0" borderId="0" xfId="0" applyNumberFormat="1" applyFont="1"/>
    <xf numFmtId="0" fontId="46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  <c:pt idx="169">
                  <c:v>42477</c:v>
                </c:pt>
                <c:pt idx="170">
                  <c:v>42478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71712"/>
        <c:axId val="32036992"/>
      </c:scatterChart>
      <c:valAx>
        <c:axId val="30487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6992"/>
        <c:crosses val="autoZero"/>
        <c:crossBetween val="midCat"/>
      </c:valAx>
      <c:valAx>
        <c:axId val="320369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7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  <c:pt idx="169">
                  <c:v>42477</c:v>
                </c:pt>
                <c:pt idx="170">
                  <c:v>42478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67440"/>
        <c:axId val="304929288"/>
      </c:scatterChart>
      <c:valAx>
        <c:axId val="33566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29288"/>
        <c:crosses val="autoZero"/>
        <c:crossBetween val="midCat"/>
      </c:valAx>
      <c:valAx>
        <c:axId val="3049292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6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  <c:pt idx="169">
                  <c:v>42477</c:v>
                </c:pt>
                <c:pt idx="170">
                  <c:v>42478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66864"/>
        <c:axId val="337792048"/>
      </c:scatterChart>
      <c:valAx>
        <c:axId val="30486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92048"/>
        <c:crosses val="autoZero"/>
        <c:crossBetween val="midCat"/>
      </c:valAx>
      <c:valAx>
        <c:axId val="33779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6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  <c:pt idx="169">
                  <c:v>42477</c:v>
                </c:pt>
                <c:pt idx="170">
                  <c:v>42478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501496"/>
        <c:axId val="303580784"/>
      </c:scatterChart>
      <c:valAx>
        <c:axId val="33750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580784"/>
        <c:crosses val="autoZero"/>
        <c:crossBetween val="midCat"/>
      </c:valAx>
      <c:valAx>
        <c:axId val="30358078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501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14.06</c:v>
                </c:pt>
                <c:pt idx="1">
                  <c:v>13.95</c:v>
                </c:pt>
                <c:pt idx="2">
                  <c:v>13.36</c:v>
                </c:pt>
                <c:pt idx="3">
                  <c:v>13.01</c:v>
                </c:pt>
                <c:pt idx="4">
                  <c:v>13.11</c:v>
                </c:pt>
                <c:pt idx="5">
                  <c:v>12.92</c:v>
                </c:pt>
                <c:pt idx="6">
                  <c:v>13.12</c:v>
                </c:pt>
                <c:pt idx="7">
                  <c:v>11.67</c:v>
                </c:pt>
                <c:pt idx="8">
                  <c:v>11.78</c:v>
                </c:pt>
                <c:pt idx="9">
                  <c:v>11.22</c:v>
                </c:pt>
                <c:pt idx="10">
                  <c:v>11.02</c:v>
                </c:pt>
                <c:pt idx="11">
                  <c:v>10.63</c:v>
                </c:pt>
                <c:pt idx="12">
                  <c:v>10.53</c:v>
                </c:pt>
                <c:pt idx="13">
                  <c:v>10.56</c:v>
                </c:pt>
                <c:pt idx="14">
                  <c:v>11.14</c:v>
                </c:pt>
                <c:pt idx="15">
                  <c:v>10.53</c:v>
                </c:pt>
                <c:pt idx="16">
                  <c:v>10.4</c:v>
                </c:pt>
                <c:pt idx="17">
                  <c:v>10.16</c:v>
                </c:pt>
                <c:pt idx="18">
                  <c:v>10.29</c:v>
                </c:pt>
                <c:pt idx="19">
                  <c:v>10.19</c:v>
                </c:pt>
                <c:pt idx="20">
                  <c:v>11.31</c:v>
                </c:pt>
                <c:pt idx="21">
                  <c:v>11.43</c:v>
                </c:pt>
                <c:pt idx="22">
                  <c:v>11.63</c:v>
                </c:pt>
                <c:pt idx="23">
                  <c:v>11.45</c:v>
                </c:pt>
                <c:pt idx="24">
                  <c:v>11.52</c:v>
                </c:pt>
                <c:pt idx="25">
                  <c:v>11.31</c:v>
                </c:pt>
                <c:pt idx="26">
                  <c:v>11.09</c:v>
                </c:pt>
                <c:pt idx="27">
                  <c:v>11.16</c:v>
                </c:pt>
                <c:pt idx="28">
                  <c:v>10.59</c:v>
                </c:pt>
                <c:pt idx="29">
                  <c:v>10.48</c:v>
                </c:pt>
                <c:pt idx="30">
                  <c:v>10.119999999999999</c:v>
                </c:pt>
                <c:pt idx="31">
                  <c:v>11.03</c:v>
                </c:pt>
                <c:pt idx="32">
                  <c:v>11</c:v>
                </c:pt>
                <c:pt idx="33">
                  <c:v>9.9700000000000006</c:v>
                </c:pt>
                <c:pt idx="34">
                  <c:v>9.1</c:v>
                </c:pt>
                <c:pt idx="35">
                  <c:v>7.96</c:v>
                </c:pt>
                <c:pt idx="36">
                  <c:v>8.2100000000000009</c:v>
                </c:pt>
                <c:pt idx="37">
                  <c:v>8.0299999999999994</c:v>
                </c:pt>
                <c:pt idx="38">
                  <c:v>7.39</c:v>
                </c:pt>
                <c:pt idx="39">
                  <c:v>7.22</c:v>
                </c:pt>
                <c:pt idx="40">
                  <c:v>7.03</c:v>
                </c:pt>
                <c:pt idx="41">
                  <c:v>7.49</c:v>
                </c:pt>
                <c:pt idx="42">
                  <c:v>6.73</c:v>
                </c:pt>
                <c:pt idx="43">
                  <c:v>6.93</c:v>
                </c:pt>
                <c:pt idx="44">
                  <c:v>7.41</c:v>
                </c:pt>
                <c:pt idx="45">
                  <c:v>7.4</c:v>
                </c:pt>
                <c:pt idx="46">
                  <c:v>7.49</c:v>
                </c:pt>
                <c:pt idx="48">
                  <c:v>7.06</c:v>
                </c:pt>
                <c:pt idx="49">
                  <c:v>7.13</c:v>
                </c:pt>
                <c:pt idx="50">
                  <c:v>7.29</c:v>
                </c:pt>
                <c:pt idx="51">
                  <c:v>7.82</c:v>
                </c:pt>
                <c:pt idx="52">
                  <c:v>8.4600000000000009</c:v>
                </c:pt>
                <c:pt idx="53">
                  <c:v>9.19</c:v>
                </c:pt>
                <c:pt idx="54">
                  <c:v>9.42</c:v>
                </c:pt>
                <c:pt idx="55">
                  <c:v>8.74</c:v>
                </c:pt>
                <c:pt idx="56">
                  <c:v>9.74</c:v>
                </c:pt>
                <c:pt idx="57">
                  <c:v>9.73</c:v>
                </c:pt>
                <c:pt idx="58">
                  <c:v>9.17</c:v>
                </c:pt>
                <c:pt idx="59">
                  <c:v>8.75</c:v>
                </c:pt>
                <c:pt idx="60">
                  <c:v>8.4499999999999993</c:v>
                </c:pt>
                <c:pt idx="61">
                  <c:v>8.14</c:v>
                </c:pt>
                <c:pt idx="62">
                  <c:v>9.02</c:v>
                </c:pt>
                <c:pt idx="63">
                  <c:v>8.7899999999999991</c:v>
                </c:pt>
                <c:pt idx="64">
                  <c:v>7.86</c:v>
                </c:pt>
                <c:pt idx="65">
                  <c:v>7.68</c:v>
                </c:pt>
                <c:pt idx="66">
                  <c:v>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59840"/>
        <c:axId val="337453960"/>
      </c:lineChart>
      <c:dateAx>
        <c:axId val="3374598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53960"/>
        <c:crosses val="autoZero"/>
        <c:auto val="1"/>
        <c:lblOffset val="100"/>
        <c:baseTimeUnit val="days"/>
      </c:dateAx>
      <c:valAx>
        <c:axId val="3374539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5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15.44</c:v>
                </c:pt>
                <c:pt idx="1">
                  <c:v>15.73</c:v>
                </c:pt>
                <c:pt idx="2">
                  <c:v>15.23</c:v>
                </c:pt>
                <c:pt idx="3">
                  <c:v>14.97</c:v>
                </c:pt>
                <c:pt idx="4">
                  <c:v>14.96</c:v>
                </c:pt>
                <c:pt idx="5">
                  <c:v>14.91</c:v>
                </c:pt>
                <c:pt idx="6">
                  <c:v>14.85</c:v>
                </c:pt>
                <c:pt idx="7">
                  <c:v>14.49</c:v>
                </c:pt>
                <c:pt idx="8">
                  <c:v>14.39</c:v>
                </c:pt>
                <c:pt idx="9">
                  <c:v>14.23</c:v>
                </c:pt>
                <c:pt idx="10">
                  <c:v>14.34</c:v>
                </c:pt>
                <c:pt idx="11">
                  <c:v>14.28</c:v>
                </c:pt>
                <c:pt idx="12">
                  <c:v>14.72</c:v>
                </c:pt>
                <c:pt idx="13">
                  <c:v>15.41</c:v>
                </c:pt>
                <c:pt idx="14">
                  <c:v>15.17</c:v>
                </c:pt>
                <c:pt idx="15">
                  <c:v>14.77</c:v>
                </c:pt>
                <c:pt idx="16">
                  <c:v>14.6</c:v>
                </c:pt>
                <c:pt idx="17">
                  <c:v>14.33</c:v>
                </c:pt>
                <c:pt idx="18">
                  <c:v>14.18</c:v>
                </c:pt>
                <c:pt idx="19">
                  <c:v>14.24</c:v>
                </c:pt>
                <c:pt idx="20">
                  <c:v>14.65</c:v>
                </c:pt>
                <c:pt idx="21">
                  <c:v>14.66</c:v>
                </c:pt>
                <c:pt idx="22">
                  <c:v>14.98</c:v>
                </c:pt>
                <c:pt idx="23">
                  <c:v>14.66</c:v>
                </c:pt>
                <c:pt idx="24">
                  <c:v>14.55</c:v>
                </c:pt>
                <c:pt idx="25">
                  <c:v>14.28</c:v>
                </c:pt>
                <c:pt idx="26">
                  <c:v>14.45</c:v>
                </c:pt>
                <c:pt idx="27">
                  <c:v>14.66</c:v>
                </c:pt>
                <c:pt idx="28">
                  <c:v>14.18</c:v>
                </c:pt>
                <c:pt idx="29">
                  <c:v>13.79</c:v>
                </c:pt>
                <c:pt idx="30">
                  <c:v>13.52</c:v>
                </c:pt>
                <c:pt idx="31">
                  <c:v>14.19</c:v>
                </c:pt>
                <c:pt idx="32">
                  <c:v>14.14</c:v>
                </c:pt>
                <c:pt idx="33">
                  <c:v>13.88</c:v>
                </c:pt>
                <c:pt idx="34">
                  <c:v>13.3</c:v>
                </c:pt>
                <c:pt idx="35">
                  <c:v>12.82</c:v>
                </c:pt>
                <c:pt idx="36">
                  <c:v>12.56</c:v>
                </c:pt>
                <c:pt idx="37">
                  <c:v>12.37</c:v>
                </c:pt>
                <c:pt idx="38">
                  <c:v>12.52</c:v>
                </c:pt>
                <c:pt idx="39">
                  <c:v>12.56</c:v>
                </c:pt>
                <c:pt idx="40">
                  <c:v>12.21</c:v>
                </c:pt>
                <c:pt idx="41">
                  <c:v>12.3</c:v>
                </c:pt>
                <c:pt idx="42">
                  <c:v>12.21</c:v>
                </c:pt>
                <c:pt idx="43">
                  <c:v>12.99</c:v>
                </c:pt>
                <c:pt idx="44">
                  <c:v>13.09</c:v>
                </c:pt>
                <c:pt idx="45">
                  <c:v>12.99</c:v>
                </c:pt>
                <c:pt idx="46">
                  <c:v>12.35</c:v>
                </c:pt>
                <c:pt idx="47">
                  <c:v>13.21</c:v>
                </c:pt>
                <c:pt idx="48">
                  <c:v>14.37</c:v>
                </c:pt>
                <c:pt idx="49">
                  <c:v>14.58</c:v>
                </c:pt>
                <c:pt idx="50">
                  <c:v>14.14</c:v>
                </c:pt>
                <c:pt idx="51">
                  <c:v>15.31</c:v>
                </c:pt>
                <c:pt idx="52">
                  <c:v>15.81</c:v>
                </c:pt>
                <c:pt idx="53">
                  <c:v>15.94</c:v>
                </c:pt>
                <c:pt idx="54">
                  <c:v>15.18</c:v>
                </c:pt>
                <c:pt idx="55">
                  <c:v>15.26</c:v>
                </c:pt>
                <c:pt idx="56">
                  <c:v>15.31</c:v>
                </c:pt>
                <c:pt idx="57">
                  <c:v>14.42</c:v>
                </c:pt>
                <c:pt idx="58">
                  <c:v>14.25</c:v>
                </c:pt>
                <c:pt idx="59">
                  <c:v>13.86</c:v>
                </c:pt>
                <c:pt idx="60">
                  <c:v>13.35</c:v>
                </c:pt>
                <c:pt idx="61">
                  <c:v>14.51</c:v>
                </c:pt>
                <c:pt idx="62">
                  <c:v>14.54</c:v>
                </c:pt>
                <c:pt idx="63">
                  <c:v>14.18</c:v>
                </c:pt>
                <c:pt idx="64">
                  <c:v>14.01</c:v>
                </c:pt>
                <c:pt idx="65">
                  <c:v>13.63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57096"/>
        <c:axId val="337457488"/>
      </c:lineChart>
      <c:dateAx>
        <c:axId val="337457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57488"/>
        <c:crosses val="autoZero"/>
        <c:auto val="1"/>
        <c:lblOffset val="100"/>
        <c:baseTimeUnit val="days"/>
      </c:dateAx>
      <c:valAx>
        <c:axId val="337457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5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59.62</c:v>
                </c:pt>
                <c:pt idx="1">
                  <c:v>59.56</c:v>
                </c:pt>
                <c:pt idx="2">
                  <c:v>59.57</c:v>
                </c:pt>
                <c:pt idx="3">
                  <c:v>59.5</c:v>
                </c:pt>
                <c:pt idx="4">
                  <c:v>59.49</c:v>
                </c:pt>
                <c:pt idx="5">
                  <c:v>59.58</c:v>
                </c:pt>
                <c:pt idx="6">
                  <c:v>58.55</c:v>
                </c:pt>
                <c:pt idx="7">
                  <c:v>57.92</c:v>
                </c:pt>
                <c:pt idx="8">
                  <c:v>59.42</c:v>
                </c:pt>
                <c:pt idx="9">
                  <c:v>60.3</c:v>
                </c:pt>
                <c:pt idx="10">
                  <c:v>60.31</c:v>
                </c:pt>
                <c:pt idx="11">
                  <c:v>59.67</c:v>
                </c:pt>
                <c:pt idx="12">
                  <c:v>59.97</c:v>
                </c:pt>
                <c:pt idx="13">
                  <c:v>61.59</c:v>
                </c:pt>
                <c:pt idx="14">
                  <c:v>61.47</c:v>
                </c:pt>
                <c:pt idx="15">
                  <c:v>62.04</c:v>
                </c:pt>
                <c:pt idx="16">
                  <c:v>61.49</c:v>
                </c:pt>
                <c:pt idx="17">
                  <c:v>61.34</c:v>
                </c:pt>
                <c:pt idx="18">
                  <c:v>61.65</c:v>
                </c:pt>
                <c:pt idx="19">
                  <c:v>62.44</c:v>
                </c:pt>
                <c:pt idx="20">
                  <c:v>64.900000000000006</c:v>
                </c:pt>
                <c:pt idx="21">
                  <c:v>64.72</c:v>
                </c:pt>
                <c:pt idx="22">
                  <c:v>62.99</c:v>
                </c:pt>
                <c:pt idx="23">
                  <c:v>63.18</c:v>
                </c:pt>
                <c:pt idx="24">
                  <c:v>61.86</c:v>
                </c:pt>
                <c:pt idx="25">
                  <c:v>61.4</c:v>
                </c:pt>
                <c:pt idx="26">
                  <c:v>60.81</c:v>
                </c:pt>
                <c:pt idx="27">
                  <c:v>60.08</c:v>
                </c:pt>
                <c:pt idx="28">
                  <c:v>58.88</c:v>
                </c:pt>
                <c:pt idx="29">
                  <c:v>58.33</c:v>
                </c:pt>
                <c:pt idx="30">
                  <c:v>59.81</c:v>
                </c:pt>
                <c:pt idx="31">
                  <c:v>59.25</c:v>
                </c:pt>
                <c:pt idx="32">
                  <c:v>61.26</c:v>
                </c:pt>
                <c:pt idx="33">
                  <c:v>61.47</c:v>
                </c:pt>
                <c:pt idx="35">
                  <c:v>62.22</c:v>
                </c:pt>
                <c:pt idx="36">
                  <c:v>62.92</c:v>
                </c:pt>
                <c:pt idx="37">
                  <c:v>61.59</c:v>
                </c:pt>
                <c:pt idx="38">
                  <c:v>62.6</c:v>
                </c:pt>
                <c:pt idx="39">
                  <c:v>62.38</c:v>
                </c:pt>
                <c:pt idx="40">
                  <c:v>60.4</c:v>
                </c:pt>
                <c:pt idx="41">
                  <c:v>60.21</c:v>
                </c:pt>
                <c:pt idx="42">
                  <c:v>60.17</c:v>
                </c:pt>
                <c:pt idx="43">
                  <c:v>59.31</c:v>
                </c:pt>
                <c:pt idx="44">
                  <c:v>58.6</c:v>
                </c:pt>
                <c:pt idx="45">
                  <c:v>58.17</c:v>
                </c:pt>
                <c:pt idx="46">
                  <c:v>57.79</c:v>
                </c:pt>
                <c:pt idx="47">
                  <c:v>56.42</c:v>
                </c:pt>
                <c:pt idx="48">
                  <c:v>56</c:v>
                </c:pt>
                <c:pt idx="49">
                  <c:v>57.41</c:v>
                </c:pt>
                <c:pt idx="50">
                  <c:v>55.68</c:v>
                </c:pt>
                <c:pt idx="51">
                  <c:v>55.04</c:v>
                </c:pt>
                <c:pt idx="52">
                  <c:v>57.17</c:v>
                </c:pt>
                <c:pt idx="53">
                  <c:v>60.17</c:v>
                </c:pt>
                <c:pt idx="54">
                  <c:v>62.49</c:v>
                </c:pt>
                <c:pt idx="55">
                  <c:v>62.55</c:v>
                </c:pt>
                <c:pt idx="56">
                  <c:v>63.16</c:v>
                </c:pt>
                <c:pt idx="57">
                  <c:v>62.01</c:v>
                </c:pt>
                <c:pt idx="58">
                  <c:v>61.2</c:v>
                </c:pt>
                <c:pt idx="59">
                  <c:v>59.58</c:v>
                </c:pt>
                <c:pt idx="60">
                  <c:v>61.11</c:v>
                </c:pt>
                <c:pt idx="61">
                  <c:v>60.7</c:v>
                </c:pt>
                <c:pt idx="62">
                  <c:v>60.88</c:v>
                </c:pt>
                <c:pt idx="63">
                  <c:v>60.56</c:v>
                </c:pt>
                <c:pt idx="64">
                  <c:v>59.04</c:v>
                </c:pt>
                <c:pt idx="65">
                  <c:v>58.32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911440"/>
        <c:axId val="360914576"/>
      </c:lineChart>
      <c:dateAx>
        <c:axId val="36091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4576"/>
        <c:crosses val="autoZero"/>
        <c:auto val="1"/>
        <c:lblOffset val="100"/>
        <c:baseTimeUnit val="days"/>
      </c:dateAx>
      <c:valAx>
        <c:axId val="3609145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10.75</c:v>
                </c:pt>
                <c:pt idx="1">
                  <c:v>10.72</c:v>
                </c:pt>
                <c:pt idx="2">
                  <c:v>10.89</c:v>
                </c:pt>
                <c:pt idx="3">
                  <c:v>10.69</c:v>
                </c:pt>
                <c:pt idx="4">
                  <c:v>10.4</c:v>
                </c:pt>
                <c:pt idx="5">
                  <c:v>10.88</c:v>
                </c:pt>
                <c:pt idx="6">
                  <c:v>10.17</c:v>
                </c:pt>
                <c:pt idx="7">
                  <c:v>10.45</c:v>
                </c:pt>
                <c:pt idx="8">
                  <c:v>10.72</c:v>
                </c:pt>
                <c:pt idx="9">
                  <c:v>10.51</c:v>
                </c:pt>
                <c:pt idx="10">
                  <c:v>10.47</c:v>
                </c:pt>
                <c:pt idx="11">
                  <c:v>10.4</c:v>
                </c:pt>
                <c:pt idx="12">
                  <c:v>10.8</c:v>
                </c:pt>
                <c:pt idx="13">
                  <c:v>11.03</c:v>
                </c:pt>
                <c:pt idx="14">
                  <c:v>10.47</c:v>
                </c:pt>
                <c:pt idx="15">
                  <c:v>10.48</c:v>
                </c:pt>
                <c:pt idx="16">
                  <c:v>10.45</c:v>
                </c:pt>
                <c:pt idx="17">
                  <c:v>10.38</c:v>
                </c:pt>
                <c:pt idx="18">
                  <c:v>10.5</c:v>
                </c:pt>
                <c:pt idx="19">
                  <c:v>10.65</c:v>
                </c:pt>
                <c:pt idx="20">
                  <c:v>11.44</c:v>
                </c:pt>
                <c:pt idx="21">
                  <c:v>11.53</c:v>
                </c:pt>
                <c:pt idx="22">
                  <c:v>11.14</c:v>
                </c:pt>
                <c:pt idx="23">
                  <c:v>10.87</c:v>
                </c:pt>
                <c:pt idx="24">
                  <c:v>10.72</c:v>
                </c:pt>
                <c:pt idx="25">
                  <c:v>10.85</c:v>
                </c:pt>
                <c:pt idx="26">
                  <c:v>11.15</c:v>
                </c:pt>
                <c:pt idx="27">
                  <c:v>11.39</c:v>
                </c:pt>
                <c:pt idx="28">
                  <c:v>10.88</c:v>
                </c:pt>
                <c:pt idx="29">
                  <c:v>10.81</c:v>
                </c:pt>
                <c:pt idx="30">
                  <c:v>10.66</c:v>
                </c:pt>
                <c:pt idx="31">
                  <c:v>11.58</c:v>
                </c:pt>
                <c:pt idx="32">
                  <c:v>11.88</c:v>
                </c:pt>
                <c:pt idx="33">
                  <c:v>11.79</c:v>
                </c:pt>
                <c:pt idx="34">
                  <c:v>11.68</c:v>
                </c:pt>
                <c:pt idx="35">
                  <c:v>11.07</c:v>
                </c:pt>
                <c:pt idx="36">
                  <c:v>10.63</c:v>
                </c:pt>
                <c:pt idx="37">
                  <c:v>10.7</c:v>
                </c:pt>
                <c:pt idx="38">
                  <c:v>10.72</c:v>
                </c:pt>
                <c:pt idx="39">
                  <c:v>10.64</c:v>
                </c:pt>
                <c:pt idx="40">
                  <c:v>10.49</c:v>
                </c:pt>
                <c:pt idx="41">
                  <c:v>11.05</c:v>
                </c:pt>
                <c:pt idx="42">
                  <c:v>11.16</c:v>
                </c:pt>
                <c:pt idx="43">
                  <c:v>11.49</c:v>
                </c:pt>
                <c:pt idx="44">
                  <c:v>11.43</c:v>
                </c:pt>
                <c:pt idx="45">
                  <c:v>10.81</c:v>
                </c:pt>
                <c:pt idx="46">
                  <c:v>10.02</c:v>
                </c:pt>
                <c:pt idx="47">
                  <c:v>9.69</c:v>
                </c:pt>
                <c:pt idx="48">
                  <c:v>9.9</c:v>
                </c:pt>
                <c:pt idx="49">
                  <c:v>9.98</c:v>
                </c:pt>
                <c:pt idx="50">
                  <c:v>10.17</c:v>
                </c:pt>
                <c:pt idx="51">
                  <c:v>11</c:v>
                </c:pt>
                <c:pt idx="52">
                  <c:v>11.23</c:v>
                </c:pt>
                <c:pt idx="53">
                  <c:v>10.76</c:v>
                </c:pt>
                <c:pt idx="54">
                  <c:v>10.59</c:v>
                </c:pt>
                <c:pt idx="55">
                  <c:v>10.96</c:v>
                </c:pt>
                <c:pt idx="56">
                  <c:v>11.03</c:v>
                </c:pt>
                <c:pt idx="57">
                  <c:v>9.89</c:v>
                </c:pt>
                <c:pt idx="58">
                  <c:v>10.39</c:v>
                </c:pt>
                <c:pt idx="59">
                  <c:v>10.55</c:v>
                </c:pt>
                <c:pt idx="60">
                  <c:v>10.48</c:v>
                </c:pt>
                <c:pt idx="61">
                  <c:v>11.07</c:v>
                </c:pt>
                <c:pt idx="62">
                  <c:v>10.85</c:v>
                </c:pt>
                <c:pt idx="63">
                  <c:v>10.050000000000001</c:v>
                </c:pt>
                <c:pt idx="64">
                  <c:v>10.8</c:v>
                </c:pt>
                <c:pt idx="65">
                  <c:v>11.08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916536"/>
        <c:axId val="360916928"/>
      </c:lineChart>
      <c:dateAx>
        <c:axId val="36091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6928"/>
        <c:crosses val="autoZero"/>
        <c:auto val="1"/>
        <c:lblOffset val="100"/>
        <c:baseTimeUnit val="days"/>
      </c:dateAx>
      <c:valAx>
        <c:axId val="3609169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42.55</c:v>
                </c:pt>
                <c:pt idx="1">
                  <c:v>42.92</c:v>
                </c:pt>
                <c:pt idx="2">
                  <c:v>42.02</c:v>
                </c:pt>
                <c:pt idx="3">
                  <c:v>41.72</c:v>
                </c:pt>
                <c:pt idx="4">
                  <c:v>40.99</c:v>
                </c:pt>
                <c:pt idx="5">
                  <c:v>41.32</c:v>
                </c:pt>
                <c:pt idx="6">
                  <c:v>40.520000000000003</c:v>
                </c:pt>
                <c:pt idx="7">
                  <c:v>40.18</c:v>
                </c:pt>
                <c:pt idx="8">
                  <c:v>40.22</c:v>
                </c:pt>
                <c:pt idx="9">
                  <c:v>39.6</c:v>
                </c:pt>
                <c:pt idx="10">
                  <c:v>40.200000000000003</c:v>
                </c:pt>
                <c:pt idx="11">
                  <c:v>39.869999999999997</c:v>
                </c:pt>
                <c:pt idx="12">
                  <c:v>40.56</c:v>
                </c:pt>
                <c:pt idx="13">
                  <c:v>40.97</c:v>
                </c:pt>
                <c:pt idx="14">
                  <c:v>41.04</c:v>
                </c:pt>
                <c:pt idx="15">
                  <c:v>41</c:v>
                </c:pt>
                <c:pt idx="16">
                  <c:v>41.34</c:v>
                </c:pt>
                <c:pt idx="17">
                  <c:v>40.86</c:v>
                </c:pt>
                <c:pt idx="18">
                  <c:v>40.79</c:v>
                </c:pt>
                <c:pt idx="19">
                  <c:v>40.71</c:v>
                </c:pt>
                <c:pt idx="20">
                  <c:v>41.28</c:v>
                </c:pt>
                <c:pt idx="21">
                  <c:v>41.46</c:v>
                </c:pt>
                <c:pt idx="22">
                  <c:v>40.94</c:v>
                </c:pt>
                <c:pt idx="23">
                  <c:v>41.27</c:v>
                </c:pt>
                <c:pt idx="24">
                  <c:v>40.39</c:v>
                </c:pt>
                <c:pt idx="25">
                  <c:v>39.47</c:v>
                </c:pt>
                <c:pt idx="26">
                  <c:v>40.01</c:v>
                </c:pt>
                <c:pt idx="27">
                  <c:v>39.9</c:v>
                </c:pt>
                <c:pt idx="28">
                  <c:v>39.25</c:v>
                </c:pt>
                <c:pt idx="29">
                  <c:v>38.549999999999997</c:v>
                </c:pt>
                <c:pt idx="30">
                  <c:v>37.83</c:v>
                </c:pt>
                <c:pt idx="31">
                  <c:v>38.92</c:v>
                </c:pt>
                <c:pt idx="32">
                  <c:v>38.729999999999997</c:v>
                </c:pt>
                <c:pt idx="33">
                  <c:v>38.31</c:v>
                </c:pt>
                <c:pt idx="34">
                  <c:v>36.78</c:v>
                </c:pt>
                <c:pt idx="35">
                  <c:v>36.64</c:v>
                </c:pt>
                <c:pt idx="36">
                  <c:v>35.700000000000003</c:v>
                </c:pt>
                <c:pt idx="37">
                  <c:v>35.24</c:v>
                </c:pt>
                <c:pt idx="38">
                  <c:v>34.79</c:v>
                </c:pt>
                <c:pt idx="39">
                  <c:v>34.71</c:v>
                </c:pt>
                <c:pt idx="40">
                  <c:v>34.19</c:v>
                </c:pt>
                <c:pt idx="41">
                  <c:v>34.35</c:v>
                </c:pt>
                <c:pt idx="42">
                  <c:v>34.01</c:v>
                </c:pt>
                <c:pt idx="43">
                  <c:v>35.32</c:v>
                </c:pt>
                <c:pt idx="44">
                  <c:v>35.58</c:v>
                </c:pt>
                <c:pt idx="45">
                  <c:v>35.1</c:v>
                </c:pt>
                <c:pt idx="46">
                  <c:v>34.159999999999997</c:v>
                </c:pt>
                <c:pt idx="47">
                  <c:v>33.119999999999997</c:v>
                </c:pt>
                <c:pt idx="49">
                  <c:v>34.78</c:v>
                </c:pt>
                <c:pt idx="50">
                  <c:v>35.130000000000003</c:v>
                </c:pt>
                <c:pt idx="51">
                  <c:v>34.36</c:v>
                </c:pt>
                <c:pt idx="52">
                  <c:v>34.97</c:v>
                </c:pt>
                <c:pt idx="53">
                  <c:v>35.07</c:v>
                </c:pt>
                <c:pt idx="54">
                  <c:v>34.17</c:v>
                </c:pt>
                <c:pt idx="55">
                  <c:v>33.86</c:v>
                </c:pt>
                <c:pt idx="56">
                  <c:v>34.090000000000003</c:v>
                </c:pt>
                <c:pt idx="57">
                  <c:v>34.21</c:v>
                </c:pt>
                <c:pt idx="58">
                  <c:v>32.65</c:v>
                </c:pt>
                <c:pt idx="59">
                  <c:v>32.909999999999997</c:v>
                </c:pt>
                <c:pt idx="60">
                  <c:v>32.869999999999997</c:v>
                </c:pt>
                <c:pt idx="61">
                  <c:v>32.58</c:v>
                </c:pt>
                <c:pt idx="62">
                  <c:v>36.450000000000003</c:v>
                </c:pt>
                <c:pt idx="63">
                  <c:v>35.46</c:v>
                </c:pt>
                <c:pt idx="64">
                  <c:v>35.29</c:v>
                </c:pt>
                <c:pt idx="65">
                  <c:v>35.64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910656"/>
        <c:axId val="360917320"/>
      </c:lineChart>
      <c:dateAx>
        <c:axId val="36091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7320"/>
        <c:crosses val="autoZero"/>
        <c:auto val="1"/>
        <c:lblOffset val="100"/>
        <c:baseTimeUnit val="days"/>
      </c:dateAx>
      <c:valAx>
        <c:axId val="3609173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8-Mar-16</c:v>
                </c:pt>
                <c:pt idx="31">
                  <c:v>7-Mar-16</c:v>
                </c:pt>
                <c:pt idx="32">
                  <c:v>4-Mar-16</c:v>
                </c:pt>
                <c:pt idx="33">
                  <c:v>3-Mar-16</c:v>
                </c:pt>
                <c:pt idx="34">
                  <c:v>2-Mar-16</c:v>
                </c:pt>
                <c:pt idx="35">
                  <c:v>1-Mar-16</c:v>
                </c:pt>
                <c:pt idx="36">
                  <c:v>29-Feb-16</c:v>
                </c:pt>
                <c:pt idx="37">
                  <c:v>26-Feb-16</c:v>
                </c:pt>
                <c:pt idx="38">
                  <c:v>25-Feb-16</c:v>
                </c:pt>
                <c:pt idx="39">
                  <c:v>24-Feb-16</c:v>
                </c:pt>
                <c:pt idx="40">
                  <c:v>23-Feb-16</c:v>
                </c:pt>
                <c:pt idx="41">
                  <c:v>22-Feb-16</c:v>
                </c:pt>
                <c:pt idx="42">
                  <c:v>19-Feb-16</c:v>
                </c:pt>
                <c:pt idx="43">
                  <c:v>18-Feb-16</c:v>
                </c:pt>
                <c:pt idx="44">
                  <c:v>17-Feb-16</c:v>
                </c:pt>
                <c:pt idx="45">
                  <c:v>16-Feb-16</c:v>
                </c:pt>
                <c:pt idx="46">
                  <c:v>12-Feb-16</c:v>
                </c:pt>
                <c:pt idx="47">
                  <c:v>11-Feb-16</c:v>
                </c:pt>
                <c:pt idx="48">
                  <c:v>10-Feb-16</c:v>
                </c:pt>
                <c:pt idx="49">
                  <c:v>9-Feb-16</c:v>
                </c:pt>
                <c:pt idx="50">
                  <c:v>8-Feb-16</c:v>
                </c:pt>
                <c:pt idx="51">
                  <c:v>5-Feb-16</c:v>
                </c:pt>
                <c:pt idx="52">
                  <c:v>4-Feb-16</c:v>
                </c:pt>
                <c:pt idx="53">
                  <c:v>3-Feb-16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</c:v>
                </c:pt>
                <c:pt idx="1">
                  <c:v>31.6</c:v>
                </c:pt>
                <c:pt idx="2">
                  <c:v>31.65</c:v>
                </c:pt>
                <c:pt idx="3">
                  <c:v>31.46</c:v>
                </c:pt>
                <c:pt idx="4">
                  <c:v>31.8</c:v>
                </c:pt>
                <c:pt idx="5">
                  <c:v>32.130000000000003</c:v>
                </c:pt>
                <c:pt idx="6">
                  <c:v>31.86</c:v>
                </c:pt>
                <c:pt idx="7">
                  <c:v>31.67</c:v>
                </c:pt>
                <c:pt idx="8">
                  <c:v>31.63</c:v>
                </c:pt>
                <c:pt idx="9">
                  <c:v>31.55</c:v>
                </c:pt>
                <c:pt idx="10">
                  <c:v>32.08</c:v>
                </c:pt>
                <c:pt idx="11">
                  <c:v>31.9</c:v>
                </c:pt>
                <c:pt idx="12">
                  <c:v>32</c:v>
                </c:pt>
                <c:pt idx="13">
                  <c:v>32.450000000000003</c:v>
                </c:pt>
                <c:pt idx="14">
                  <c:v>32.35</c:v>
                </c:pt>
                <c:pt idx="15">
                  <c:v>32.71</c:v>
                </c:pt>
                <c:pt idx="16">
                  <c:v>32.380000000000003</c:v>
                </c:pt>
                <c:pt idx="17">
                  <c:v>31.9</c:v>
                </c:pt>
                <c:pt idx="18">
                  <c:v>31.88</c:v>
                </c:pt>
                <c:pt idx="19">
                  <c:v>32</c:v>
                </c:pt>
                <c:pt idx="20">
                  <c:v>32.32</c:v>
                </c:pt>
                <c:pt idx="21">
                  <c:v>32.340000000000003</c:v>
                </c:pt>
                <c:pt idx="22">
                  <c:v>32.68</c:v>
                </c:pt>
                <c:pt idx="23">
                  <c:v>31.98</c:v>
                </c:pt>
                <c:pt idx="24">
                  <c:v>31.69</c:v>
                </c:pt>
                <c:pt idx="25">
                  <c:v>31.65</c:v>
                </c:pt>
                <c:pt idx="26">
                  <c:v>31.43</c:v>
                </c:pt>
                <c:pt idx="27">
                  <c:v>31.76</c:v>
                </c:pt>
                <c:pt idx="28">
                  <c:v>31.25</c:v>
                </c:pt>
                <c:pt idx="29">
                  <c:v>30.87</c:v>
                </c:pt>
                <c:pt idx="30">
                  <c:v>30.56</c:v>
                </c:pt>
                <c:pt idx="31">
                  <c:v>30.94</c:v>
                </c:pt>
                <c:pt idx="32">
                  <c:v>30.63</c:v>
                </c:pt>
                <c:pt idx="33">
                  <c:v>30.58</c:v>
                </c:pt>
                <c:pt idx="34">
                  <c:v>30.54</c:v>
                </c:pt>
                <c:pt idx="35">
                  <c:v>30.37</c:v>
                </c:pt>
                <c:pt idx="36">
                  <c:v>29.59</c:v>
                </c:pt>
                <c:pt idx="37">
                  <c:v>29.8</c:v>
                </c:pt>
                <c:pt idx="38">
                  <c:v>29.62</c:v>
                </c:pt>
                <c:pt idx="39">
                  <c:v>29.19</c:v>
                </c:pt>
                <c:pt idx="40">
                  <c:v>28.8</c:v>
                </c:pt>
                <c:pt idx="41">
                  <c:v>29.35</c:v>
                </c:pt>
                <c:pt idx="42">
                  <c:v>28.71</c:v>
                </c:pt>
                <c:pt idx="43">
                  <c:v>29.42</c:v>
                </c:pt>
                <c:pt idx="44">
                  <c:v>29.47</c:v>
                </c:pt>
                <c:pt idx="45">
                  <c:v>28.78</c:v>
                </c:pt>
                <c:pt idx="46">
                  <c:v>28.64</c:v>
                </c:pt>
                <c:pt idx="47">
                  <c:v>28.22</c:v>
                </c:pt>
                <c:pt idx="48">
                  <c:v>28.23</c:v>
                </c:pt>
                <c:pt idx="49">
                  <c:v>28.81</c:v>
                </c:pt>
                <c:pt idx="50">
                  <c:v>28.82</c:v>
                </c:pt>
                <c:pt idx="51">
                  <c:v>29.04</c:v>
                </c:pt>
                <c:pt idx="52">
                  <c:v>29.77</c:v>
                </c:pt>
                <c:pt idx="53">
                  <c:v>29.34</c:v>
                </c:pt>
                <c:pt idx="55">
                  <c:v>29.8</c:v>
                </c:pt>
                <c:pt idx="56">
                  <c:v>30.82</c:v>
                </c:pt>
                <c:pt idx="57">
                  <c:v>31.02</c:v>
                </c:pt>
                <c:pt idx="58">
                  <c:v>29.97</c:v>
                </c:pt>
                <c:pt idx="59">
                  <c:v>29.81</c:v>
                </c:pt>
                <c:pt idx="60">
                  <c:v>29.94</c:v>
                </c:pt>
                <c:pt idx="61">
                  <c:v>29.6</c:v>
                </c:pt>
                <c:pt idx="62">
                  <c:v>29.93</c:v>
                </c:pt>
                <c:pt idx="63">
                  <c:v>29.66</c:v>
                </c:pt>
                <c:pt idx="64">
                  <c:v>29.59</c:v>
                </c:pt>
                <c:pt idx="65">
                  <c:v>29.8</c:v>
                </c:pt>
                <c:pt idx="66">
                  <c:v>29.76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912616"/>
        <c:axId val="360913792"/>
      </c:lineChart>
      <c:catAx>
        <c:axId val="360912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3792"/>
        <c:crosses val="autoZero"/>
        <c:auto val="1"/>
        <c:lblAlgn val="ctr"/>
        <c:lblOffset val="100"/>
        <c:noMultiLvlLbl val="0"/>
      </c:catAx>
      <c:valAx>
        <c:axId val="360913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1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61.18</c:v>
                </c:pt>
                <c:pt idx="1">
                  <c:v>61.17</c:v>
                </c:pt>
                <c:pt idx="2">
                  <c:v>59.84</c:v>
                </c:pt>
                <c:pt idx="3">
                  <c:v>57.17</c:v>
                </c:pt>
                <c:pt idx="4">
                  <c:v>57.72</c:v>
                </c:pt>
                <c:pt idx="5">
                  <c:v>56.58</c:v>
                </c:pt>
                <c:pt idx="6">
                  <c:v>57.36</c:v>
                </c:pt>
                <c:pt idx="7">
                  <c:v>54.74</c:v>
                </c:pt>
                <c:pt idx="8">
                  <c:v>54.48</c:v>
                </c:pt>
                <c:pt idx="9">
                  <c:v>52.9</c:v>
                </c:pt>
                <c:pt idx="10">
                  <c:v>54</c:v>
                </c:pt>
                <c:pt idx="11">
                  <c:v>51.26</c:v>
                </c:pt>
                <c:pt idx="12">
                  <c:v>50.55</c:v>
                </c:pt>
                <c:pt idx="13">
                  <c:v>52.03</c:v>
                </c:pt>
                <c:pt idx="14">
                  <c:v>52.65</c:v>
                </c:pt>
                <c:pt idx="15">
                  <c:v>50.97</c:v>
                </c:pt>
                <c:pt idx="16">
                  <c:v>50.4</c:v>
                </c:pt>
                <c:pt idx="17">
                  <c:v>50.84</c:v>
                </c:pt>
                <c:pt idx="18">
                  <c:v>52.1</c:v>
                </c:pt>
                <c:pt idx="19">
                  <c:v>51.6</c:v>
                </c:pt>
                <c:pt idx="20">
                  <c:v>53.7</c:v>
                </c:pt>
                <c:pt idx="21">
                  <c:v>53.84</c:v>
                </c:pt>
                <c:pt idx="22">
                  <c:v>53.9</c:v>
                </c:pt>
                <c:pt idx="23">
                  <c:v>53.19</c:v>
                </c:pt>
                <c:pt idx="24">
                  <c:v>51.83</c:v>
                </c:pt>
                <c:pt idx="25">
                  <c:v>50.17</c:v>
                </c:pt>
                <c:pt idx="27">
                  <c:v>50.2</c:v>
                </c:pt>
                <c:pt idx="28">
                  <c:v>51.26</c:v>
                </c:pt>
                <c:pt idx="29">
                  <c:v>48.27</c:v>
                </c:pt>
                <c:pt idx="30">
                  <c:v>47.08</c:v>
                </c:pt>
                <c:pt idx="31">
                  <c:v>46.76</c:v>
                </c:pt>
                <c:pt idx="32">
                  <c:v>49.28</c:v>
                </c:pt>
                <c:pt idx="33">
                  <c:v>48.39</c:v>
                </c:pt>
                <c:pt idx="34">
                  <c:v>48</c:v>
                </c:pt>
                <c:pt idx="35">
                  <c:v>46.92</c:v>
                </c:pt>
                <c:pt idx="36">
                  <c:v>44.31</c:v>
                </c:pt>
                <c:pt idx="37">
                  <c:v>43.6</c:v>
                </c:pt>
                <c:pt idx="38">
                  <c:v>43.07</c:v>
                </c:pt>
                <c:pt idx="39">
                  <c:v>41.58</c:v>
                </c:pt>
                <c:pt idx="40">
                  <c:v>41.7</c:v>
                </c:pt>
                <c:pt idx="41">
                  <c:v>41.92</c:v>
                </c:pt>
                <c:pt idx="42">
                  <c:v>44.58</c:v>
                </c:pt>
                <c:pt idx="43">
                  <c:v>42.31</c:v>
                </c:pt>
                <c:pt idx="44">
                  <c:v>42.07</c:v>
                </c:pt>
                <c:pt idx="45">
                  <c:v>43.47</c:v>
                </c:pt>
                <c:pt idx="46">
                  <c:v>40.840000000000003</c:v>
                </c:pt>
                <c:pt idx="47">
                  <c:v>40.11</c:v>
                </c:pt>
                <c:pt idx="48">
                  <c:v>38.93</c:v>
                </c:pt>
                <c:pt idx="49">
                  <c:v>39.29</c:v>
                </c:pt>
                <c:pt idx="50">
                  <c:v>38.700000000000003</c:v>
                </c:pt>
                <c:pt idx="51">
                  <c:v>38.99</c:v>
                </c:pt>
                <c:pt idx="52">
                  <c:v>38.020000000000003</c:v>
                </c:pt>
                <c:pt idx="53">
                  <c:v>43.47</c:v>
                </c:pt>
                <c:pt idx="54">
                  <c:v>42.99</c:v>
                </c:pt>
                <c:pt idx="55">
                  <c:v>39.36</c:v>
                </c:pt>
                <c:pt idx="56">
                  <c:v>41.76</c:v>
                </c:pt>
                <c:pt idx="57">
                  <c:v>42.5</c:v>
                </c:pt>
                <c:pt idx="58">
                  <c:v>40.340000000000003</c:v>
                </c:pt>
                <c:pt idx="59">
                  <c:v>36.85</c:v>
                </c:pt>
                <c:pt idx="60">
                  <c:v>34.81</c:v>
                </c:pt>
                <c:pt idx="61">
                  <c:v>34.380000000000003</c:v>
                </c:pt>
                <c:pt idx="62">
                  <c:v>38.33</c:v>
                </c:pt>
                <c:pt idx="63">
                  <c:v>37.619999999999997</c:v>
                </c:pt>
                <c:pt idx="64">
                  <c:v>35.21</c:v>
                </c:pt>
                <c:pt idx="65">
                  <c:v>36.53</c:v>
                </c:pt>
                <c:pt idx="66">
                  <c:v>38.72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53176"/>
        <c:axId val="337454352"/>
      </c:lineChart>
      <c:dateAx>
        <c:axId val="33745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54352"/>
        <c:crosses val="autoZero"/>
        <c:auto val="1"/>
        <c:lblOffset val="100"/>
        <c:baseTimeUnit val="days"/>
      </c:dateAx>
      <c:valAx>
        <c:axId val="337454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45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42452.00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8-Mar-16</c:v>
                </c:pt>
                <c:pt idx="31">
                  <c:v>7-Mar-16</c:v>
                </c:pt>
                <c:pt idx="32">
                  <c:v>4-Mar-16</c:v>
                </c:pt>
                <c:pt idx="33">
                  <c:v>3-Mar-16</c:v>
                </c:pt>
                <c:pt idx="34">
                  <c:v>2-Mar-16</c:v>
                </c:pt>
                <c:pt idx="35">
                  <c:v>1-Mar-16</c:v>
                </c:pt>
                <c:pt idx="36">
                  <c:v>29-Feb-16</c:v>
                </c:pt>
                <c:pt idx="37">
                  <c:v>26-Feb-16</c:v>
                </c:pt>
                <c:pt idx="38">
                  <c:v>25-Feb-16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83.85</c:v>
                </c:pt>
                <c:pt idx="1">
                  <c:v>82.24</c:v>
                </c:pt>
                <c:pt idx="2">
                  <c:v>80.88</c:v>
                </c:pt>
                <c:pt idx="3">
                  <c:v>81.209999999999994</c:v>
                </c:pt>
                <c:pt idx="4">
                  <c:v>82.32</c:v>
                </c:pt>
                <c:pt idx="5">
                  <c:v>81.72</c:v>
                </c:pt>
                <c:pt idx="6">
                  <c:v>79.64</c:v>
                </c:pt>
                <c:pt idx="7">
                  <c:v>78.69</c:v>
                </c:pt>
                <c:pt idx="8">
                  <c:v>79.17</c:v>
                </c:pt>
                <c:pt idx="9">
                  <c:v>78</c:v>
                </c:pt>
                <c:pt idx="10">
                  <c:v>78.349999999999994</c:v>
                </c:pt>
                <c:pt idx="11">
                  <c:v>78.62</c:v>
                </c:pt>
                <c:pt idx="12">
                  <c:v>78.34</c:v>
                </c:pt>
                <c:pt idx="13">
                  <c:v>78.92</c:v>
                </c:pt>
                <c:pt idx="14">
                  <c:v>79.55</c:v>
                </c:pt>
                <c:pt idx="15">
                  <c:v>80.56</c:v>
                </c:pt>
                <c:pt idx="16">
                  <c:v>79.8</c:v>
                </c:pt>
                <c:pt idx="17">
                  <c:v>78.81</c:v>
                </c:pt>
                <c:pt idx="18">
                  <c:v>80.92</c:v>
                </c:pt>
                <c:pt idx="19">
                  <c:v>81.52</c:v>
                </c:pt>
                <c:pt idx="20">
                  <c:v>82.06</c:v>
                </c:pt>
                <c:pt idx="21">
                  <c:v>83.98</c:v>
                </c:pt>
                <c:pt idx="22">
                  <c:v>84.42</c:v>
                </c:pt>
                <c:pt idx="23">
                  <c:v>83.08</c:v>
                </c:pt>
                <c:pt idx="24">
                  <c:v>80.31</c:v>
                </c:pt>
                <c:pt idx="25">
                  <c:v>80.150000000000006</c:v>
                </c:pt>
                <c:pt idx="26">
                  <c:v>80.349999999999994</c:v>
                </c:pt>
                <c:pt idx="27">
                  <c:v>81.260000000000005</c:v>
                </c:pt>
                <c:pt idx="28">
                  <c:v>79.38</c:v>
                </c:pt>
                <c:pt idx="29">
                  <c:v>80.14</c:v>
                </c:pt>
                <c:pt idx="30">
                  <c:v>78.25</c:v>
                </c:pt>
                <c:pt idx="31">
                  <c:v>81.45</c:v>
                </c:pt>
                <c:pt idx="32">
                  <c:v>80.5</c:v>
                </c:pt>
                <c:pt idx="33">
                  <c:v>80.010000000000005</c:v>
                </c:pt>
                <c:pt idx="34">
                  <c:v>79.5</c:v>
                </c:pt>
                <c:pt idx="35">
                  <c:v>80.12</c:v>
                </c:pt>
                <c:pt idx="36">
                  <c:v>78.86</c:v>
                </c:pt>
                <c:pt idx="37">
                  <c:v>80</c:v>
                </c:pt>
                <c:pt idx="38">
                  <c:v>79.319999999999993</c:v>
                </c:pt>
                <c:pt idx="40">
                  <c:v>80.09</c:v>
                </c:pt>
                <c:pt idx="41">
                  <c:v>78.95</c:v>
                </c:pt>
                <c:pt idx="42">
                  <c:v>81.61</c:v>
                </c:pt>
                <c:pt idx="43">
                  <c:v>79.900000000000006</c:v>
                </c:pt>
                <c:pt idx="44">
                  <c:v>78.66</c:v>
                </c:pt>
                <c:pt idx="45">
                  <c:v>79.959999999999994</c:v>
                </c:pt>
                <c:pt idx="46">
                  <c:v>79.37</c:v>
                </c:pt>
                <c:pt idx="47">
                  <c:v>77.2</c:v>
                </c:pt>
                <c:pt idx="48">
                  <c:v>75.540000000000006</c:v>
                </c:pt>
                <c:pt idx="49">
                  <c:v>76.94</c:v>
                </c:pt>
                <c:pt idx="50">
                  <c:v>77.12</c:v>
                </c:pt>
                <c:pt idx="51">
                  <c:v>76.03</c:v>
                </c:pt>
                <c:pt idx="52">
                  <c:v>75.03</c:v>
                </c:pt>
                <c:pt idx="53">
                  <c:v>75.52</c:v>
                </c:pt>
                <c:pt idx="54">
                  <c:v>72.260000000000005</c:v>
                </c:pt>
                <c:pt idx="55">
                  <c:v>71.709999999999994</c:v>
                </c:pt>
                <c:pt idx="56">
                  <c:v>73.09</c:v>
                </c:pt>
                <c:pt idx="57">
                  <c:v>72</c:v>
                </c:pt>
                <c:pt idx="58">
                  <c:v>70.16</c:v>
                </c:pt>
                <c:pt idx="59">
                  <c:v>69.06</c:v>
                </c:pt>
                <c:pt idx="60">
                  <c:v>70.040000000000006</c:v>
                </c:pt>
                <c:pt idx="61">
                  <c:v>68.790000000000006</c:v>
                </c:pt>
                <c:pt idx="62">
                  <c:v>69.989999999999995</c:v>
                </c:pt>
                <c:pt idx="63">
                  <c:v>71</c:v>
                </c:pt>
                <c:pt idx="64">
                  <c:v>73.61</c:v>
                </c:pt>
                <c:pt idx="65">
                  <c:v>74.099999999999994</c:v>
                </c:pt>
                <c:pt idx="66">
                  <c:v>74.11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18744"/>
        <c:axId val="373121488"/>
      </c:lineChart>
      <c:catAx>
        <c:axId val="37311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21488"/>
        <c:crosses val="autoZero"/>
        <c:auto val="1"/>
        <c:lblAlgn val="ctr"/>
        <c:lblOffset val="100"/>
        <c:noMultiLvlLbl val="0"/>
      </c:catAx>
      <c:valAx>
        <c:axId val="37312148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17176"/>
        <c:axId val="373114432"/>
      </c:lineChart>
      <c:catAx>
        <c:axId val="37311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4432"/>
        <c:crosses val="autoZero"/>
        <c:auto val="1"/>
        <c:lblAlgn val="ctr"/>
        <c:lblOffset val="100"/>
        <c:noMultiLvlLbl val="1"/>
      </c:catAx>
      <c:valAx>
        <c:axId val="37311443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72.84</c:v>
                </c:pt>
                <c:pt idx="1">
                  <c:v>72.23</c:v>
                </c:pt>
                <c:pt idx="2">
                  <c:v>74.739999999999995</c:v>
                </c:pt>
                <c:pt idx="3">
                  <c:v>75.06</c:v>
                </c:pt>
                <c:pt idx="4">
                  <c:v>76.77</c:v>
                </c:pt>
                <c:pt idx="5">
                  <c:v>77.069999999999993</c:v>
                </c:pt>
                <c:pt idx="6">
                  <c:v>74.64</c:v>
                </c:pt>
                <c:pt idx="7">
                  <c:v>76.069999999999993</c:v>
                </c:pt>
                <c:pt idx="8">
                  <c:v>77.36</c:v>
                </c:pt>
                <c:pt idx="9">
                  <c:v>77.31</c:v>
                </c:pt>
                <c:pt idx="10">
                  <c:v>78.209999999999994</c:v>
                </c:pt>
                <c:pt idx="11">
                  <c:v>77.069999999999993</c:v>
                </c:pt>
                <c:pt idx="12">
                  <c:v>77.5</c:v>
                </c:pt>
                <c:pt idx="13">
                  <c:v>78.180000000000007</c:v>
                </c:pt>
                <c:pt idx="14">
                  <c:v>77.900000000000006</c:v>
                </c:pt>
                <c:pt idx="15">
                  <c:v>77.849999999999994</c:v>
                </c:pt>
                <c:pt idx="16">
                  <c:v>76.47</c:v>
                </c:pt>
                <c:pt idx="17">
                  <c:v>76.92</c:v>
                </c:pt>
                <c:pt idx="18">
                  <c:v>76.2</c:v>
                </c:pt>
                <c:pt idx="19">
                  <c:v>76.3</c:v>
                </c:pt>
                <c:pt idx="20">
                  <c:v>76.89</c:v>
                </c:pt>
                <c:pt idx="21">
                  <c:v>77.209999999999994</c:v>
                </c:pt>
                <c:pt idx="22">
                  <c:v>77.02</c:v>
                </c:pt>
                <c:pt idx="23">
                  <c:v>74.92</c:v>
                </c:pt>
                <c:pt idx="24">
                  <c:v>75</c:v>
                </c:pt>
                <c:pt idx="25">
                  <c:v>73.61</c:v>
                </c:pt>
                <c:pt idx="26">
                  <c:v>72.790000000000006</c:v>
                </c:pt>
                <c:pt idx="27">
                  <c:v>72.77</c:v>
                </c:pt>
                <c:pt idx="28">
                  <c:v>69.97</c:v>
                </c:pt>
                <c:pt idx="29">
                  <c:v>71.02</c:v>
                </c:pt>
                <c:pt idx="30">
                  <c:v>69.91</c:v>
                </c:pt>
                <c:pt idx="31">
                  <c:v>72.92</c:v>
                </c:pt>
                <c:pt idx="32">
                  <c:v>73.010000000000005</c:v>
                </c:pt>
                <c:pt idx="33">
                  <c:v>70.099999999999994</c:v>
                </c:pt>
                <c:pt idx="34">
                  <c:v>68.98</c:v>
                </c:pt>
                <c:pt idx="35">
                  <c:v>70.400000000000006</c:v>
                </c:pt>
                <c:pt idx="36">
                  <c:v>66.45</c:v>
                </c:pt>
                <c:pt idx="37">
                  <c:v>64.900000000000006</c:v>
                </c:pt>
                <c:pt idx="38">
                  <c:v>64.55</c:v>
                </c:pt>
                <c:pt idx="39">
                  <c:v>63.71</c:v>
                </c:pt>
                <c:pt idx="40">
                  <c:v>62.62</c:v>
                </c:pt>
                <c:pt idx="41">
                  <c:v>64.290000000000006</c:v>
                </c:pt>
                <c:pt idx="42">
                  <c:v>63.03</c:v>
                </c:pt>
                <c:pt idx="43">
                  <c:v>62.07</c:v>
                </c:pt>
                <c:pt idx="44">
                  <c:v>63.71</c:v>
                </c:pt>
                <c:pt idx="45">
                  <c:v>61.44</c:v>
                </c:pt>
                <c:pt idx="46">
                  <c:v>57.63</c:v>
                </c:pt>
                <c:pt idx="47">
                  <c:v>55.85</c:v>
                </c:pt>
                <c:pt idx="48">
                  <c:v>57.2</c:v>
                </c:pt>
                <c:pt idx="49">
                  <c:v>57.7</c:v>
                </c:pt>
                <c:pt idx="51">
                  <c:v>59.3</c:v>
                </c:pt>
                <c:pt idx="52">
                  <c:v>62.16</c:v>
                </c:pt>
                <c:pt idx="53">
                  <c:v>66</c:v>
                </c:pt>
                <c:pt idx="54">
                  <c:v>66.19</c:v>
                </c:pt>
                <c:pt idx="55">
                  <c:v>66.48</c:v>
                </c:pt>
                <c:pt idx="56">
                  <c:v>69.62</c:v>
                </c:pt>
                <c:pt idx="57">
                  <c:v>68.92</c:v>
                </c:pt>
                <c:pt idx="58">
                  <c:v>64.790000000000006</c:v>
                </c:pt>
                <c:pt idx="59">
                  <c:v>62.14</c:v>
                </c:pt>
                <c:pt idx="60">
                  <c:v>65.8</c:v>
                </c:pt>
                <c:pt idx="61">
                  <c:v>65.59</c:v>
                </c:pt>
                <c:pt idx="62">
                  <c:v>67.03</c:v>
                </c:pt>
                <c:pt idx="63">
                  <c:v>63.29</c:v>
                </c:pt>
                <c:pt idx="64">
                  <c:v>61.62</c:v>
                </c:pt>
                <c:pt idx="65">
                  <c:v>60.38</c:v>
                </c:pt>
                <c:pt idx="66">
                  <c:v>60.67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19528"/>
        <c:axId val="373116000"/>
      </c:lineChart>
      <c:dateAx>
        <c:axId val="37311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6000"/>
        <c:crosses val="autoZero"/>
        <c:auto val="1"/>
        <c:lblOffset val="100"/>
        <c:baseTimeUnit val="days"/>
      </c:dateAx>
      <c:valAx>
        <c:axId val="373116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1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64.66</c:v>
                </c:pt>
                <c:pt idx="1">
                  <c:v>64.3</c:v>
                </c:pt>
                <c:pt idx="2">
                  <c:v>63.51</c:v>
                </c:pt>
                <c:pt idx="3">
                  <c:v>63.23</c:v>
                </c:pt>
                <c:pt idx="4">
                  <c:v>64.069999999999993</c:v>
                </c:pt>
                <c:pt idx="5">
                  <c:v>63.52</c:v>
                </c:pt>
                <c:pt idx="6">
                  <c:v>62.66</c:v>
                </c:pt>
                <c:pt idx="7">
                  <c:v>61.9</c:v>
                </c:pt>
                <c:pt idx="8">
                  <c:v>62.05</c:v>
                </c:pt>
                <c:pt idx="9">
                  <c:v>60.95</c:v>
                </c:pt>
                <c:pt idx="10">
                  <c:v>61.5</c:v>
                </c:pt>
                <c:pt idx="11">
                  <c:v>61.3</c:v>
                </c:pt>
                <c:pt idx="12">
                  <c:v>61.71</c:v>
                </c:pt>
                <c:pt idx="13">
                  <c:v>62.29</c:v>
                </c:pt>
                <c:pt idx="14">
                  <c:v>62.46</c:v>
                </c:pt>
                <c:pt idx="15">
                  <c:v>62.71</c:v>
                </c:pt>
                <c:pt idx="16">
                  <c:v>61.72</c:v>
                </c:pt>
                <c:pt idx="17">
                  <c:v>60.92</c:v>
                </c:pt>
                <c:pt idx="18">
                  <c:v>60.75</c:v>
                </c:pt>
                <c:pt idx="19">
                  <c:v>60.32</c:v>
                </c:pt>
                <c:pt idx="20">
                  <c:v>61.1</c:v>
                </c:pt>
                <c:pt idx="21">
                  <c:v>62.31</c:v>
                </c:pt>
                <c:pt idx="22">
                  <c:v>62.07</c:v>
                </c:pt>
                <c:pt idx="23">
                  <c:v>62.92</c:v>
                </c:pt>
                <c:pt idx="24">
                  <c:v>60.96</c:v>
                </c:pt>
                <c:pt idx="25">
                  <c:v>60.51</c:v>
                </c:pt>
                <c:pt idx="26">
                  <c:v>60.2</c:v>
                </c:pt>
                <c:pt idx="27">
                  <c:v>60.37</c:v>
                </c:pt>
                <c:pt idx="28">
                  <c:v>58.96</c:v>
                </c:pt>
                <c:pt idx="29">
                  <c:v>60.37</c:v>
                </c:pt>
                <c:pt idx="30">
                  <c:v>59.51</c:v>
                </c:pt>
                <c:pt idx="32">
                  <c:v>60.09</c:v>
                </c:pt>
                <c:pt idx="33">
                  <c:v>59.17</c:v>
                </c:pt>
                <c:pt idx="34">
                  <c:v>57.91</c:v>
                </c:pt>
                <c:pt idx="35">
                  <c:v>57.82</c:v>
                </c:pt>
                <c:pt idx="36">
                  <c:v>59.02</c:v>
                </c:pt>
                <c:pt idx="37">
                  <c:v>57.9</c:v>
                </c:pt>
                <c:pt idx="38">
                  <c:v>58.42</c:v>
                </c:pt>
                <c:pt idx="39">
                  <c:v>58.18</c:v>
                </c:pt>
                <c:pt idx="40">
                  <c:v>57.62</c:v>
                </c:pt>
                <c:pt idx="41">
                  <c:v>56.98</c:v>
                </c:pt>
                <c:pt idx="42">
                  <c:v>57.59</c:v>
                </c:pt>
                <c:pt idx="43">
                  <c:v>57.02</c:v>
                </c:pt>
                <c:pt idx="44">
                  <c:v>57.12</c:v>
                </c:pt>
                <c:pt idx="45">
                  <c:v>57.09</c:v>
                </c:pt>
                <c:pt idx="46">
                  <c:v>55.57</c:v>
                </c:pt>
                <c:pt idx="47">
                  <c:v>55.22</c:v>
                </c:pt>
                <c:pt idx="48">
                  <c:v>54.69</c:v>
                </c:pt>
                <c:pt idx="49">
                  <c:v>54.34</c:v>
                </c:pt>
                <c:pt idx="50">
                  <c:v>55.12</c:v>
                </c:pt>
                <c:pt idx="51">
                  <c:v>53.94</c:v>
                </c:pt>
                <c:pt idx="52">
                  <c:v>53.35</c:v>
                </c:pt>
                <c:pt idx="53">
                  <c:v>55.09</c:v>
                </c:pt>
                <c:pt idx="54">
                  <c:v>53.31</c:v>
                </c:pt>
                <c:pt idx="55">
                  <c:v>52</c:v>
                </c:pt>
                <c:pt idx="56">
                  <c:v>53.46</c:v>
                </c:pt>
                <c:pt idx="57">
                  <c:v>53.49</c:v>
                </c:pt>
                <c:pt idx="58">
                  <c:v>52.78</c:v>
                </c:pt>
                <c:pt idx="59">
                  <c:v>50.8</c:v>
                </c:pt>
                <c:pt idx="60">
                  <c:v>50.57</c:v>
                </c:pt>
                <c:pt idx="61">
                  <c:v>49.13</c:v>
                </c:pt>
                <c:pt idx="62">
                  <c:v>49.76</c:v>
                </c:pt>
                <c:pt idx="63">
                  <c:v>48.44</c:v>
                </c:pt>
                <c:pt idx="64">
                  <c:v>47.62</c:v>
                </c:pt>
                <c:pt idx="65">
                  <c:v>49.22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06880"/>
        <c:axId val="373104528"/>
      </c:lineChart>
      <c:dateAx>
        <c:axId val="373106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4528"/>
        <c:crosses val="autoZero"/>
        <c:auto val="1"/>
        <c:lblOffset val="100"/>
        <c:baseTimeUnit val="days"/>
      </c:dateAx>
      <c:valAx>
        <c:axId val="3731045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50.45</c:v>
                </c:pt>
                <c:pt idx="1">
                  <c:v>49.88</c:v>
                </c:pt>
                <c:pt idx="2">
                  <c:v>48.84</c:v>
                </c:pt>
                <c:pt idx="3">
                  <c:v>48.25</c:v>
                </c:pt>
                <c:pt idx="4">
                  <c:v>48.79</c:v>
                </c:pt>
                <c:pt idx="5">
                  <c:v>49.03</c:v>
                </c:pt>
                <c:pt idx="6">
                  <c:v>47.77</c:v>
                </c:pt>
                <c:pt idx="7">
                  <c:v>47.03</c:v>
                </c:pt>
                <c:pt idx="8">
                  <c:v>47.07</c:v>
                </c:pt>
                <c:pt idx="9">
                  <c:v>46.93</c:v>
                </c:pt>
                <c:pt idx="10">
                  <c:v>48.08</c:v>
                </c:pt>
                <c:pt idx="11">
                  <c:v>47.51</c:v>
                </c:pt>
                <c:pt idx="12">
                  <c:v>48.5</c:v>
                </c:pt>
                <c:pt idx="13">
                  <c:v>48.45</c:v>
                </c:pt>
                <c:pt idx="14">
                  <c:v>48.36</c:v>
                </c:pt>
                <c:pt idx="15">
                  <c:v>48.65</c:v>
                </c:pt>
                <c:pt idx="16">
                  <c:v>48.05</c:v>
                </c:pt>
                <c:pt idx="17">
                  <c:v>48.7</c:v>
                </c:pt>
                <c:pt idx="18">
                  <c:v>48.9</c:v>
                </c:pt>
                <c:pt idx="19">
                  <c:v>49.76</c:v>
                </c:pt>
                <c:pt idx="20">
                  <c:v>50.37</c:v>
                </c:pt>
                <c:pt idx="21">
                  <c:v>50.67</c:v>
                </c:pt>
                <c:pt idx="22">
                  <c:v>50.54</c:v>
                </c:pt>
                <c:pt idx="23">
                  <c:v>49.73</c:v>
                </c:pt>
                <c:pt idx="24">
                  <c:v>49.54</c:v>
                </c:pt>
                <c:pt idx="25">
                  <c:v>49.98</c:v>
                </c:pt>
                <c:pt idx="26">
                  <c:v>49.88</c:v>
                </c:pt>
                <c:pt idx="27">
                  <c:v>50.07</c:v>
                </c:pt>
                <c:pt idx="28">
                  <c:v>48.51</c:v>
                </c:pt>
                <c:pt idx="29">
                  <c:v>48.79</c:v>
                </c:pt>
                <c:pt idx="30">
                  <c:v>49.05</c:v>
                </c:pt>
                <c:pt idx="31">
                  <c:v>50.07</c:v>
                </c:pt>
                <c:pt idx="32">
                  <c:v>50.11</c:v>
                </c:pt>
                <c:pt idx="33">
                  <c:v>49.77</c:v>
                </c:pt>
                <c:pt idx="34">
                  <c:v>49.57</c:v>
                </c:pt>
                <c:pt idx="35">
                  <c:v>48.72</c:v>
                </c:pt>
                <c:pt idx="36">
                  <c:v>46.92</c:v>
                </c:pt>
                <c:pt idx="37">
                  <c:v>48.07</c:v>
                </c:pt>
                <c:pt idx="38">
                  <c:v>47.75</c:v>
                </c:pt>
                <c:pt idx="39">
                  <c:v>47.61</c:v>
                </c:pt>
                <c:pt idx="40">
                  <c:v>48.1</c:v>
                </c:pt>
                <c:pt idx="41">
                  <c:v>49.19</c:v>
                </c:pt>
                <c:pt idx="42">
                  <c:v>48.09</c:v>
                </c:pt>
                <c:pt idx="43">
                  <c:v>47.73</c:v>
                </c:pt>
                <c:pt idx="44">
                  <c:v>48.13</c:v>
                </c:pt>
                <c:pt idx="45">
                  <c:v>48.24</c:v>
                </c:pt>
                <c:pt idx="46">
                  <c:v>47.31</c:v>
                </c:pt>
                <c:pt idx="47">
                  <c:v>45.16</c:v>
                </c:pt>
                <c:pt idx="48">
                  <c:v>46.17</c:v>
                </c:pt>
                <c:pt idx="49">
                  <c:v>46.45</c:v>
                </c:pt>
                <c:pt idx="50">
                  <c:v>46.5</c:v>
                </c:pt>
                <c:pt idx="51">
                  <c:v>47.86</c:v>
                </c:pt>
                <c:pt idx="52">
                  <c:v>48.25</c:v>
                </c:pt>
                <c:pt idx="53">
                  <c:v>47.6</c:v>
                </c:pt>
                <c:pt idx="55">
                  <c:v>48.83</c:v>
                </c:pt>
                <c:pt idx="56">
                  <c:v>49.94</c:v>
                </c:pt>
                <c:pt idx="57">
                  <c:v>50.23</c:v>
                </c:pt>
                <c:pt idx="58">
                  <c:v>48.92</c:v>
                </c:pt>
                <c:pt idx="59">
                  <c:v>48.57</c:v>
                </c:pt>
                <c:pt idx="60">
                  <c:v>48.26</c:v>
                </c:pt>
                <c:pt idx="61">
                  <c:v>47.66</c:v>
                </c:pt>
                <c:pt idx="62">
                  <c:v>49.02</c:v>
                </c:pt>
                <c:pt idx="63">
                  <c:v>48.01</c:v>
                </c:pt>
                <c:pt idx="64">
                  <c:v>47.87</c:v>
                </c:pt>
                <c:pt idx="65">
                  <c:v>48.21</c:v>
                </c:pt>
                <c:pt idx="66">
                  <c:v>48.82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08840"/>
        <c:axId val="373105704"/>
      </c:lineChart>
      <c:dateAx>
        <c:axId val="37310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5704"/>
        <c:crosses val="autoZero"/>
        <c:auto val="1"/>
        <c:lblOffset val="100"/>
        <c:baseTimeUnit val="days"/>
      </c:dateAx>
      <c:valAx>
        <c:axId val="373105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10.59</c:v>
                </c:pt>
                <c:pt idx="1">
                  <c:v>10.53</c:v>
                </c:pt>
                <c:pt idx="2">
                  <c:v>10.09</c:v>
                </c:pt>
                <c:pt idx="3">
                  <c:v>10.01</c:v>
                </c:pt>
                <c:pt idx="4">
                  <c:v>10.01</c:v>
                </c:pt>
                <c:pt idx="5">
                  <c:v>9.7899999999999991</c:v>
                </c:pt>
                <c:pt idx="6">
                  <c:v>9.48</c:v>
                </c:pt>
                <c:pt idx="7">
                  <c:v>9.74</c:v>
                </c:pt>
                <c:pt idx="8">
                  <c:v>9.3699999999999992</c:v>
                </c:pt>
                <c:pt idx="9">
                  <c:v>9.48</c:v>
                </c:pt>
                <c:pt idx="10">
                  <c:v>9.5</c:v>
                </c:pt>
                <c:pt idx="11">
                  <c:v>9.41</c:v>
                </c:pt>
                <c:pt idx="12">
                  <c:v>9.4</c:v>
                </c:pt>
                <c:pt idx="13">
                  <c:v>9.6300000000000008</c:v>
                </c:pt>
                <c:pt idx="14">
                  <c:v>9.58</c:v>
                </c:pt>
                <c:pt idx="15">
                  <c:v>9.68</c:v>
                </c:pt>
                <c:pt idx="16">
                  <c:v>9.7200000000000006</c:v>
                </c:pt>
                <c:pt idx="17">
                  <c:v>9.6999999999999993</c:v>
                </c:pt>
                <c:pt idx="18">
                  <c:v>9.57</c:v>
                </c:pt>
                <c:pt idx="19">
                  <c:v>9.32</c:v>
                </c:pt>
                <c:pt idx="20">
                  <c:v>9.85</c:v>
                </c:pt>
                <c:pt idx="21">
                  <c:v>9.89</c:v>
                </c:pt>
                <c:pt idx="22">
                  <c:v>10.029999999999999</c:v>
                </c:pt>
                <c:pt idx="23">
                  <c:v>9.94</c:v>
                </c:pt>
                <c:pt idx="24">
                  <c:v>9.74</c:v>
                </c:pt>
                <c:pt idx="25">
                  <c:v>9.16</c:v>
                </c:pt>
                <c:pt idx="26">
                  <c:v>9.67</c:v>
                </c:pt>
                <c:pt idx="27">
                  <c:v>9.52</c:v>
                </c:pt>
                <c:pt idx="28">
                  <c:v>9.59</c:v>
                </c:pt>
                <c:pt idx="29">
                  <c:v>9.42</c:v>
                </c:pt>
                <c:pt idx="30">
                  <c:v>9.33</c:v>
                </c:pt>
                <c:pt idx="31">
                  <c:v>10.039999999999999</c:v>
                </c:pt>
                <c:pt idx="32">
                  <c:v>9.57</c:v>
                </c:pt>
                <c:pt idx="33">
                  <c:v>9.4700000000000006</c:v>
                </c:pt>
                <c:pt idx="34">
                  <c:v>9.6199999999999992</c:v>
                </c:pt>
                <c:pt idx="35">
                  <c:v>9.11</c:v>
                </c:pt>
                <c:pt idx="36">
                  <c:v>8.93</c:v>
                </c:pt>
                <c:pt idx="37">
                  <c:v>8.8699999999999992</c:v>
                </c:pt>
                <c:pt idx="38">
                  <c:v>8.8699999999999992</c:v>
                </c:pt>
                <c:pt idx="39">
                  <c:v>8.76</c:v>
                </c:pt>
                <c:pt idx="40">
                  <c:v>8.5299999999999994</c:v>
                </c:pt>
                <c:pt idx="41">
                  <c:v>8.91</c:v>
                </c:pt>
                <c:pt idx="42">
                  <c:v>7.87</c:v>
                </c:pt>
                <c:pt idx="43">
                  <c:v>8.1199999999999992</c:v>
                </c:pt>
                <c:pt idx="44">
                  <c:v>8.52</c:v>
                </c:pt>
                <c:pt idx="45">
                  <c:v>8.1199999999999992</c:v>
                </c:pt>
                <c:pt idx="46">
                  <c:v>7.69</c:v>
                </c:pt>
                <c:pt idx="47">
                  <c:v>7.33</c:v>
                </c:pt>
                <c:pt idx="48">
                  <c:v>7.54</c:v>
                </c:pt>
                <c:pt idx="49">
                  <c:v>7.81</c:v>
                </c:pt>
                <c:pt idx="50">
                  <c:v>7.9</c:v>
                </c:pt>
                <c:pt idx="51">
                  <c:v>8.1199999999999992</c:v>
                </c:pt>
                <c:pt idx="52">
                  <c:v>8.31</c:v>
                </c:pt>
                <c:pt idx="53">
                  <c:v>7.55</c:v>
                </c:pt>
                <c:pt idx="55">
                  <c:v>6.97</c:v>
                </c:pt>
                <c:pt idx="56">
                  <c:v>7.21</c:v>
                </c:pt>
                <c:pt idx="57">
                  <c:v>7.29</c:v>
                </c:pt>
                <c:pt idx="58">
                  <c:v>7</c:v>
                </c:pt>
                <c:pt idx="59">
                  <c:v>6.96</c:v>
                </c:pt>
                <c:pt idx="60">
                  <c:v>7.14</c:v>
                </c:pt>
                <c:pt idx="61">
                  <c:v>6.8</c:v>
                </c:pt>
                <c:pt idx="62">
                  <c:v>6.87</c:v>
                </c:pt>
                <c:pt idx="63">
                  <c:v>7.09</c:v>
                </c:pt>
                <c:pt idx="64">
                  <c:v>6.74</c:v>
                </c:pt>
                <c:pt idx="65">
                  <c:v>6.74</c:v>
                </c:pt>
                <c:pt idx="66">
                  <c:v>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06096"/>
        <c:axId val="373104920"/>
      </c:lineChart>
      <c:dateAx>
        <c:axId val="37310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4920"/>
        <c:crosses val="autoZero"/>
        <c:auto val="1"/>
        <c:lblOffset val="100"/>
        <c:baseTimeUnit val="days"/>
      </c:dateAx>
      <c:valAx>
        <c:axId val="3731049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25.39</c:v>
                </c:pt>
                <c:pt idx="1">
                  <c:v>24.99</c:v>
                </c:pt>
                <c:pt idx="2">
                  <c:v>24.67</c:v>
                </c:pt>
                <c:pt idx="3">
                  <c:v>24.5</c:v>
                </c:pt>
                <c:pt idx="4">
                  <c:v>24.34</c:v>
                </c:pt>
                <c:pt idx="5">
                  <c:v>24.87</c:v>
                </c:pt>
                <c:pt idx="6">
                  <c:v>23.65</c:v>
                </c:pt>
                <c:pt idx="7">
                  <c:v>23.55</c:v>
                </c:pt>
                <c:pt idx="8">
                  <c:v>23.73</c:v>
                </c:pt>
                <c:pt idx="9">
                  <c:v>24.43</c:v>
                </c:pt>
                <c:pt idx="10">
                  <c:v>24.97</c:v>
                </c:pt>
                <c:pt idx="11">
                  <c:v>24.66</c:v>
                </c:pt>
                <c:pt idx="12">
                  <c:v>24.92</c:v>
                </c:pt>
                <c:pt idx="13">
                  <c:v>25.78</c:v>
                </c:pt>
                <c:pt idx="14">
                  <c:v>25.52</c:v>
                </c:pt>
                <c:pt idx="15">
                  <c:v>25.28</c:v>
                </c:pt>
                <c:pt idx="16">
                  <c:v>25.53</c:v>
                </c:pt>
                <c:pt idx="17">
                  <c:v>24.52</c:v>
                </c:pt>
                <c:pt idx="18">
                  <c:v>24.07</c:v>
                </c:pt>
                <c:pt idx="19">
                  <c:v>24.36</c:v>
                </c:pt>
                <c:pt idx="20">
                  <c:v>24.72</c:v>
                </c:pt>
                <c:pt idx="21">
                  <c:v>24.83</c:v>
                </c:pt>
                <c:pt idx="22">
                  <c:v>24.99</c:v>
                </c:pt>
                <c:pt idx="23">
                  <c:v>24.86</c:v>
                </c:pt>
                <c:pt idx="24">
                  <c:v>24.15</c:v>
                </c:pt>
                <c:pt idx="25">
                  <c:v>24.2</c:v>
                </c:pt>
                <c:pt idx="26">
                  <c:v>24.07</c:v>
                </c:pt>
                <c:pt idx="27">
                  <c:v>24.03</c:v>
                </c:pt>
                <c:pt idx="28">
                  <c:v>23.14</c:v>
                </c:pt>
                <c:pt idx="29">
                  <c:v>23.3</c:v>
                </c:pt>
                <c:pt idx="30">
                  <c:v>23.26</c:v>
                </c:pt>
                <c:pt idx="31">
                  <c:v>23.56</c:v>
                </c:pt>
                <c:pt idx="32">
                  <c:v>23.28</c:v>
                </c:pt>
                <c:pt idx="33">
                  <c:v>23.07</c:v>
                </c:pt>
                <c:pt idx="34">
                  <c:v>22.56</c:v>
                </c:pt>
                <c:pt idx="35">
                  <c:v>21.99</c:v>
                </c:pt>
                <c:pt idx="36">
                  <c:v>19.82</c:v>
                </c:pt>
                <c:pt idx="37">
                  <c:v>19.559999999999999</c:v>
                </c:pt>
                <c:pt idx="38">
                  <c:v>19.47</c:v>
                </c:pt>
                <c:pt idx="39">
                  <c:v>19</c:v>
                </c:pt>
                <c:pt idx="40">
                  <c:v>18.25</c:v>
                </c:pt>
                <c:pt idx="41">
                  <c:v>17.690000000000001</c:v>
                </c:pt>
                <c:pt idx="42">
                  <c:v>17.010000000000002</c:v>
                </c:pt>
                <c:pt idx="43">
                  <c:v>17.02</c:v>
                </c:pt>
                <c:pt idx="44">
                  <c:v>17.46</c:v>
                </c:pt>
                <c:pt idx="45">
                  <c:v>16.73</c:v>
                </c:pt>
                <c:pt idx="46">
                  <c:v>16.079999999999998</c:v>
                </c:pt>
                <c:pt idx="47">
                  <c:v>15.5</c:v>
                </c:pt>
                <c:pt idx="48">
                  <c:v>15.88</c:v>
                </c:pt>
                <c:pt idx="49">
                  <c:v>15.64</c:v>
                </c:pt>
                <c:pt idx="50">
                  <c:v>16.21</c:v>
                </c:pt>
                <c:pt idx="51">
                  <c:v>17.420000000000002</c:v>
                </c:pt>
                <c:pt idx="52">
                  <c:v>18.510000000000002</c:v>
                </c:pt>
                <c:pt idx="53">
                  <c:v>18.57</c:v>
                </c:pt>
                <c:pt idx="54">
                  <c:v>18.36</c:v>
                </c:pt>
                <c:pt idx="55">
                  <c:v>17.850000000000001</c:v>
                </c:pt>
                <c:pt idx="56">
                  <c:v>17.809999999999999</c:v>
                </c:pt>
                <c:pt idx="57">
                  <c:v>17.09</c:v>
                </c:pt>
                <c:pt idx="58">
                  <c:v>17</c:v>
                </c:pt>
                <c:pt idx="59">
                  <c:v>17.04</c:v>
                </c:pt>
                <c:pt idx="60">
                  <c:v>16.62</c:v>
                </c:pt>
                <c:pt idx="61">
                  <c:v>16.02</c:v>
                </c:pt>
                <c:pt idx="62">
                  <c:v>15.88</c:v>
                </c:pt>
                <c:pt idx="63">
                  <c:v>15.78</c:v>
                </c:pt>
                <c:pt idx="64">
                  <c:v>15.7</c:v>
                </c:pt>
                <c:pt idx="65">
                  <c:v>16.100000000000001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09232"/>
        <c:axId val="422354864"/>
      </c:lineChart>
      <c:dateAx>
        <c:axId val="37310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4864"/>
        <c:crosses val="autoZero"/>
        <c:auto val="1"/>
        <c:lblOffset val="100"/>
        <c:baseTimeUnit val="days"/>
      </c:dateAx>
      <c:valAx>
        <c:axId val="4223548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44.62</c:v>
                </c:pt>
                <c:pt idx="1">
                  <c:v>44.87</c:v>
                </c:pt>
                <c:pt idx="2">
                  <c:v>44.85</c:v>
                </c:pt>
                <c:pt idx="3">
                  <c:v>44.33</c:v>
                </c:pt>
                <c:pt idx="4">
                  <c:v>44.19</c:v>
                </c:pt>
                <c:pt idx="5">
                  <c:v>44.55</c:v>
                </c:pt>
                <c:pt idx="6">
                  <c:v>43.81</c:v>
                </c:pt>
                <c:pt idx="7">
                  <c:v>43.76</c:v>
                </c:pt>
                <c:pt idx="8">
                  <c:v>43.84</c:v>
                </c:pt>
                <c:pt idx="9">
                  <c:v>43.84</c:v>
                </c:pt>
                <c:pt idx="10">
                  <c:v>44.63</c:v>
                </c:pt>
                <c:pt idx="11">
                  <c:v>44.77</c:v>
                </c:pt>
                <c:pt idx="12">
                  <c:v>45.36</c:v>
                </c:pt>
                <c:pt idx="13">
                  <c:v>45.54</c:v>
                </c:pt>
                <c:pt idx="14">
                  <c:v>44.29</c:v>
                </c:pt>
                <c:pt idx="15">
                  <c:v>44.37</c:v>
                </c:pt>
                <c:pt idx="16">
                  <c:v>44.95</c:v>
                </c:pt>
                <c:pt idx="17">
                  <c:v>43.81</c:v>
                </c:pt>
                <c:pt idx="18">
                  <c:v>42.98</c:v>
                </c:pt>
                <c:pt idx="19">
                  <c:v>43.09</c:v>
                </c:pt>
                <c:pt idx="20">
                  <c:v>43.27</c:v>
                </c:pt>
                <c:pt idx="21">
                  <c:v>43.17</c:v>
                </c:pt>
                <c:pt idx="22">
                  <c:v>42.98</c:v>
                </c:pt>
                <c:pt idx="23">
                  <c:v>42.63</c:v>
                </c:pt>
                <c:pt idx="24">
                  <c:v>42.16</c:v>
                </c:pt>
                <c:pt idx="25">
                  <c:v>41.37</c:v>
                </c:pt>
                <c:pt idx="26">
                  <c:v>41.27</c:v>
                </c:pt>
                <c:pt idx="27">
                  <c:v>41.16</c:v>
                </c:pt>
                <c:pt idx="28">
                  <c:v>39.799999999999997</c:v>
                </c:pt>
                <c:pt idx="29">
                  <c:v>39.85</c:v>
                </c:pt>
                <c:pt idx="30">
                  <c:v>38.700000000000003</c:v>
                </c:pt>
                <c:pt idx="31">
                  <c:v>39.590000000000003</c:v>
                </c:pt>
                <c:pt idx="32">
                  <c:v>40.98</c:v>
                </c:pt>
                <c:pt idx="33">
                  <c:v>41.28</c:v>
                </c:pt>
                <c:pt idx="34">
                  <c:v>40.31</c:v>
                </c:pt>
                <c:pt idx="35">
                  <c:v>39.51</c:v>
                </c:pt>
                <c:pt idx="36">
                  <c:v>38.01</c:v>
                </c:pt>
                <c:pt idx="37">
                  <c:v>38.67</c:v>
                </c:pt>
                <c:pt idx="38">
                  <c:v>37.869999999999997</c:v>
                </c:pt>
                <c:pt idx="40">
                  <c:v>37.74</c:v>
                </c:pt>
                <c:pt idx="41">
                  <c:v>37.869999999999997</c:v>
                </c:pt>
                <c:pt idx="42">
                  <c:v>38.11</c:v>
                </c:pt>
                <c:pt idx="43">
                  <c:v>37.46</c:v>
                </c:pt>
                <c:pt idx="44">
                  <c:v>37.5</c:v>
                </c:pt>
                <c:pt idx="45">
                  <c:v>37.43</c:v>
                </c:pt>
                <c:pt idx="46">
                  <c:v>36</c:v>
                </c:pt>
                <c:pt idx="47">
                  <c:v>34.79</c:v>
                </c:pt>
                <c:pt idx="48">
                  <c:v>33.76</c:v>
                </c:pt>
                <c:pt idx="49">
                  <c:v>34.869999999999997</c:v>
                </c:pt>
                <c:pt idx="50">
                  <c:v>34.270000000000003</c:v>
                </c:pt>
                <c:pt idx="51">
                  <c:v>34.26</c:v>
                </c:pt>
                <c:pt idx="52">
                  <c:v>36.43</c:v>
                </c:pt>
                <c:pt idx="53">
                  <c:v>37.520000000000003</c:v>
                </c:pt>
                <c:pt idx="54">
                  <c:v>36.229999999999997</c:v>
                </c:pt>
                <c:pt idx="55">
                  <c:v>37.25</c:v>
                </c:pt>
                <c:pt idx="56">
                  <c:v>39.01</c:v>
                </c:pt>
                <c:pt idx="57">
                  <c:v>38.78</c:v>
                </c:pt>
                <c:pt idx="58">
                  <c:v>37.51</c:v>
                </c:pt>
                <c:pt idx="59">
                  <c:v>37.15</c:v>
                </c:pt>
                <c:pt idx="60">
                  <c:v>38.18</c:v>
                </c:pt>
                <c:pt idx="61">
                  <c:v>37.130000000000003</c:v>
                </c:pt>
                <c:pt idx="62">
                  <c:v>36.97</c:v>
                </c:pt>
                <c:pt idx="63">
                  <c:v>36.85</c:v>
                </c:pt>
                <c:pt idx="64">
                  <c:v>36.07</c:v>
                </c:pt>
                <c:pt idx="65">
                  <c:v>36.200000000000003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53296"/>
        <c:axId val="422358784"/>
      </c:lineChart>
      <c:dateAx>
        <c:axId val="422353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8784"/>
        <c:crosses val="autoZero"/>
        <c:auto val="1"/>
        <c:lblOffset val="100"/>
        <c:baseTimeUnit val="days"/>
      </c:dateAx>
      <c:valAx>
        <c:axId val="4223587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51.98</c:v>
                </c:pt>
                <c:pt idx="1">
                  <c:v>51.98</c:v>
                </c:pt>
                <c:pt idx="2">
                  <c:v>52.64</c:v>
                </c:pt>
                <c:pt idx="3">
                  <c:v>52.29</c:v>
                </c:pt>
                <c:pt idx="4">
                  <c:v>51.8</c:v>
                </c:pt>
                <c:pt idx="5">
                  <c:v>53.15</c:v>
                </c:pt>
                <c:pt idx="6">
                  <c:v>51.62</c:v>
                </c:pt>
                <c:pt idx="7">
                  <c:v>51.38</c:v>
                </c:pt>
                <c:pt idx="8">
                  <c:v>51.19</c:v>
                </c:pt>
                <c:pt idx="9">
                  <c:v>53.74</c:v>
                </c:pt>
                <c:pt idx="10">
                  <c:v>56.32</c:v>
                </c:pt>
                <c:pt idx="11">
                  <c:v>55.9</c:v>
                </c:pt>
                <c:pt idx="12">
                  <c:v>56.35</c:v>
                </c:pt>
                <c:pt idx="13">
                  <c:v>56.97</c:v>
                </c:pt>
                <c:pt idx="14">
                  <c:v>56.96</c:v>
                </c:pt>
                <c:pt idx="15">
                  <c:v>56.87</c:v>
                </c:pt>
                <c:pt idx="16">
                  <c:v>56.37</c:v>
                </c:pt>
                <c:pt idx="17">
                  <c:v>56.27</c:v>
                </c:pt>
                <c:pt idx="18">
                  <c:v>55.53</c:v>
                </c:pt>
                <c:pt idx="19">
                  <c:v>55.93</c:v>
                </c:pt>
                <c:pt idx="20">
                  <c:v>56.04</c:v>
                </c:pt>
                <c:pt idx="21">
                  <c:v>56.92</c:v>
                </c:pt>
                <c:pt idx="22">
                  <c:v>56.97</c:v>
                </c:pt>
                <c:pt idx="23">
                  <c:v>56.79</c:v>
                </c:pt>
                <c:pt idx="24">
                  <c:v>56.06</c:v>
                </c:pt>
                <c:pt idx="25">
                  <c:v>57.29</c:v>
                </c:pt>
                <c:pt idx="26">
                  <c:v>58.54</c:v>
                </c:pt>
                <c:pt idx="27">
                  <c:v>58.5</c:v>
                </c:pt>
                <c:pt idx="28">
                  <c:v>57.37</c:v>
                </c:pt>
                <c:pt idx="29">
                  <c:v>58.14</c:v>
                </c:pt>
                <c:pt idx="30">
                  <c:v>56.75</c:v>
                </c:pt>
                <c:pt idx="31">
                  <c:v>57.43</c:v>
                </c:pt>
                <c:pt idx="32">
                  <c:v>57.16</c:v>
                </c:pt>
                <c:pt idx="33">
                  <c:v>57.19</c:v>
                </c:pt>
                <c:pt idx="34">
                  <c:v>57.84</c:v>
                </c:pt>
                <c:pt idx="35">
                  <c:v>57.29</c:v>
                </c:pt>
                <c:pt idx="36">
                  <c:v>56.65</c:v>
                </c:pt>
                <c:pt idx="37">
                  <c:v>56.58</c:v>
                </c:pt>
                <c:pt idx="38">
                  <c:v>56.47</c:v>
                </c:pt>
                <c:pt idx="39">
                  <c:v>55.44</c:v>
                </c:pt>
                <c:pt idx="40">
                  <c:v>54.77</c:v>
                </c:pt>
                <c:pt idx="41">
                  <c:v>54.82</c:v>
                </c:pt>
                <c:pt idx="42">
                  <c:v>52.73</c:v>
                </c:pt>
                <c:pt idx="43">
                  <c:v>53.24</c:v>
                </c:pt>
                <c:pt idx="44">
                  <c:v>52.49</c:v>
                </c:pt>
                <c:pt idx="45">
                  <c:v>50.76</c:v>
                </c:pt>
                <c:pt idx="46">
                  <c:v>49.57</c:v>
                </c:pt>
                <c:pt idx="47">
                  <c:v>49.14</c:v>
                </c:pt>
                <c:pt idx="48">
                  <c:v>50.16</c:v>
                </c:pt>
                <c:pt idx="49">
                  <c:v>50.23</c:v>
                </c:pt>
                <c:pt idx="50">
                  <c:v>50.2</c:v>
                </c:pt>
                <c:pt idx="51">
                  <c:v>51.84</c:v>
                </c:pt>
                <c:pt idx="52">
                  <c:v>51.72</c:v>
                </c:pt>
                <c:pt idx="53">
                  <c:v>51.72</c:v>
                </c:pt>
                <c:pt idx="54">
                  <c:v>50.11</c:v>
                </c:pt>
                <c:pt idx="55">
                  <c:v>40.44</c:v>
                </c:pt>
                <c:pt idx="56">
                  <c:v>39.9</c:v>
                </c:pt>
                <c:pt idx="57">
                  <c:v>38.729999999999997</c:v>
                </c:pt>
                <c:pt idx="58">
                  <c:v>38.03</c:v>
                </c:pt>
                <c:pt idx="59">
                  <c:v>37.79</c:v>
                </c:pt>
                <c:pt idx="60">
                  <c:v>36.729999999999997</c:v>
                </c:pt>
                <c:pt idx="61">
                  <c:v>38.409999999999997</c:v>
                </c:pt>
                <c:pt idx="62">
                  <c:v>37.51</c:v>
                </c:pt>
                <c:pt idx="63">
                  <c:v>36.49</c:v>
                </c:pt>
                <c:pt idx="64">
                  <c:v>35.76</c:v>
                </c:pt>
                <c:pt idx="65">
                  <c:v>35.57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63488"/>
        <c:axId val="422362704"/>
      </c:lineChart>
      <c:dateAx>
        <c:axId val="422363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62704"/>
        <c:crosses val="autoZero"/>
        <c:auto val="1"/>
        <c:lblOffset val="100"/>
        <c:baseTimeUnit val="days"/>
      </c:dateAx>
      <c:valAx>
        <c:axId val="422362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6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8-Mar-16</c:v>
                </c:pt>
                <c:pt idx="31">
                  <c:v>7-Mar-16</c:v>
                </c:pt>
                <c:pt idx="32">
                  <c:v>4-Mar-16</c:v>
                </c:pt>
                <c:pt idx="33">
                  <c:v>3-Mar-16</c:v>
                </c:pt>
                <c:pt idx="34">
                  <c:v>2-Mar-16</c:v>
                </c:pt>
                <c:pt idx="35">
                  <c:v>1-Mar-16</c:v>
                </c:pt>
                <c:pt idx="36">
                  <c:v>29-Feb-16</c:v>
                </c:pt>
                <c:pt idx="37">
                  <c:v>26-Feb-16</c:v>
                </c:pt>
                <c:pt idx="38">
                  <c:v>25-Feb-16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66.92</c:v>
                </c:pt>
                <c:pt idx="1">
                  <c:v>67.53</c:v>
                </c:pt>
                <c:pt idx="2">
                  <c:v>67.3</c:v>
                </c:pt>
                <c:pt idx="3">
                  <c:v>66.599999999999994</c:v>
                </c:pt>
                <c:pt idx="4">
                  <c:v>66.67</c:v>
                </c:pt>
                <c:pt idx="5">
                  <c:v>67.53</c:v>
                </c:pt>
                <c:pt idx="6">
                  <c:v>67.209999999999994</c:v>
                </c:pt>
                <c:pt idx="7">
                  <c:v>66.790000000000006</c:v>
                </c:pt>
                <c:pt idx="8">
                  <c:v>66.84</c:v>
                </c:pt>
                <c:pt idx="9">
                  <c:v>66.28</c:v>
                </c:pt>
                <c:pt idx="10">
                  <c:v>67.03</c:v>
                </c:pt>
                <c:pt idx="11">
                  <c:v>66.7</c:v>
                </c:pt>
                <c:pt idx="12">
                  <c:v>67.64</c:v>
                </c:pt>
                <c:pt idx="13">
                  <c:v>68.23</c:v>
                </c:pt>
                <c:pt idx="14">
                  <c:v>67.37</c:v>
                </c:pt>
                <c:pt idx="15">
                  <c:v>67.72</c:v>
                </c:pt>
                <c:pt idx="16">
                  <c:v>67.16</c:v>
                </c:pt>
                <c:pt idx="17">
                  <c:v>66.819999999999993</c:v>
                </c:pt>
                <c:pt idx="18">
                  <c:v>66.19</c:v>
                </c:pt>
                <c:pt idx="19">
                  <c:v>66.66</c:v>
                </c:pt>
                <c:pt idx="20">
                  <c:v>66.92</c:v>
                </c:pt>
                <c:pt idx="21">
                  <c:v>66.84</c:v>
                </c:pt>
                <c:pt idx="22">
                  <c:v>67.23</c:v>
                </c:pt>
                <c:pt idx="23">
                  <c:v>67.2</c:v>
                </c:pt>
                <c:pt idx="24">
                  <c:v>66.28</c:v>
                </c:pt>
                <c:pt idx="25">
                  <c:v>65.92</c:v>
                </c:pt>
                <c:pt idx="26">
                  <c:v>64.95</c:v>
                </c:pt>
                <c:pt idx="27">
                  <c:v>65.52</c:v>
                </c:pt>
                <c:pt idx="28">
                  <c:v>64.260000000000005</c:v>
                </c:pt>
                <c:pt idx="29">
                  <c:v>64.53</c:v>
                </c:pt>
                <c:pt idx="30">
                  <c:v>64.58</c:v>
                </c:pt>
                <c:pt idx="31">
                  <c:v>65.03</c:v>
                </c:pt>
                <c:pt idx="32">
                  <c:v>65.38</c:v>
                </c:pt>
                <c:pt idx="33">
                  <c:v>65.31</c:v>
                </c:pt>
                <c:pt idx="34">
                  <c:v>65.41</c:v>
                </c:pt>
                <c:pt idx="35">
                  <c:v>64.81</c:v>
                </c:pt>
                <c:pt idx="36">
                  <c:v>63.46</c:v>
                </c:pt>
                <c:pt idx="37">
                  <c:v>64.319999999999993</c:v>
                </c:pt>
                <c:pt idx="38">
                  <c:v>64.41</c:v>
                </c:pt>
                <c:pt idx="40">
                  <c:v>63.95</c:v>
                </c:pt>
                <c:pt idx="41">
                  <c:v>63.73</c:v>
                </c:pt>
                <c:pt idx="42">
                  <c:v>64.44</c:v>
                </c:pt>
                <c:pt idx="43">
                  <c:v>64</c:v>
                </c:pt>
                <c:pt idx="44">
                  <c:v>64.3</c:v>
                </c:pt>
                <c:pt idx="45">
                  <c:v>65.02</c:v>
                </c:pt>
                <c:pt idx="46">
                  <c:v>64.569999999999993</c:v>
                </c:pt>
                <c:pt idx="47">
                  <c:v>63.91</c:v>
                </c:pt>
                <c:pt idx="48">
                  <c:v>62.32</c:v>
                </c:pt>
                <c:pt idx="49">
                  <c:v>62.98</c:v>
                </c:pt>
                <c:pt idx="50">
                  <c:v>63.01</c:v>
                </c:pt>
                <c:pt idx="51">
                  <c:v>63.33</c:v>
                </c:pt>
                <c:pt idx="52">
                  <c:v>63.37</c:v>
                </c:pt>
                <c:pt idx="53">
                  <c:v>62.05</c:v>
                </c:pt>
                <c:pt idx="54">
                  <c:v>59.64</c:v>
                </c:pt>
                <c:pt idx="55">
                  <c:v>59.97</c:v>
                </c:pt>
                <c:pt idx="56">
                  <c:v>60.53</c:v>
                </c:pt>
                <c:pt idx="57">
                  <c:v>60.6</c:v>
                </c:pt>
                <c:pt idx="58">
                  <c:v>59.22</c:v>
                </c:pt>
                <c:pt idx="59">
                  <c:v>58.41</c:v>
                </c:pt>
                <c:pt idx="60">
                  <c:v>58.18</c:v>
                </c:pt>
                <c:pt idx="61">
                  <c:v>57.7</c:v>
                </c:pt>
                <c:pt idx="62">
                  <c:v>58.53</c:v>
                </c:pt>
                <c:pt idx="63">
                  <c:v>58.15</c:v>
                </c:pt>
                <c:pt idx="64">
                  <c:v>57.99</c:v>
                </c:pt>
                <c:pt idx="65">
                  <c:v>58.44</c:v>
                </c:pt>
                <c:pt idx="66">
                  <c:v>58.13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56824"/>
        <c:axId val="422356432"/>
      </c:lineChart>
      <c:catAx>
        <c:axId val="422356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6432"/>
        <c:crosses val="autoZero"/>
        <c:auto val="1"/>
        <c:lblAlgn val="ctr"/>
        <c:lblOffset val="100"/>
        <c:noMultiLvlLbl val="0"/>
      </c:catAx>
      <c:valAx>
        <c:axId val="4223564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4/20/2016</c:v>
                </c:pt>
                <c:pt idx="1">
                  <c:v>4/19/2016</c:v>
                </c:pt>
                <c:pt idx="2">
                  <c:v>4/18/2016</c:v>
                </c:pt>
                <c:pt idx="3">
                  <c:v>4/15/2016</c:v>
                </c:pt>
                <c:pt idx="4">
                  <c:v>4/14/2016</c:v>
                </c:pt>
                <c:pt idx="5">
                  <c:v>4/13/2016</c:v>
                </c:pt>
                <c:pt idx="6">
                  <c:v>4/12/2016</c:v>
                </c:pt>
                <c:pt idx="7">
                  <c:v>4/11/2016</c:v>
                </c:pt>
                <c:pt idx="8">
                  <c:v>4/8/2016</c:v>
                </c:pt>
                <c:pt idx="9">
                  <c:v>4/7/2016</c:v>
                </c:pt>
                <c:pt idx="10">
                  <c:v>4/6/2016</c:v>
                </c:pt>
                <c:pt idx="11">
                  <c:v>4/5/2016</c:v>
                </c:pt>
                <c:pt idx="12">
                  <c:v>4/4/2016</c:v>
                </c:pt>
                <c:pt idx="13">
                  <c:v>4/1/2016</c:v>
                </c:pt>
                <c:pt idx="14">
                  <c:v>3/31/2016</c:v>
                </c:pt>
                <c:pt idx="15">
                  <c:v>3/30/2016</c:v>
                </c:pt>
                <c:pt idx="16">
                  <c:v>3/29/2016</c:v>
                </c:pt>
                <c:pt idx="17">
                  <c:v>3/28/2016</c:v>
                </c:pt>
                <c:pt idx="18">
                  <c:v>3/24/2016</c:v>
                </c:pt>
                <c:pt idx="19">
                  <c:v>3/23/2016</c:v>
                </c:pt>
                <c:pt idx="20">
                  <c:v>3/22/2016</c:v>
                </c:pt>
                <c:pt idx="21">
                  <c:v>3/21/2016</c:v>
                </c:pt>
                <c:pt idx="22">
                  <c:v>3/18/2016</c:v>
                </c:pt>
                <c:pt idx="23">
                  <c:v>3/17/2016</c:v>
                </c:pt>
                <c:pt idx="24">
                  <c:v>3/16/2016</c:v>
                </c:pt>
                <c:pt idx="25">
                  <c:v>3/15/2016</c:v>
                </c:pt>
                <c:pt idx="26">
                  <c:v>3/14/2016</c:v>
                </c:pt>
                <c:pt idx="27">
                  <c:v>3/11/2016</c:v>
                </c:pt>
                <c:pt idx="28">
                  <c:v>3/10/2016</c:v>
                </c:pt>
                <c:pt idx="29">
                  <c:v>3/9/2016</c:v>
                </c:pt>
                <c:pt idx="30">
                  <c:v>3/8/2016</c:v>
                </c:pt>
                <c:pt idx="31">
                  <c:v>3/7/2016</c:v>
                </c:pt>
                <c:pt idx="32">
                  <c:v>3/4/2016</c:v>
                </c:pt>
                <c:pt idx="33">
                  <c:v>3/3/2016</c:v>
                </c:pt>
                <c:pt idx="34">
                  <c:v>3/2/2016</c:v>
                </c:pt>
                <c:pt idx="35">
                  <c:v>3/1/2016</c:v>
                </c:pt>
                <c:pt idx="36">
                  <c:v>2/29/2016</c:v>
                </c:pt>
                <c:pt idx="37">
                  <c:v>2/26/2016</c:v>
                </c:pt>
                <c:pt idx="38">
                  <c:v>2/25/2016</c:v>
                </c:pt>
                <c:pt idx="39">
                  <c:v>2/24/2016</c:v>
                </c:pt>
                <c:pt idx="40">
                  <c:v>2/23/2016</c:v>
                </c:pt>
                <c:pt idx="41">
                  <c:v>2/22/2016</c:v>
                </c:pt>
                <c:pt idx="42">
                  <c:v>2/19/2016</c:v>
                </c:pt>
                <c:pt idx="43">
                  <c:v>2/18/2016</c:v>
                </c:pt>
                <c:pt idx="44">
                  <c:v>2/17/2016</c:v>
                </c:pt>
                <c:pt idx="45">
                  <c:v>2/16/2016</c:v>
                </c:pt>
                <c:pt idx="46">
                  <c:v>2/12/2016</c:v>
                </c:pt>
                <c:pt idx="47">
                  <c:v>2/11/2016</c:v>
                </c:pt>
                <c:pt idx="48">
                  <c:v>2/10/2016</c:v>
                </c:pt>
                <c:pt idx="49">
                  <c:v>2/9/2016</c:v>
                </c:pt>
                <c:pt idx="50">
                  <c:v>2/8/2016</c:v>
                </c:pt>
                <c:pt idx="51">
                  <c:v>2/5/2016</c:v>
                </c:pt>
                <c:pt idx="52">
                  <c:v>2/4/2016</c:v>
                </c:pt>
                <c:pt idx="53">
                  <c:v>2/3/2016</c:v>
                </c:pt>
                <c:pt idx="54">
                  <c:v>2/3/2016</c:v>
                </c:pt>
                <c:pt idx="55">
                  <c:v>2/2/2016</c:v>
                </c:pt>
                <c:pt idx="56">
                  <c:v>2/1/2016</c:v>
                </c:pt>
                <c:pt idx="57">
                  <c:v>1/29/2016</c:v>
                </c:pt>
                <c:pt idx="58">
                  <c:v>1/28/2016</c:v>
                </c:pt>
                <c:pt idx="59">
                  <c:v>1/27/2016</c:v>
                </c:pt>
                <c:pt idx="60">
                  <c:v>1/26/2016</c:v>
                </c:pt>
                <c:pt idx="61">
                  <c:v>1/25/2016</c:v>
                </c:pt>
                <c:pt idx="62">
                  <c:v>1/22/2016</c:v>
                </c:pt>
                <c:pt idx="63">
                  <c:v>1/21/2016</c:v>
                </c:pt>
                <c:pt idx="64">
                  <c:v>1/20/2016</c:v>
                </c:pt>
                <c:pt idx="65">
                  <c:v>1/19/2016</c:v>
                </c:pt>
                <c:pt idx="66">
                  <c:v>1/15/2016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83.16</c:v>
                </c:pt>
                <c:pt idx="1">
                  <c:v>82.77</c:v>
                </c:pt>
                <c:pt idx="2">
                  <c:v>81.540000000000006</c:v>
                </c:pt>
                <c:pt idx="3">
                  <c:v>81.63</c:v>
                </c:pt>
                <c:pt idx="4">
                  <c:v>82.14</c:v>
                </c:pt>
                <c:pt idx="5">
                  <c:v>81.14</c:v>
                </c:pt>
                <c:pt idx="6">
                  <c:v>78.72</c:v>
                </c:pt>
                <c:pt idx="7">
                  <c:v>79.28</c:v>
                </c:pt>
                <c:pt idx="8">
                  <c:v>81.489999999999995</c:v>
                </c:pt>
                <c:pt idx="9">
                  <c:v>80.099999999999994</c:v>
                </c:pt>
                <c:pt idx="10">
                  <c:v>81.150000000000006</c:v>
                </c:pt>
                <c:pt idx="11">
                  <c:v>81.2</c:v>
                </c:pt>
                <c:pt idx="12">
                  <c:v>82.49</c:v>
                </c:pt>
                <c:pt idx="13">
                  <c:v>82.97</c:v>
                </c:pt>
                <c:pt idx="14">
                  <c:v>83.25</c:v>
                </c:pt>
                <c:pt idx="15">
                  <c:v>84.75</c:v>
                </c:pt>
                <c:pt idx="16">
                  <c:v>82.8</c:v>
                </c:pt>
                <c:pt idx="17">
                  <c:v>81.75</c:v>
                </c:pt>
                <c:pt idx="18">
                  <c:v>83.87</c:v>
                </c:pt>
                <c:pt idx="19">
                  <c:v>82.86</c:v>
                </c:pt>
                <c:pt idx="20">
                  <c:v>84.3</c:v>
                </c:pt>
                <c:pt idx="21">
                  <c:v>84.04</c:v>
                </c:pt>
                <c:pt idx="22">
                  <c:v>84.02</c:v>
                </c:pt>
                <c:pt idx="23">
                  <c:v>82.8</c:v>
                </c:pt>
                <c:pt idx="24">
                  <c:v>80.989999999999995</c:v>
                </c:pt>
                <c:pt idx="25">
                  <c:v>79</c:v>
                </c:pt>
                <c:pt idx="26">
                  <c:v>78.97</c:v>
                </c:pt>
                <c:pt idx="27">
                  <c:v>79.010000000000005</c:v>
                </c:pt>
                <c:pt idx="28">
                  <c:v>75.760000000000005</c:v>
                </c:pt>
                <c:pt idx="29">
                  <c:v>75.75</c:v>
                </c:pt>
                <c:pt idx="30">
                  <c:v>76.36</c:v>
                </c:pt>
                <c:pt idx="31">
                  <c:v>79.72</c:v>
                </c:pt>
                <c:pt idx="32">
                  <c:v>77.400000000000006</c:v>
                </c:pt>
                <c:pt idx="33">
                  <c:v>77</c:v>
                </c:pt>
                <c:pt idx="34">
                  <c:v>76.400000000000006</c:v>
                </c:pt>
                <c:pt idx="35">
                  <c:v>75.31</c:v>
                </c:pt>
                <c:pt idx="36">
                  <c:v>73.17</c:v>
                </c:pt>
                <c:pt idx="37">
                  <c:v>74.7</c:v>
                </c:pt>
                <c:pt idx="38">
                  <c:v>73.67</c:v>
                </c:pt>
                <c:pt idx="39">
                  <c:v>73.94</c:v>
                </c:pt>
                <c:pt idx="40">
                  <c:v>73.87</c:v>
                </c:pt>
                <c:pt idx="41">
                  <c:v>75.959999999999994</c:v>
                </c:pt>
                <c:pt idx="42">
                  <c:v>75</c:v>
                </c:pt>
                <c:pt idx="43">
                  <c:v>74.83</c:v>
                </c:pt>
                <c:pt idx="44">
                  <c:v>75.77</c:v>
                </c:pt>
                <c:pt idx="45">
                  <c:v>73.989999999999995</c:v>
                </c:pt>
                <c:pt idx="46">
                  <c:v>72.56</c:v>
                </c:pt>
                <c:pt idx="47">
                  <c:v>71.67</c:v>
                </c:pt>
                <c:pt idx="48">
                  <c:v>73.02</c:v>
                </c:pt>
                <c:pt idx="49">
                  <c:v>71.42</c:v>
                </c:pt>
                <c:pt idx="50">
                  <c:v>70.489999999999995</c:v>
                </c:pt>
                <c:pt idx="51">
                  <c:v>70.14</c:v>
                </c:pt>
                <c:pt idx="52">
                  <c:v>69.37</c:v>
                </c:pt>
                <c:pt idx="53">
                  <c:v>67.319999999999993</c:v>
                </c:pt>
                <c:pt idx="55">
                  <c:v>66.599999999999994</c:v>
                </c:pt>
                <c:pt idx="56">
                  <c:v>70.19</c:v>
                </c:pt>
                <c:pt idx="57">
                  <c:v>70.5</c:v>
                </c:pt>
                <c:pt idx="58">
                  <c:v>70.11</c:v>
                </c:pt>
                <c:pt idx="59">
                  <c:v>69.89</c:v>
                </c:pt>
                <c:pt idx="60">
                  <c:v>68.900000000000006</c:v>
                </c:pt>
                <c:pt idx="61">
                  <c:v>67.73</c:v>
                </c:pt>
                <c:pt idx="62">
                  <c:v>68.59</c:v>
                </c:pt>
                <c:pt idx="63">
                  <c:v>70.069999999999993</c:v>
                </c:pt>
                <c:pt idx="64">
                  <c:v>71.180000000000007</c:v>
                </c:pt>
                <c:pt idx="65">
                  <c:v>71.849999999999994</c:v>
                </c:pt>
                <c:pt idx="66">
                  <c:v>71.77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52904"/>
        <c:axId val="422357608"/>
      </c:lineChart>
      <c:catAx>
        <c:axId val="42235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7608"/>
        <c:crosses val="autoZero"/>
        <c:auto val="1"/>
        <c:lblAlgn val="ctr"/>
        <c:lblOffset val="100"/>
        <c:noMultiLvlLbl val="0"/>
      </c:catAx>
      <c:valAx>
        <c:axId val="4223576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5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32.65</c:v>
                </c:pt>
                <c:pt idx="1">
                  <c:v>30.28</c:v>
                </c:pt>
                <c:pt idx="2">
                  <c:v>30.25</c:v>
                </c:pt>
                <c:pt idx="3">
                  <c:v>29.04</c:v>
                </c:pt>
                <c:pt idx="4">
                  <c:v>29.29</c:v>
                </c:pt>
                <c:pt idx="5">
                  <c:v>29.38</c:v>
                </c:pt>
                <c:pt idx="6">
                  <c:v>29.43</c:v>
                </c:pt>
                <c:pt idx="7">
                  <c:v>28.28</c:v>
                </c:pt>
                <c:pt idx="8">
                  <c:v>27.99</c:v>
                </c:pt>
                <c:pt idx="9">
                  <c:v>27</c:v>
                </c:pt>
                <c:pt idx="10">
                  <c:v>27.98</c:v>
                </c:pt>
                <c:pt idx="11">
                  <c:v>26.73</c:v>
                </c:pt>
                <c:pt idx="12">
                  <c:v>25</c:v>
                </c:pt>
                <c:pt idx="13">
                  <c:v>24.28</c:v>
                </c:pt>
                <c:pt idx="14">
                  <c:v>24.58</c:v>
                </c:pt>
                <c:pt idx="15">
                  <c:v>23.31</c:v>
                </c:pt>
                <c:pt idx="16">
                  <c:v>22.47</c:v>
                </c:pt>
                <c:pt idx="17">
                  <c:v>21.69</c:v>
                </c:pt>
                <c:pt idx="18">
                  <c:v>22.22</c:v>
                </c:pt>
                <c:pt idx="19">
                  <c:v>22.36</c:v>
                </c:pt>
                <c:pt idx="20">
                  <c:v>24.77</c:v>
                </c:pt>
                <c:pt idx="21">
                  <c:v>26.56</c:v>
                </c:pt>
                <c:pt idx="22">
                  <c:v>27.06</c:v>
                </c:pt>
                <c:pt idx="23">
                  <c:v>26.76</c:v>
                </c:pt>
                <c:pt idx="24">
                  <c:v>26.81</c:v>
                </c:pt>
                <c:pt idx="25">
                  <c:v>27.37</c:v>
                </c:pt>
                <c:pt idx="26">
                  <c:v>26.93</c:v>
                </c:pt>
                <c:pt idx="27">
                  <c:v>25.69</c:v>
                </c:pt>
                <c:pt idx="28">
                  <c:v>26.15</c:v>
                </c:pt>
                <c:pt idx="29">
                  <c:v>26.2</c:v>
                </c:pt>
                <c:pt idx="30">
                  <c:v>25.08</c:v>
                </c:pt>
                <c:pt idx="31">
                  <c:v>24.19</c:v>
                </c:pt>
                <c:pt idx="32">
                  <c:v>22.39</c:v>
                </c:pt>
                <c:pt idx="33">
                  <c:v>22.49</c:v>
                </c:pt>
                <c:pt idx="34">
                  <c:v>19.46</c:v>
                </c:pt>
                <c:pt idx="35">
                  <c:v>18.010000000000002</c:v>
                </c:pt>
                <c:pt idx="36">
                  <c:v>18.43</c:v>
                </c:pt>
                <c:pt idx="37">
                  <c:v>18.8</c:v>
                </c:pt>
                <c:pt idx="38">
                  <c:v>18.64</c:v>
                </c:pt>
                <c:pt idx="39">
                  <c:v>18.899999999999999</c:v>
                </c:pt>
                <c:pt idx="40">
                  <c:v>17.95</c:v>
                </c:pt>
                <c:pt idx="41">
                  <c:v>19.079999999999998</c:v>
                </c:pt>
                <c:pt idx="42">
                  <c:v>18.82</c:v>
                </c:pt>
                <c:pt idx="43">
                  <c:v>20.05</c:v>
                </c:pt>
                <c:pt idx="44">
                  <c:v>20.79</c:v>
                </c:pt>
                <c:pt idx="45">
                  <c:v>18.37</c:v>
                </c:pt>
                <c:pt idx="46">
                  <c:v>17.38</c:v>
                </c:pt>
                <c:pt idx="47">
                  <c:v>16.670000000000002</c:v>
                </c:pt>
                <c:pt idx="48">
                  <c:v>18.63</c:v>
                </c:pt>
                <c:pt idx="49">
                  <c:v>26.35</c:v>
                </c:pt>
                <c:pt idx="50">
                  <c:v>27.94</c:v>
                </c:pt>
                <c:pt idx="51">
                  <c:v>29.57</c:v>
                </c:pt>
                <c:pt idx="52">
                  <c:v>29.49</c:v>
                </c:pt>
                <c:pt idx="53">
                  <c:v>31.36</c:v>
                </c:pt>
                <c:pt idx="54">
                  <c:v>32.04</c:v>
                </c:pt>
                <c:pt idx="55">
                  <c:v>33.76</c:v>
                </c:pt>
                <c:pt idx="56">
                  <c:v>35.65</c:v>
                </c:pt>
                <c:pt idx="57">
                  <c:v>35.619999999999997</c:v>
                </c:pt>
                <c:pt idx="58">
                  <c:v>32.840000000000003</c:v>
                </c:pt>
                <c:pt idx="59">
                  <c:v>34.24</c:v>
                </c:pt>
                <c:pt idx="60">
                  <c:v>30.62</c:v>
                </c:pt>
                <c:pt idx="61">
                  <c:v>32.04</c:v>
                </c:pt>
                <c:pt idx="62">
                  <c:v>31.77</c:v>
                </c:pt>
                <c:pt idx="63">
                  <c:v>33.82</c:v>
                </c:pt>
                <c:pt idx="64">
                  <c:v>31.09</c:v>
                </c:pt>
                <c:pt idx="65">
                  <c:v>35.200000000000003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60352"/>
        <c:axId val="422360744"/>
      </c:lineChart>
      <c:dateAx>
        <c:axId val="422360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60744"/>
        <c:crosses val="autoZero"/>
        <c:auto val="1"/>
        <c:lblOffset val="100"/>
        <c:baseTimeUnit val="days"/>
      </c:dateAx>
      <c:valAx>
        <c:axId val="4223607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153.22999999999999</c:v>
                </c:pt>
                <c:pt idx="1">
                  <c:v>151.07</c:v>
                </c:pt>
                <c:pt idx="2">
                  <c:v>155.9</c:v>
                </c:pt>
                <c:pt idx="3">
                  <c:v>155.49</c:v>
                </c:pt>
                <c:pt idx="4">
                  <c:v>158.82</c:v>
                </c:pt>
                <c:pt idx="5">
                  <c:v>159.47999999999999</c:v>
                </c:pt>
                <c:pt idx="6">
                  <c:v>155.43</c:v>
                </c:pt>
                <c:pt idx="7">
                  <c:v>155.61000000000001</c:v>
                </c:pt>
                <c:pt idx="8">
                  <c:v>156.15</c:v>
                </c:pt>
                <c:pt idx="9">
                  <c:v>154.97</c:v>
                </c:pt>
                <c:pt idx="10">
                  <c:v>157.54</c:v>
                </c:pt>
                <c:pt idx="11">
                  <c:v>155.03</c:v>
                </c:pt>
                <c:pt idx="12">
                  <c:v>156.01</c:v>
                </c:pt>
                <c:pt idx="13">
                  <c:v>157.80000000000001</c:v>
                </c:pt>
                <c:pt idx="14">
                  <c:v>154.5</c:v>
                </c:pt>
                <c:pt idx="15">
                  <c:v>156.93</c:v>
                </c:pt>
                <c:pt idx="16">
                  <c:v>154.13</c:v>
                </c:pt>
                <c:pt idx="17">
                  <c:v>153.1</c:v>
                </c:pt>
                <c:pt idx="18">
                  <c:v>153</c:v>
                </c:pt>
                <c:pt idx="19">
                  <c:v>152.99</c:v>
                </c:pt>
                <c:pt idx="20">
                  <c:v>154.76</c:v>
                </c:pt>
                <c:pt idx="21">
                  <c:v>152.88999999999999</c:v>
                </c:pt>
                <c:pt idx="22">
                  <c:v>152.49</c:v>
                </c:pt>
                <c:pt idx="23">
                  <c:v>151.55000000000001</c:v>
                </c:pt>
                <c:pt idx="24">
                  <c:v>148.63</c:v>
                </c:pt>
                <c:pt idx="26">
                  <c:v>148.47</c:v>
                </c:pt>
                <c:pt idx="27">
                  <c:v>148.13999999999999</c:v>
                </c:pt>
                <c:pt idx="28">
                  <c:v>148.82</c:v>
                </c:pt>
                <c:pt idx="29">
                  <c:v>144.41999999999999</c:v>
                </c:pt>
                <c:pt idx="30">
                  <c:v>141.96</c:v>
                </c:pt>
                <c:pt idx="31">
                  <c:v>139.63</c:v>
                </c:pt>
                <c:pt idx="32">
                  <c:v>143.51</c:v>
                </c:pt>
                <c:pt idx="33">
                  <c:v>146.06</c:v>
                </c:pt>
                <c:pt idx="34">
                  <c:v>137.33000000000001</c:v>
                </c:pt>
                <c:pt idx="35">
                  <c:v>136.97</c:v>
                </c:pt>
                <c:pt idx="36">
                  <c:v>138.43</c:v>
                </c:pt>
                <c:pt idx="37">
                  <c:v>133.97</c:v>
                </c:pt>
                <c:pt idx="38">
                  <c:v>133.11000000000001</c:v>
                </c:pt>
                <c:pt idx="39">
                  <c:v>132.47</c:v>
                </c:pt>
                <c:pt idx="40">
                  <c:v>130.34</c:v>
                </c:pt>
                <c:pt idx="41">
                  <c:v>128.16</c:v>
                </c:pt>
                <c:pt idx="42">
                  <c:v>130.63999999999999</c:v>
                </c:pt>
                <c:pt idx="43">
                  <c:v>128.66999999999999</c:v>
                </c:pt>
                <c:pt idx="44">
                  <c:v>127.07</c:v>
                </c:pt>
                <c:pt idx="45">
                  <c:v>130.68</c:v>
                </c:pt>
                <c:pt idx="46">
                  <c:v>126.24</c:v>
                </c:pt>
                <c:pt idx="47">
                  <c:v>121.66</c:v>
                </c:pt>
                <c:pt idx="48">
                  <c:v>116.31</c:v>
                </c:pt>
                <c:pt idx="49">
                  <c:v>119.2</c:v>
                </c:pt>
                <c:pt idx="50">
                  <c:v>119.71</c:v>
                </c:pt>
                <c:pt idx="51">
                  <c:v>121.86</c:v>
                </c:pt>
                <c:pt idx="52">
                  <c:v>128.36000000000001</c:v>
                </c:pt>
                <c:pt idx="53">
                  <c:v>136.12</c:v>
                </c:pt>
                <c:pt idx="54">
                  <c:v>131.36000000000001</c:v>
                </c:pt>
                <c:pt idx="55">
                  <c:v>133.24</c:v>
                </c:pt>
                <c:pt idx="56">
                  <c:v>137.68</c:v>
                </c:pt>
                <c:pt idx="57">
                  <c:v>133.71</c:v>
                </c:pt>
                <c:pt idx="58">
                  <c:v>126.37</c:v>
                </c:pt>
                <c:pt idx="59">
                  <c:v>122.35</c:v>
                </c:pt>
                <c:pt idx="60">
                  <c:v>124.39</c:v>
                </c:pt>
                <c:pt idx="61">
                  <c:v>124.49</c:v>
                </c:pt>
                <c:pt idx="62">
                  <c:v>124.51</c:v>
                </c:pt>
                <c:pt idx="63">
                  <c:v>124.53</c:v>
                </c:pt>
                <c:pt idx="64">
                  <c:v>123.83</c:v>
                </c:pt>
                <c:pt idx="65">
                  <c:v>120.07</c:v>
                </c:pt>
                <c:pt idx="66">
                  <c:v>119.97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65448"/>
        <c:axId val="422364272"/>
      </c:lineChart>
      <c:catAx>
        <c:axId val="422365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64272"/>
        <c:crosses val="autoZero"/>
        <c:auto val="1"/>
        <c:lblAlgn val="ctr"/>
        <c:lblOffset val="100"/>
        <c:noMultiLvlLbl val="0"/>
      </c:catAx>
      <c:valAx>
        <c:axId val="422364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6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8-Mar-16</c:v>
                </c:pt>
                <c:pt idx="31">
                  <c:v>7-Mar-16</c:v>
                </c:pt>
                <c:pt idx="32">
                  <c:v>4-Mar-16</c:v>
                </c:pt>
                <c:pt idx="33">
                  <c:v>3-Mar-16</c:v>
                </c:pt>
                <c:pt idx="34">
                  <c:v>2-Mar-16</c:v>
                </c:pt>
                <c:pt idx="35">
                  <c:v>1-Mar-16</c:v>
                </c:pt>
                <c:pt idx="36">
                  <c:v>29-Feb-16</c:v>
                </c:pt>
                <c:pt idx="37">
                  <c:v>26-Feb-16</c:v>
                </c:pt>
                <c:pt idx="38">
                  <c:v>25-Feb-16</c:v>
                </c:pt>
                <c:pt idx="39">
                  <c:v>24-Feb-16</c:v>
                </c:pt>
                <c:pt idx="40">
                  <c:v>23-Feb-16</c:v>
                </c:pt>
                <c:pt idx="41">
                  <c:v>22-Feb-16</c:v>
                </c:pt>
                <c:pt idx="42">
                  <c:v>19-Feb-16</c:v>
                </c:pt>
                <c:pt idx="43">
                  <c:v>18-Feb-16</c:v>
                </c:pt>
                <c:pt idx="44">
                  <c:v>17-Feb-16</c:v>
                </c:pt>
                <c:pt idx="45">
                  <c:v>16-Feb-16</c:v>
                </c:pt>
                <c:pt idx="46">
                  <c:v>12-Feb-16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46.6</c:v>
                </c:pt>
                <c:pt idx="1">
                  <c:v>46.87</c:v>
                </c:pt>
                <c:pt idx="2">
                  <c:v>46.55</c:v>
                </c:pt>
                <c:pt idx="3">
                  <c:v>47.5</c:v>
                </c:pt>
                <c:pt idx="4">
                  <c:v>48.49</c:v>
                </c:pt>
                <c:pt idx="5">
                  <c:v>48.04</c:v>
                </c:pt>
                <c:pt idx="6">
                  <c:v>46.63</c:v>
                </c:pt>
                <c:pt idx="7">
                  <c:v>46.55</c:v>
                </c:pt>
                <c:pt idx="8">
                  <c:v>46.29</c:v>
                </c:pt>
                <c:pt idx="9">
                  <c:v>45.8</c:v>
                </c:pt>
                <c:pt idx="10">
                  <c:v>47.2</c:v>
                </c:pt>
                <c:pt idx="11">
                  <c:v>47.16</c:v>
                </c:pt>
                <c:pt idx="12">
                  <c:v>47.15</c:v>
                </c:pt>
                <c:pt idx="13">
                  <c:v>47.01</c:v>
                </c:pt>
                <c:pt idx="14">
                  <c:v>48.68</c:v>
                </c:pt>
                <c:pt idx="15">
                  <c:v>49.33</c:v>
                </c:pt>
                <c:pt idx="16">
                  <c:v>49.13</c:v>
                </c:pt>
                <c:pt idx="17">
                  <c:v>48.2</c:v>
                </c:pt>
                <c:pt idx="18">
                  <c:v>47.84</c:v>
                </c:pt>
                <c:pt idx="19">
                  <c:v>48.91</c:v>
                </c:pt>
                <c:pt idx="20">
                  <c:v>49.39</c:v>
                </c:pt>
                <c:pt idx="21">
                  <c:v>50.12</c:v>
                </c:pt>
                <c:pt idx="22">
                  <c:v>50.05</c:v>
                </c:pt>
                <c:pt idx="23">
                  <c:v>48.62</c:v>
                </c:pt>
                <c:pt idx="24">
                  <c:v>48.77</c:v>
                </c:pt>
                <c:pt idx="25">
                  <c:v>47.76</c:v>
                </c:pt>
                <c:pt idx="26">
                  <c:v>47.89</c:v>
                </c:pt>
                <c:pt idx="27">
                  <c:v>47.69</c:v>
                </c:pt>
                <c:pt idx="28">
                  <c:v>47</c:v>
                </c:pt>
                <c:pt idx="29">
                  <c:v>46.74</c:v>
                </c:pt>
                <c:pt idx="30">
                  <c:v>46.22</c:v>
                </c:pt>
                <c:pt idx="31">
                  <c:v>48.39</c:v>
                </c:pt>
                <c:pt idx="32">
                  <c:v>48.67</c:v>
                </c:pt>
                <c:pt idx="33">
                  <c:v>48.79</c:v>
                </c:pt>
                <c:pt idx="34">
                  <c:v>48.55</c:v>
                </c:pt>
                <c:pt idx="35">
                  <c:v>48.9</c:v>
                </c:pt>
                <c:pt idx="36">
                  <c:v>48.24</c:v>
                </c:pt>
                <c:pt idx="37">
                  <c:v>47.86</c:v>
                </c:pt>
                <c:pt idx="38">
                  <c:v>49.2</c:v>
                </c:pt>
                <c:pt idx="39">
                  <c:v>48.94</c:v>
                </c:pt>
                <c:pt idx="40">
                  <c:v>48.95</c:v>
                </c:pt>
                <c:pt idx="41">
                  <c:v>48.82</c:v>
                </c:pt>
                <c:pt idx="42">
                  <c:v>46.72</c:v>
                </c:pt>
                <c:pt idx="43">
                  <c:v>46.46</c:v>
                </c:pt>
                <c:pt idx="44">
                  <c:v>46.1</c:v>
                </c:pt>
                <c:pt idx="45">
                  <c:v>44.58</c:v>
                </c:pt>
                <c:pt idx="46">
                  <c:v>42.99</c:v>
                </c:pt>
                <c:pt idx="48">
                  <c:v>42.7</c:v>
                </c:pt>
                <c:pt idx="49">
                  <c:v>43.27</c:v>
                </c:pt>
                <c:pt idx="50">
                  <c:v>41.98</c:v>
                </c:pt>
                <c:pt idx="51">
                  <c:v>40.770000000000003</c:v>
                </c:pt>
                <c:pt idx="52">
                  <c:v>42.01</c:v>
                </c:pt>
                <c:pt idx="53">
                  <c:v>44.04</c:v>
                </c:pt>
                <c:pt idx="54">
                  <c:v>43.8</c:v>
                </c:pt>
                <c:pt idx="55">
                  <c:v>43.61</c:v>
                </c:pt>
                <c:pt idx="56">
                  <c:v>45.21</c:v>
                </c:pt>
                <c:pt idx="57">
                  <c:v>44.29</c:v>
                </c:pt>
                <c:pt idx="58">
                  <c:v>43.2</c:v>
                </c:pt>
                <c:pt idx="59">
                  <c:v>44.72</c:v>
                </c:pt>
                <c:pt idx="60">
                  <c:v>46.11</c:v>
                </c:pt>
                <c:pt idx="61">
                  <c:v>45.94</c:v>
                </c:pt>
                <c:pt idx="62">
                  <c:v>46.76</c:v>
                </c:pt>
                <c:pt idx="63">
                  <c:v>46.52</c:v>
                </c:pt>
                <c:pt idx="64">
                  <c:v>45.69</c:v>
                </c:pt>
                <c:pt idx="65">
                  <c:v>45.96</c:v>
                </c:pt>
                <c:pt idx="66">
                  <c:v>44.5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06488"/>
        <c:axId val="433676624"/>
      </c:lineChart>
      <c:catAx>
        <c:axId val="373106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6624"/>
        <c:crosses val="autoZero"/>
        <c:auto val="1"/>
        <c:lblAlgn val="ctr"/>
        <c:lblOffset val="100"/>
        <c:noMultiLvlLbl val="0"/>
      </c:catAx>
      <c:valAx>
        <c:axId val="43367662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0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103.27</c:v>
                </c:pt>
                <c:pt idx="1">
                  <c:v>102.64</c:v>
                </c:pt>
                <c:pt idx="2">
                  <c:v>101.48</c:v>
                </c:pt>
                <c:pt idx="3">
                  <c:v>98.59</c:v>
                </c:pt>
                <c:pt idx="4">
                  <c:v>98.63</c:v>
                </c:pt>
                <c:pt idx="5">
                  <c:v>99.48</c:v>
                </c:pt>
                <c:pt idx="6">
                  <c:v>97.35</c:v>
                </c:pt>
                <c:pt idx="7">
                  <c:v>96.27</c:v>
                </c:pt>
                <c:pt idx="8">
                  <c:v>96.42</c:v>
                </c:pt>
                <c:pt idx="9">
                  <c:v>96.16</c:v>
                </c:pt>
                <c:pt idx="10">
                  <c:v>97.48</c:v>
                </c:pt>
                <c:pt idx="11">
                  <c:v>97</c:v>
                </c:pt>
                <c:pt idx="12">
                  <c:v>98.68</c:v>
                </c:pt>
                <c:pt idx="13">
                  <c:v>99.07</c:v>
                </c:pt>
                <c:pt idx="14">
                  <c:v>99.31</c:v>
                </c:pt>
                <c:pt idx="15">
                  <c:v>98.91</c:v>
                </c:pt>
                <c:pt idx="16">
                  <c:v>98.16</c:v>
                </c:pt>
                <c:pt idx="17">
                  <c:v>98.09</c:v>
                </c:pt>
                <c:pt idx="18">
                  <c:v>97.22</c:v>
                </c:pt>
                <c:pt idx="19">
                  <c:v>96.83</c:v>
                </c:pt>
                <c:pt idx="20">
                  <c:v>97.58</c:v>
                </c:pt>
                <c:pt idx="21">
                  <c:v>98.46</c:v>
                </c:pt>
                <c:pt idx="22">
                  <c:v>99.2</c:v>
                </c:pt>
                <c:pt idx="23">
                  <c:v>99.6</c:v>
                </c:pt>
                <c:pt idx="24">
                  <c:v>98.44</c:v>
                </c:pt>
                <c:pt idx="25">
                  <c:v>98.24</c:v>
                </c:pt>
                <c:pt idx="26">
                  <c:v>98.81</c:v>
                </c:pt>
                <c:pt idx="27">
                  <c:v>97.94</c:v>
                </c:pt>
                <c:pt idx="28">
                  <c:v>97.04</c:v>
                </c:pt>
                <c:pt idx="29">
                  <c:v>97.66</c:v>
                </c:pt>
                <c:pt idx="30">
                  <c:v>97.82</c:v>
                </c:pt>
                <c:pt idx="31">
                  <c:v>99.39</c:v>
                </c:pt>
                <c:pt idx="32">
                  <c:v>98.48</c:v>
                </c:pt>
                <c:pt idx="33">
                  <c:v>98.82</c:v>
                </c:pt>
                <c:pt idx="34">
                  <c:v>97</c:v>
                </c:pt>
                <c:pt idx="35">
                  <c:v>97.65</c:v>
                </c:pt>
                <c:pt idx="36">
                  <c:v>95.52</c:v>
                </c:pt>
                <c:pt idx="37">
                  <c:v>95.31</c:v>
                </c:pt>
                <c:pt idx="38">
                  <c:v>95.65</c:v>
                </c:pt>
                <c:pt idx="39">
                  <c:v>95.43</c:v>
                </c:pt>
                <c:pt idx="40">
                  <c:v>95.38</c:v>
                </c:pt>
                <c:pt idx="41">
                  <c:v>96.37</c:v>
                </c:pt>
                <c:pt idx="42">
                  <c:v>95.01</c:v>
                </c:pt>
                <c:pt idx="43">
                  <c:v>95.17</c:v>
                </c:pt>
                <c:pt idx="44">
                  <c:v>95.5</c:v>
                </c:pt>
                <c:pt idx="45">
                  <c:v>92.91</c:v>
                </c:pt>
                <c:pt idx="46">
                  <c:v>91.15</c:v>
                </c:pt>
                <c:pt idx="47">
                  <c:v>90.31</c:v>
                </c:pt>
                <c:pt idx="48">
                  <c:v>88.85</c:v>
                </c:pt>
                <c:pt idx="49">
                  <c:v>92.32</c:v>
                </c:pt>
                <c:pt idx="50">
                  <c:v>92.12</c:v>
                </c:pt>
                <c:pt idx="51">
                  <c:v>93.9</c:v>
                </c:pt>
                <c:pt idx="52">
                  <c:v>95.43</c:v>
                </c:pt>
                <c:pt idx="53">
                  <c:v>95.14</c:v>
                </c:pt>
                <c:pt idx="54">
                  <c:v>93.12</c:v>
                </c:pt>
                <c:pt idx="55">
                  <c:v>95.15</c:v>
                </c:pt>
                <c:pt idx="56">
                  <c:v>95.82</c:v>
                </c:pt>
                <c:pt idx="57">
                  <c:v>93.53</c:v>
                </c:pt>
                <c:pt idx="58">
                  <c:v>94.32</c:v>
                </c:pt>
                <c:pt idx="59">
                  <c:v>96.27</c:v>
                </c:pt>
                <c:pt idx="60">
                  <c:v>95.29</c:v>
                </c:pt>
                <c:pt idx="61">
                  <c:v>96.9</c:v>
                </c:pt>
                <c:pt idx="62">
                  <c:v>94.02</c:v>
                </c:pt>
                <c:pt idx="63">
                  <c:v>92.54</c:v>
                </c:pt>
                <c:pt idx="64">
                  <c:v>93.97</c:v>
                </c:pt>
                <c:pt idx="65">
                  <c:v>93.9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69568"/>
        <c:axId val="433677016"/>
      </c:lineChart>
      <c:dateAx>
        <c:axId val="43366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7016"/>
        <c:crosses val="autoZero"/>
        <c:auto val="1"/>
        <c:lblOffset val="100"/>
        <c:baseTimeUnit val="days"/>
      </c:dateAx>
      <c:valAx>
        <c:axId val="433677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5.68</c:v>
                </c:pt>
                <c:pt idx="2">
                  <c:v>5.46</c:v>
                </c:pt>
                <c:pt idx="3">
                  <c:v>5.41</c:v>
                </c:pt>
                <c:pt idx="4">
                  <c:v>5.38</c:v>
                </c:pt>
                <c:pt idx="5">
                  <c:v>5.36</c:v>
                </c:pt>
                <c:pt idx="6">
                  <c:v>5.34</c:v>
                </c:pt>
                <c:pt idx="7">
                  <c:v>5.24</c:v>
                </c:pt>
                <c:pt idx="8">
                  <c:v>5.25</c:v>
                </c:pt>
                <c:pt idx="9">
                  <c:v>5.34</c:v>
                </c:pt>
                <c:pt idx="10">
                  <c:v>5.36</c:v>
                </c:pt>
                <c:pt idx="11">
                  <c:v>5.23</c:v>
                </c:pt>
                <c:pt idx="12">
                  <c:v>5.42</c:v>
                </c:pt>
                <c:pt idx="13">
                  <c:v>5.47</c:v>
                </c:pt>
                <c:pt idx="14">
                  <c:v>5.59</c:v>
                </c:pt>
                <c:pt idx="15">
                  <c:v>5.63</c:v>
                </c:pt>
                <c:pt idx="16">
                  <c:v>5.47</c:v>
                </c:pt>
                <c:pt idx="17">
                  <c:v>5.3</c:v>
                </c:pt>
                <c:pt idx="18">
                  <c:v>5.27</c:v>
                </c:pt>
                <c:pt idx="19">
                  <c:v>5.21</c:v>
                </c:pt>
                <c:pt idx="20">
                  <c:v>5.31</c:v>
                </c:pt>
                <c:pt idx="21">
                  <c:v>5.27</c:v>
                </c:pt>
                <c:pt idx="22">
                  <c:v>5.28</c:v>
                </c:pt>
                <c:pt idx="23">
                  <c:v>5.29</c:v>
                </c:pt>
                <c:pt idx="24">
                  <c:v>5.34</c:v>
                </c:pt>
                <c:pt idx="25">
                  <c:v>5.16</c:v>
                </c:pt>
                <c:pt idx="26">
                  <c:v>5.34</c:v>
                </c:pt>
                <c:pt idx="27">
                  <c:v>5.38</c:v>
                </c:pt>
                <c:pt idx="28">
                  <c:v>5.32</c:v>
                </c:pt>
                <c:pt idx="29">
                  <c:v>5.17</c:v>
                </c:pt>
                <c:pt idx="31">
                  <c:v>5.65</c:v>
                </c:pt>
                <c:pt idx="32">
                  <c:v>5.79</c:v>
                </c:pt>
                <c:pt idx="33">
                  <c:v>5.57</c:v>
                </c:pt>
                <c:pt idx="34">
                  <c:v>5.69</c:v>
                </c:pt>
                <c:pt idx="35">
                  <c:v>5.63</c:v>
                </c:pt>
                <c:pt idx="36">
                  <c:v>5.47</c:v>
                </c:pt>
                <c:pt idx="37">
                  <c:v>5.41</c:v>
                </c:pt>
                <c:pt idx="38">
                  <c:v>5.43</c:v>
                </c:pt>
                <c:pt idx="39">
                  <c:v>5.31</c:v>
                </c:pt>
                <c:pt idx="40">
                  <c:v>5.3</c:v>
                </c:pt>
                <c:pt idx="41">
                  <c:v>5.08</c:v>
                </c:pt>
                <c:pt idx="42">
                  <c:v>4.51</c:v>
                </c:pt>
                <c:pt idx="43">
                  <c:v>4.4400000000000004</c:v>
                </c:pt>
                <c:pt idx="44">
                  <c:v>4.54</c:v>
                </c:pt>
                <c:pt idx="45">
                  <c:v>4.42</c:v>
                </c:pt>
                <c:pt idx="46">
                  <c:v>4.25</c:v>
                </c:pt>
                <c:pt idx="47">
                  <c:v>4.24</c:v>
                </c:pt>
                <c:pt idx="48">
                  <c:v>4.17</c:v>
                </c:pt>
                <c:pt idx="49">
                  <c:v>4.17</c:v>
                </c:pt>
                <c:pt idx="50">
                  <c:v>4.32</c:v>
                </c:pt>
                <c:pt idx="51">
                  <c:v>4.32</c:v>
                </c:pt>
                <c:pt idx="52">
                  <c:v>4.68</c:v>
                </c:pt>
                <c:pt idx="53">
                  <c:v>4.7</c:v>
                </c:pt>
                <c:pt idx="54">
                  <c:v>4.5999999999999996</c:v>
                </c:pt>
                <c:pt idx="55">
                  <c:v>4.3499999999999996</c:v>
                </c:pt>
                <c:pt idx="56">
                  <c:v>4.58</c:v>
                </c:pt>
                <c:pt idx="57">
                  <c:v>4.55</c:v>
                </c:pt>
                <c:pt idx="58">
                  <c:v>4.51</c:v>
                </c:pt>
                <c:pt idx="59">
                  <c:v>4.45</c:v>
                </c:pt>
                <c:pt idx="60">
                  <c:v>4.42</c:v>
                </c:pt>
                <c:pt idx="61">
                  <c:v>4.1900000000000004</c:v>
                </c:pt>
                <c:pt idx="62">
                  <c:v>4.3600000000000003</c:v>
                </c:pt>
                <c:pt idx="63">
                  <c:v>4</c:v>
                </c:pt>
                <c:pt idx="64">
                  <c:v>3.94</c:v>
                </c:pt>
                <c:pt idx="65">
                  <c:v>4.18</c:v>
                </c:pt>
                <c:pt idx="66">
                  <c:v>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70744"/>
        <c:axId val="433668000"/>
      </c:lineChart>
      <c:dateAx>
        <c:axId val="433670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8000"/>
        <c:crosses val="autoZero"/>
        <c:auto val="1"/>
        <c:lblOffset val="100"/>
        <c:baseTimeUnit val="days"/>
      </c:dateAx>
      <c:valAx>
        <c:axId val="4336680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100.11</c:v>
                </c:pt>
                <c:pt idx="1">
                  <c:v>99.44</c:v>
                </c:pt>
                <c:pt idx="2">
                  <c:v>99.2</c:v>
                </c:pt>
                <c:pt idx="3">
                  <c:v>98.29</c:v>
                </c:pt>
                <c:pt idx="4">
                  <c:v>98.19</c:v>
                </c:pt>
                <c:pt idx="5">
                  <c:v>97.19</c:v>
                </c:pt>
                <c:pt idx="6">
                  <c:v>97.24</c:v>
                </c:pt>
                <c:pt idx="7">
                  <c:v>95.83</c:v>
                </c:pt>
                <c:pt idx="8">
                  <c:v>96.09</c:v>
                </c:pt>
                <c:pt idx="9">
                  <c:v>95.57</c:v>
                </c:pt>
                <c:pt idx="10">
                  <c:v>97.44</c:v>
                </c:pt>
                <c:pt idx="11">
                  <c:v>95.57</c:v>
                </c:pt>
                <c:pt idx="12">
                  <c:v>94.24</c:v>
                </c:pt>
                <c:pt idx="13">
                  <c:v>94.12</c:v>
                </c:pt>
                <c:pt idx="14">
                  <c:v>91.86</c:v>
                </c:pt>
                <c:pt idx="15">
                  <c:v>91.97</c:v>
                </c:pt>
                <c:pt idx="16">
                  <c:v>92.2</c:v>
                </c:pt>
                <c:pt idx="17">
                  <c:v>92.46</c:v>
                </c:pt>
                <c:pt idx="18">
                  <c:v>91.32</c:v>
                </c:pt>
                <c:pt idx="19">
                  <c:v>90.08</c:v>
                </c:pt>
                <c:pt idx="20">
                  <c:v>93.72</c:v>
                </c:pt>
                <c:pt idx="21">
                  <c:v>92.67</c:v>
                </c:pt>
                <c:pt idx="22">
                  <c:v>90.27</c:v>
                </c:pt>
                <c:pt idx="23">
                  <c:v>89.53</c:v>
                </c:pt>
                <c:pt idx="24">
                  <c:v>90.28</c:v>
                </c:pt>
                <c:pt idx="25">
                  <c:v>89.44</c:v>
                </c:pt>
                <c:pt idx="26">
                  <c:v>90.46</c:v>
                </c:pt>
                <c:pt idx="28">
                  <c:v>89.65</c:v>
                </c:pt>
                <c:pt idx="29">
                  <c:v>88.64</c:v>
                </c:pt>
                <c:pt idx="30">
                  <c:v>87.83</c:v>
                </c:pt>
                <c:pt idx="31">
                  <c:v>88.66</c:v>
                </c:pt>
                <c:pt idx="32">
                  <c:v>89.65</c:v>
                </c:pt>
                <c:pt idx="33">
                  <c:v>87.21</c:v>
                </c:pt>
                <c:pt idx="34">
                  <c:v>87.83</c:v>
                </c:pt>
                <c:pt idx="35">
                  <c:v>88.8</c:v>
                </c:pt>
                <c:pt idx="36">
                  <c:v>89.69</c:v>
                </c:pt>
                <c:pt idx="37">
                  <c:v>87.25</c:v>
                </c:pt>
                <c:pt idx="38">
                  <c:v>88.1</c:v>
                </c:pt>
                <c:pt idx="39">
                  <c:v>90.16</c:v>
                </c:pt>
                <c:pt idx="40">
                  <c:v>89.36</c:v>
                </c:pt>
                <c:pt idx="41">
                  <c:v>88.35</c:v>
                </c:pt>
                <c:pt idx="42">
                  <c:v>89.1</c:v>
                </c:pt>
                <c:pt idx="43">
                  <c:v>87.44</c:v>
                </c:pt>
                <c:pt idx="44">
                  <c:v>88.99</c:v>
                </c:pt>
                <c:pt idx="45">
                  <c:v>89.36</c:v>
                </c:pt>
                <c:pt idx="46">
                  <c:v>91.15</c:v>
                </c:pt>
                <c:pt idx="47">
                  <c:v>89.44</c:v>
                </c:pt>
                <c:pt idx="48">
                  <c:v>87.36</c:v>
                </c:pt>
                <c:pt idx="49">
                  <c:v>87.8</c:v>
                </c:pt>
                <c:pt idx="50">
                  <c:v>87.25</c:v>
                </c:pt>
                <c:pt idx="51">
                  <c:v>85.26</c:v>
                </c:pt>
                <c:pt idx="52">
                  <c:v>85.14</c:v>
                </c:pt>
                <c:pt idx="53">
                  <c:v>86.68</c:v>
                </c:pt>
                <c:pt idx="54">
                  <c:v>86.39</c:v>
                </c:pt>
                <c:pt idx="55">
                  <c:v>82.71</c:v>
                </c:pt>
                <c:pt idx="56">
                  <c:v>84.05</c:v>
                </c:pt>
                <c:pt idx="57">
                  <c:v>83</c:v>
                </c:pt>
                <c:pt idx="58">
                  <c:v>87.53</c:v>
                </c:pt>
                <c:pt idx="59">
                  <c:v>89.63</c:v>
                </c:pt>
                <c:pt idx="60">
                  <c:v>92.21</c:v>
                </c:pt>
                <c:pt idx="61">
                  <c:v>90.61</c:v>
                </c:pt>
                <c:pt idx="62">
                  <c:v>91.83</c:v>
                </c:pt>
                <c:pt idx="63">
                  <c:v>88.87</c:v>
                </c:pt>
                <c:pt idx="64">
                  <c:v>90.55</c:v>
                </c:pt>
                <c:pt idx="65">
                  <c:v>89.9</c:v>
                </c:pt>
                <c:pt idx="66">
                  <c:v>91.84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75056"/>
        <c:axId val="433673096"/>
      </c:lineChart>
      <c:catAx>
        <c:axId val="433675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3096"/>
        <c:crosses val="autoZero"/>
        <c:auto val="1"/>
        <c:lblAlgn val="ctr"/>
        <c:lblOffset val="100"/>
        <c:noMultiLvlLbl val="0"/>
      </c:catAx>
      <c:valAx>
        <c:axId val="43367309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8-Mar-16</c:v>
                </c:pt>
                <c:pt idx="31">
                  <c:v>7-Mar-16</c:v>
                </c:pt>
                <c:pt idx="32">
                  <c:v>4-Mar-16</c:v>
                </c:pt>
                <c:pt idx="33">
                  <c:v>3-Mar-16</c:v>
                </c:pt>
                <c:pt idx="34">
                  <c:v>2-Mar-16</c:v>
                </c:pt>
                <c:pt idx="35">
                  <c:v>1-Mar-16</c:v>
                </c:pt>
                <c:pt idx="36">
                  <c:v>29-Feb-16</c:v>
                </c:pt>
                <c:pt idx="37">
                  <c:v>26-Feb-16</c:v>
                </c:pt>
                <c:pt idx="38">
                  <c:v>25-Feb-16</c:v>
                </c:pt>
                <c:pt idx="39">
                  <c:v>24-Feb-16</c:v>
                </c:pt>
                <c:pt idx="40">
                  <c:v>23-Feb-16</c:v>
                </c:pt>
                <c:pt idx="41">
                  <c:v>22-Feb-16</c:v>
                </c:pt>
                <c:pt idx="42">
                  <c:v>19-Feb-16</c:v>
                </c:pt>
                <c:pt idx="43">
                  <c:v>18-Feb-16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52.85</c:v>
                </c:pt>
                <c:pt idx="1">
                  <c:v>52.83</c:v>
                </c:pt>
                <c:pt idx="2">
                  <c:v>52.59</c:v>
                </c:pt>
                <c:pt idx="3">
                  <c:v>52.37</c:v>
                </c:pt>
                <c:pt idx="4">
                  <c:v>52.64</c:v>
                </c:pt>
                <c:pt idx="5">
                  <c:v>52.19</c:v>
                </c:pt>
                <c:pt idx="6">
                  <c:v>51.62</c:v>
                </c:pt>
                <c:pt idx="7">
                  <c:v>51.31</c:v>
                </c:pt>
                <c:pt idx="8">
                  <c:v>51.01</c:v>
                </c:pt>
                <c:pt idx="9">
                  <c:v>51.66</c:v>
                </c:pt>
                <c:pt idx="10">
                  <c:v>51.34</c:v>
                </c:pt>
                <c:pt idx="11">
                  <c:v>51.53</c:v>
                </c:pt>
                <c:pt idx="12">
                  <c:v>52.38</c:v>
                </c:pt>
                <c:pt idx="13">
                  <c:v>52.02</c:v>
                </c:pt>
                <c:pt idx="14">
                  <c:v>52.62</c:v>
                </c:pt>
                <c:pt idx="15">
                  <c:v>53.05</c:v>
                </c:pt>
                <c:pt idx="16">
                  <c:v>52.05</c:v>
                </c:pt>
                <c:pt idx="17">
                  <c:v>51.45</c:v>
                </c:pt>
                <c:pt idx="18">
                  <c:v>51.89</c:v>
                </c:pt>
                <c:pt idx="19">
                  <c:v>52.9</c:v>
                </c:pt>
                <c:pt idx="20">
                  <c:v>53.02</c:v>
                </c:pt>
                <c:pt idx="21">
                  <c:v>53.24</c:v>
                </c:pt>
                <c:pt idx="22">
                  <c:v>52.41</c:v>
                </c:pt>
                <c:pt idx="23">
                  <c:v>51.08</c:v>
                </c:pt>
                <c:pt idx="24">
                  <c:v>49.94</c:v>
                </c:pt>
                <c:pt idx="25">
                  <c:v>50.08</c:v>
                </c:pt>
                <c:pt idx="26">
                  <c:v>50.35</c:v>
                </c:pt>
                <c:pt idx="27">
                  <c:v>49.32</c:v>
                </c:pt>
                <c:pt idx="28">
                  <c:v>49.35</c:v>
                </c:pt>
                <c:pt idx="29">
                  <c:v>48.68</c:v>
                </c:pt>
                <c:pt idx="30">
                  <c:v>49.97</c:v>
                </c:pt>
                <c:pt idx="31">
                  <c:v>49.95</c:v>
                </c:pt>
                <c:pt idx="32">
                  <c:v>49.38</c:v>
                </c:pt>
                <c:pt idx="33">
                  <c:v>49.42</c:v>
                </c:pt>
                <c:pt idx="34">
                  <c:v>48.86</c:v>
                </c:pt>
                <c:pt idx="35">
                  <c:v>46.95</c:v>
                </c:pt>
                <c:pt idx="36">
                  <c:v>46.7</c:v>
                </c:pt>
                <c:pt idx="37">
                  <c:v>46.76</c:v>
                </c:pt>
                <c:pt idx="38">
                  <c:v>46.63</c:v>
                </c:pt>
                <c:pt idx="39">
                  <c:v>46.08</c:v>
                </c:pt>
                <c:pt idx="40">
                  <c:v>46.36</c:v>
                </c:pt>
                <c:pt idx="41">
                  <c:v>46.66</c:v>
                </c:pt>
                <c:pt idx="42">
                  <c:v>47.2</c:v>
                </c:pt>
                <c:pt idx="44">
                  <c:v>47.48</c:v>
                </c:pt>
                <c:pt idx="45">
                  <c:v>46.31</c:v>
                </c:pt>
                <c:pt idx="46">
                  <c:v>44.19</c:v>
                </c:pt>
                <c:pt idx="47">
                  <c:v>42.91</c:v>
                </c:pt>
                <c:pt idx="48">
                  <c:v>44</c:v>
                </c:pt>
                <c:pt idx="49">
                  <c:v>43.79</c:v>
                </c:pt>
                <c:pt idx="50">
                  <c:v>44.4</c:v>
                </c:pt>
                <c:pt idx="51">
                  <c:v>45.11</c:v>
                </c:pt>
                <c:pt idx="52">
                  <c:v>45.56</c:v>
                </c:pt>
                <c:pt idx="53">
                  <c:v>45</c:v>
                </c:pt>
                <c:pt idx="54">
                  <c:v>44.45</c:v>
                </c:pt>
                <c:pt idx="55">
                  <c:v>45.81</c:v>
                </c:pt>
                <c:pt idx="56">
                  <c:v>46.19</c:v>
                </c:pt>
                <c:pt idx="57">
                  <c:v>45.37</c:v>
                </c:pt>
                <c:pt idx="58">
                  <c:v>45.45</c:v>
                </c:pt>
                <c:pt idx="59">
                  <c:v>46.3</c:v>
                </c:pt>
                <c:pt idx="60">
                  <c:v>44.75</c:v>
                </c:pt>
                <c:pt idx="61">
                  <c:v>45.67</c:v>
                </c:pt>
                <c:pt idx="62">
                  <c:v>44.03</c:v>
                </c:pt>
                <c:pt idx="63">
                  <c:v>43.48</c:v>
                </c:pt>
                <c:pt idx="64">
                  <c:v>44.95</c:v>
                </c:pt>
                <c:pt idx="65">
                  <c:v>44.94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74664"/>
        <c:axId val="433675840"/>
      </c:lineChart>
      <c:catAx>
        <c:axId val="433674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5840"/>
        <c:crosses val="autoZero"/>
        <c:auto val="1"/>
        <c:lblAlgn val="ctr"/>
        <c:lblOffset val="100"/>
        <c:noMultiLvlLbl val="0"/>
      </c:catAx>
      <c:valAx>
        <c:axId val="43367584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72312"/>
        <c:axId val="433673488"/>
      </c:lineChart>
      <c:catAx>
        <c:axId val="43367231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3488"/>
        <c:crosses val="autoZero"/>
        <c:auto val="1"/>
        <c:lblAlgn val="ctr"/>
        <c:lblOffset val="100"/>
        <c:noMultiLvlLbl val="0"/>
      </c:catAx>
      <c:valAx>
        <c:axId val="4336734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7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32.19</c:v>
                </c:pt>
                <c:pt idx="1">
                  <c:v>31.97</c:v>
                </c:pt>
                <c:pt idx="2">
                  <c:v>31.31</c:v>
                </c:pt>
                <c:pt idx="3">
                  <c:v>30.56</c:v>
                </c:pt>
                <c:pt idx="4">
                  <c:v>30.72</c:v>
                </c:pt>
                <c:pt idx="5">
                  <c:v>30.78</c:v>
                </c:pt>
                <c:pt idx="6">
                  <c:v>29.71</c:v>
                </c:pt>
                <c:pt idx="7">
                  <c:v>29.53</c:v>
                </c:pt>
                <c:pt idx="8">
                  <c:v>29.37</c:v>
                </c:pt>
                <c:pt idx="9">
                  <c:v>29.42</c:v>
                </c:pt>
                <c:pt idx="10">
                  <c:v>29.94</c:v>
                </c:pt>
                <c:pt idx="11">
                  <c:v>29.6</c:v>
                </c:pt>
                <c:pt idx="12">
                  <c:v>29.9</c:v>
                </c:pt>
                <c:pt idx="13">
                  <c:v>30.47</c:v>
                </c:pt>
                <c:pt idx="14">
                  <c:v>31.43</c:v>
                </c:pt>
                <c:pt idx="15">
                  <c:v>30.99</c:v>
                </c:pt>
                <c:pt idx="16">
                  <c:v>31.19</c:v>
                </c:pt>
                <c:pt idx="17">
                  <c:v>31.02</c:v>
                </c:pt>
                <c:pt idx="18">
                  <c:v>30.96</c:v>
                </c:pt>
                <c:pt idx="19">
                  <c:v>31.31</c:v>
                </c:pt>
                <c:pt idx="20">
                  <c:v>31.9</c:v>
                </c:pt>
                <c:pt idx="21">
                  <c:v>32.08</c:v>
                </c:pt>
                <c:pt idx="22">
                  <c:v>31.96</c:v>
                </c:pt>
                <c:pt idx="23">
                  <c:v>31.96</c:v>
                </c:pt>
                <c:pt idx="24">
                  <c:v>31.69</c:v>
                </c:pt>
                <c:pt idx="25">
                  <c:v>31.05</c:v>
                </c:pt>
                <c:pt idx="26">
                  <c:v>31.18</c:v>
                </c:pt>
                <c:pt idx="27">
                  <c:v>31.26</c:v>
                </c:pt>
                <c:pt idx="28">
                  <c:v>30.82</c:v>
                </c:pt>
                <c:pt idx="29">
                  <c:v>30.54</c:v>
                </c:pt>
                <c:pt idx="31">
                  <c:v>30.68</c:v>
                </c:pt>
                <c:pt idx="32">
                  <c:v>31.59</c:v>
                </c:pt>
                <c:pt idx="33">
                  <c:v>31.37</c:v>
                </c:pt>
                <c:pt idx="34">
                  <c:v>31.07</c:v>
                </c:pt>
                <c:pt idx="35">
                  <c:v>30.15</c:v>
                </c:pt>
                <c:pt idx="36">
                  <c:v>30.01</c:v>
                </c:pt>
                <c:pt idx="37">
                  <c:v>29.44</c:v>
                </c:pt>
                <c:pt idx="38">
                  <c:v>29.63</c:v>
                </c:pt>
                <c:pt idx="39">
                  <c:v>29.5</c:v>
                </c:pt>
                <c:pt idx="40">
                  <c:v>28.84</c:v>
                </c:pt>
                <c:pt idx="41">
                  <c:v>29.38</c:v>
                </c:pt>
                <c:pt idx="42">
                  <c:v>29.63</c:v>
                </c:pt>
                <c:pt idx="43">
                  <c:v>28.78</c:v>
                </c:pt>
                <c:pt idx="44">
                  <c:v>29.03</c:v>
                </c:pt>
                <c:pt idx="45">
                  <c:v>29.27</c:v>
                </c:pt>
                <c:pt idx="46">
                  <c:v>28.58</c:v>
                </c:pt>
                <c:pt idx="47">
                  <c:v>27.71</c:v>
                </c:pt>
                <c:pt idx="48">
                  <c:v>26.9</c:v>
                </c:pt>
                <c:pt idx="49">
                  <c:v>27.71</c:v>
                </c:pt>
                <c:pt idx="50">
                  <c:v>27.87</c:v>
                </c:pt>
                <c:pt idx="51">
                  <c:v>28.68</c:v>
                </c:pt>
                <c:pt idx="52">
                  <c:v>28.54</c:v>
                </c:pt>
                <c:pt idx="53">
                  <c:v>28.64</c:v>
                </c:pt>
                <c:pt idx="54">
                  <c:v>28.92</c:v>
                </c:pt>
                <c:pt idx="55">
                  <c:v>29.65</c:v>
                </c:pt>
                <c:pt idx="56">
                  <c:v>30.11</c:v>
                </c:pt>
                <c:pt idx="57">
                  <c:v>29.64</c:v>
                </c:pt>
                <c:pt idx="58">
                  <c:v>29.02</c:v>
                </c:pt>
                <c:pt idx="59">
                  <c:v>29.21</c:v>
                </c:pt>
                <c:pt idx="60">
                  <c:v>29.65</c:v>
                </c:pt>
                <c:pt idx="61">
                  <c:v>29.23</c:v>
                </c:pt>
                <c:pt idx="62">
                  <c:v>29.28</c:v>
                </c:pt>
                <c:pt idx="63">
                  <c:v>29.55</c:v>
                </c:pt>
                <c:pt idx="64">
                  <c:v>29.42</c:v>
                </c:pt>
                <c:pt idx="65">
                  <c:v>29.4</c:v>
                </c:pt>
                <c:pt idx="66">
                  <c:v>29.57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82112"/>
        <c:axId val="433683288"/>
      </c:lineChart>
      <c:catAx>
        <c:axId val="43368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83288"/>
        <c:crosses val="autoZero"/>
        <c:auto val="1"/>
        <c:lblAlgn val="ctr"/>
        <c:lblOffset val="100"/>
        <c:noMultiLvlLbl val="0"/>
      </c:catAx>
      <c:valAx>
        <c:axId val="433683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8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146.44</c:v>
                </c:pt>
                <c:pt idx="1">
                  <c:v>145.59</c:v>
                </c:pt>
                <c:pt idx="2">
                  <c:v>146.47</c:v>
                </c:pt>
                <c:pt idx="3">
                  <c:v>145.34</c:v>
                </c:pt>
                <c:pt idx="4">
                  <c:v>144.62</c:v>
                </c:pt>
                <c:pt idx="5">
                  <c:v>145.05000000000001</c:v>
                </c:pt>
                <c:pt idx="6">
                  <c:v>142.43</c:v>
                </c:pt>
                <c:pt idx="7">
                  <c:v>141.66</c:v>
                </c:pt>
                <c:pt idx="8">
                  <c:v>142.21</c:v>
                </c:pt>
                <c:pt idx="9">
                  <c:v>142.05000000000001</c:v>
                </c:pt>
                <c:pt idx="10">
                  <c:v>145.11000000000001</c:v>
                </c:pt>
                <c:pt idx="11">
                  <c:v>141.38</c:v>
                </c:pt>
                <c:pt idx="12">
                  <c:v>144.05000000000001</c:v>
                </c:pt>
                <c:pt idx="13">
                  <c:v>142.66999999999999</c:v>
                </c:pt>
                <c:pt idx="14">
                  <c:v>141.59</c:v>
                </c:pt>
                <c:pt idx="15">
                  <c:v>140.79</c:v>
                </c:pt>
                <c:pt idx="16">
                  <c:v>140.15</c:v>
                </c:pt>
                <c:pt idx="17">
                  <c:v>138.53</c:v>
                </c:pt>
                <c:pt idx="18">
                  <c:v>139.02000000000001</c:v>
                </c:pt>
                <c:pt idx="19">
                  <c:v>138.82</c:v>
                </c:pt>
                <c:pt idx="20">
                  <c:v>138.85</c:v>
                </c:pt>
                <c:pt idx="21">
                  <c:v>139.63</c:v>
                </c:pt>
                <c:pt idx="22">
                  <c:v>140</c:v>
                </c:pt>
                <c:pt idx="23">
                  <c:v>138.25</c:v>
                </c:pt>
                <c:pt idx="24">
                  <c:v>139.08000000000001</c:v>
                </c:pt>
                <c:pt idx="25">
                  <c:v>138.26</c:v>
                </c:pt>
                <c:pt idx="26">
                  <c:v>139.77000000000001</c:v>
                </c:pt>
                <c:pt idx="27">
                  <c:v>140.22</c:v>
                </c:pt>
                <c:pt idx="29">
                  <c:v>137.96</c:v>
                </c:pt>
                <c:pt idx="30">
                  <c:v>138.15</c:v>
                </c:pt>
                <c:pt idx="31">
                  <c:v>139.08000000000001</c:v>
                </c:pt>
                <c:pt idx="32">
                  <c:v>141.55000000000001</c:v>
                </c:pt>
                <c:pt idx="33">
                  <c:v>140.30000000000001</c:v>
                </c:pt>
                <c:pt idx="34">
                  <c:v>138.66999999999999</c:v>
                </c:pt>
                <c:pt idx="35">
                  <c:v>138.12</c:v>
                </c:pt>
                <c:pt idx="36">
                  <c:v>135.28</c:v>
                </c:pt>
                <c:pt idx="37">
                  <c:v>129.19</c:v>
                </c:pt>
                <c:pt idx="38">
                  <c:v>130.71</c:v>
                </c:pt>
                <c:pt idx="39">
                  <c:v>130.57</c:v>
                </c:pt>
                <c:pt idx="40">
                  <c:v>129.77000000000001</c:v>
                </c:pt>
                <c:pt idx="41">
                  <c:v>129.74</c:v>
                </c:pt>
                <c:pt idx="42">
                  <c:v>131.44</c:v>
                </c:pt>
                <c:pt idx="43">
                  <c:v>130.16</c:v>
                </c:pt>
                <c:pt idx="44">
                  <c:v>129.69</c:v>
                </c:pt>
                <c:pt idx="45">
                  <c:v>130.69999999999999</c:v>
                </c:pt>
                <c:pt idx="46">
                  <c:v>127.42</c:v>
                </c:pt>
                <c:pt idx="47">
                  <c:v>126.48</c:v>
                </c:pt>
                <c:pt idx="48">
                  <c:v>123.3</c:v>
                </c:pt>
                <c:pt idx="49">
                  <c:v>125.46</c:v>
                </c:pt>
                <c:pt idx="50">
                  <c:v>124.45</c:v>
                </c:pt>
                <c:pt idx="51">
                  <c:v>121.94</c:v>
                </c:pt>
                <c:pt idx="52">
                  <c:v>123.18</c:v>
                </c:pt>
                <c:pt idx="53">
                  <c:v>127.8</c:v>
                </c:pt>
                <c:pt idx="54">
                  <c:v>126.05</c:v>
                </c:pt>
                <c:pt idx="55">
                  <c:v>126.89</c:v>
                </c:pt>
                <c:pt idx="56">
                  <c:v>130.69</c:v>
                </c:pt>
                <c:pt idx="57">
                  <c:v>132.06</c:v>
                </c:pt>
                <c:pt idx="58">
                  <c:v>128.16999999999999</c:v>
                </c:pt>
                <c:pt idx="59">
                  <c:v>135.83000000000001</c:v>
                </c:pt>
                <c:pt idx="60">
                  <c:v>134.1</c:v>
                </c:pt>
                <c:pt idx="61">
                  <c:v>134.72999999999999</c:v>
                </c:pt>
                <c:pt idx="62">
                  <c:v>135.31</c:v>
                </c:pt>
                <c:pt idx="63">
                  <c:v>131.68</c:v>
                </c:pt>
                <c:pt idx="64">
                  <c:v>133.05000000000001</c:v>
                </c:pt>
                <c:pt idx="65">
                  <c:v>134.91</c:v>
                </c:pt>
                <c:pt idx="66">
                  <c:v>132.76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81328"/>
        <c:axId val="433682896"/>
      </c:lineChart>
      <c:catAx>
        <c:axId val="43368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82896"/>
        <c:crosses val="autoZero"/>
        <c:auto val="1"/>
        <c:lblAlgn val="ctr"/>
        <c:lblOffset val="100"/>
        <c:noMultiLvlLbl val="0"/>
      </c:catAx>
      <c:valAx>
        <c:axId val="433682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8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20-Apr-16</c:v>
                </c:pt>
                <c:pt idx="1">
                  <c:v>19-Apr-16</c:v>
                </c:pt>
                <c:pt idx="2">
                  <c:v>18-Apr-16</c:v>
                </c:pt>
                <c:pt idx="3">
                  <c:v>15-Apr-16</c:v>
                </c:pt>
                <c:pt idx="4">
                  <c:v>14-Apr-16</c:v>
                </c:pt>
                <c:pt idx="5">
                  <c:v>13-Apr-16</c:v>
                </c:pt>
                <c:pt idx="6">
                  <c:v>12-Apr-16</c:v>
                </c:pt>
                <c:pt idx="7">
                  <c:v>11-Apr-16</c:v>
                </c:pt>
                <c:pt idx="8">
                  <c:v>8-Apr-16</c:v>
                </c:pt>
                <c:pt idx="9">
                  <c:v>7-Apr-16</c:v>
                </c:pt>
                <c:pt idx="10">
                  <c:v>6-Apr-16</c:v>
                </c:pt>
                <c:pt idx="11">
                  <c:v>5-Apr-16</c:v>
                </c:pt>
                <c:pt idx="12">
                  <c:v>4-Apr-16</c:v>
                </c:pt>
                <c:pt idx="13">
                  <c:v>1-Apr-16</c:v>
                </c:pt>
                <c:pt idx="14">
                  <c:v>31-Mar-16</c:v>
                </c:pt>
                <c:pt idx="15">
                  <c:v>30-Mar-16</c:v>
                </c:pt>
                <c:pt idx="16">
                  <c:v>29-Mar-16</c:v>
                </c:pt>
                <c:pt idx="17">
                  <c:v>28-Mar-16</c:v>
                </c:pt>
                <c:pt idx="18">
                  <c:v>24-Mar-16</c:v>
                </c:pt>
                <c:pt idx="19">
                  <c:v>23-Mar-16</c:v>
                </c:pt>
                <c:pt idx="20">
                  <c:v>22-Mar-16</c:v>
                </c:pt>
                <c:pt idx="21">
                  <c:v>21-Mar-16</c:v>
                </c:pt>
                <c:pt idx="22">
                  <c:v>18-Mar-16</c:v>
                </c:pt>
                <c:pt idx="23">
                  <c:v>17-Mar-16</c:v>
                </c:pt>
                <c:pt idx="24">
                  <c:v>16-Mar-16</c:v>
                </c:pt>
                <c:pt idx="25">
                  <c:v>15-Mar-16</c:v>
                </c:pt>
                <c:pt idx="26">
                  <c:v>14-Mar-16</c:v>
                </c:pt>
                <c:pt idx="27">
                  <c:v>11-Mar-16</c:v>
                </c:pt>
                <c:pt idx="28">
                  <c:v>10-Mar-16</c:v>
                </c:pt>
                <c:pt idx="29">
                  <c:v>9-Mar-16</c:v>
                </c:pt>
                <c:pt idx="30">
                  <c:v>8-Mar-16</c:v>
                </c:pt>
                <c:pt idx="31">
                  <c:v>7-Mar-16</c:v>
                </c:pt>
                <c:pt idx="32">
                  <c:v>4-Mar-16</c:v>
                </c:pt>
                <c:pt idx="33">
                  <c:v>3-Mar-16</c:v>
                </c:pt>
                <c:pt idx="34">
                  <c:v>2-Mar-16</c:v>
                </c:pt>
                <c:pt idx="35">
                  <c:v>1-Mar-16</c:v>
                </c:pt>
                <c:pt idx="36">
                  <c:v>29-Feb-16</c:v>
                </c:pt>
                <c:pt idx="37">
                  <c:v>26-Feb-16</c:v>
                </c:pt>
                <c:pt idx="38">
                  <c:v>25-Feb-16</c:v>
                </c:pt>
                <c:pt idx="39">
                  <c:v>24-Feb-16</c:v>
                </c:pt>
                <c:pt idx="40">
                  <c:v>23-Feb-16</c:v>
                </c:pt>
                <c:pt idx="41">
                  <c:v>22-Feb-16</c:v>
                </c:pt>
                <c:pt idx="42">
                  <c:v>19-Feb-16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2-Feb-16</c:v>
                </c:pt>
                <c:pt idx="56">
                  <c:v>1-Feb-16</c:v>
                </c:pt>
                <c:pt idx="57">
                  <c:v>29-Jan-16</c:v>
                </c:pt>
                <c:pt idx="58">
                  <c:v>28-Jan-16</c:v>
                </c:pt>
                <c:pt idx="59">
                  <c:v>27-Jan-16</c:v>
                </c:pt>
                <c:pt idx="60">
                  <c:v>26-Jan-16</c:v>
                </c:pt>
                <c:pt idx="61">
                  <c:v>25-Jan-16</c:v>
                </c:pt>
                <c:pt idx="62">
                  <c:v>22-Jan-16</c:v>
                </c:pt>
                <c:pt idx="63">
                  <c:v>21-Jan-16</c:v>
                </c:pt>
                <c:pt idx="64">
                  <c:v>20-Jan-16</c:v>
                </c:pt>
                <c:pt idx="65">
                  <c:v>19-Jan-16</c:v>
                </c:pt>
                <c:pt idx="66">
                  <c:v>15-Jan-16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35.46</c:v>
                </c:pt>
                <c:pt idx="1">
                  <c:v>35.49</c:v>
                </c:pt>
                <c:pt idx="2">
                  <c:v>34.69</c:v>
                </c:pt>
                <c:pt idx="3">
                  <c:v>34.950000000000003</c:v>
                </c:pt>
                <c:pt idx="4">
                  <c:v>34.630000000000003</c:v>
                </c:pt>
                <c:pt idx="5">
                  <c:v>34.76</c:v>
                </c:pt>
                <c:pt idx="6">
                  <c:v>33.89</c:v>
                </c:pt>
                <c:pt idx="7">
                  <c:v>33.520000000000003</c:v>
                </c:pt>
                <c:pt idx="8">
                  <c:v>33.14</c:v>
                </c:pt>
                <c:pt idx="9">
                  <c:v>32.590000000000003</c:v>
                </c:pt>
                <c:pt idx="10">
                  <c:v>33.35</c:v>
                </c:pt>
                <c:pt idx="11">
                  <c:v>33.29</c:v>
                </c:pt>
                <c:pt idx="12">
                  <c:v>33.54</c:v>
                </c:pt>
                <c:pt idx="13">
                  <c:v>33.67</c:v>
                </c:pt>
                <c:pt idx="14">
                  <c:v>33.49</c:v>
                </c:pt>
                <c:pt idx="15">
                  <c:v>33.31</c:v>
                </c:pt>
                <c:pt idx="16">
                  <c:v>32.869999999999997</c:v>
                </c:pt>
                <c:pt idx="17">
                  <c:v>32.270000000000003</c:v>
                </c:pt>
                <c:pt idx="18">
                  <c:v>32.76</c:v>
                </c:pt>
                <c:pt idx="19">
                  <c:v>32.6</c:v>
                </c:pt>
                <c:pt idx="20">
                  <c:v>33.4</c:v>
                </c:pt>
                <c:pt idx="21">
                  <c:v>33.229999999999997</c:v>
                </c:pt>
                <c:pt idx="22">
                  <c:v>33.44</c:v>
                </c:pt>
                <c:pt idx="23">
                  <c:v>33</c:v>
                </c:pt>
                <c:pt idx="24">
                  <c:v>31.38</c:v>
                </c:pt>
                <c:pt idx="25">
                  <c:v>30.5</c:v>
                </c:pt>
                <c:pt idx="26">
                  <c:v>31.21</c:v>
                </c:pt>
                <c:pt idx="27">
                  <c:v>31.32</c:v>
                </c:pt>
                <c:pt idx="28">
                  <c:v>30.44</c:v>
                </c:pt>
                <c:pt idx="29">
                  <c:v>30.45</c:v>
                </c:pt>
                <c:pt idx="30">
                  <c:v>30.65</c:v>
                </c:pt>
                <c:pt idx="31">
                  <c:v>32.06</c:v>
                </c:pt>
                <c:pt idx="32">
                  <c:v>31.6</c:v>
                </c:pt>
                <c:pt idx="33">
                  <c:v>30.88</c:v>
                </c:pt>
                <c:pt idx="34">
                  <c:v>30.83</c:v>
                </c:pt>
                <c:pt idx="35">
                  <c:v>30.89</c:v>
                </c:pt>
                <c:pt idx="36">
                  <c:v>29.83</c:v>
                </c:pt>
                <c:pt idx="37">
                  <c:v>29.82</c:v>
                </c:pt>
                <c:pt idx="38">
                  <c:v>29.77</c:v>
                </c:pt>
                <c:pt idx="39">
                  <c:v>30.08</c:v>
                </c:pt>
                <c:pt idx="40">
                  <c:v>29.66</c:v>
                </c:pt>
                <c:pt idx="41">
                  <c:v>30.69</c:v>
                </c:pt>
                <c:pt idx="42">
                  <c:v>30.14</c:v>
                </c:pt>
                <c:pt idx="44">
                  <c:v>30.81</c:v>
                </c:pt>
                <c:pt idx="45">
                  <c:v>30.71</c:v>
                </c:pt>
                <c:pt idx="46">
                  <c:v>30.36</c:v>
                </c:pt>
                <c:pt idx="47">
                  <c:v>29.89</c:v>
                </c:pt>
                <c:pt idx="48">
                  <c:v>28.1</c:v>
                </c:pt>
                <c:pt idx="49">
                  <c:v>28.21</c:v>
                </c:pt>
                <c:pt idx="50">
                  <c:v>29</c:v>
                </c:pt>
                <c:pt idx="51">
                  <c:v>29.09</c:v>
                </c:pt>
                <c:pt idx="52">
                  <c:v>29.52</c:v>
                </c:pt>
                <c:pt idx="53">
                  <c:v>29.32</c:v>
                </c:pt>
                <c:pt idx="54">
                  <c:v>28.02</c:v>
                </c:pt>
                <c:pt idx="55">
                  <c:v>25.51</c:v>
                </c:pt>
                <c:pt idx="56">
                  <c:v>26.15</c:v>
                </c:pt>
                <c:pt idx="57">
                  <c:v>26.55</c:v>
                </c:pt>
                <c:pt idx="58">
                  <c:v>25.41</c:v>
                </c:pt>
                <c:pt idx="59">
                  <c:v>25.15</c:v>
                </c:pt>
                <c:pt idx="60">
                  <c:v>25.01</c:v>
                </c:pt>
                <c:pt idx="61">
                  <c:v>23.65</c:v>
                </c:pt>
                <c:pt idx="62">
                  <c:v>24.26</c:v>
                </c:pt>
                <c:pt idx="63">
                  <c:v>23.55</c:v>
                </c:pt>
                <c:pt idx="64">
                  <c:v>23.41</c:v>
                </c:pt>
                <c:pt idx="65">
                  <c:v>23.5</c:v>
                </c:pt>
                <c:pt idx="66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31976"/>
        <c:axId val="436124528"/>
      </c:lineChart>
      <c:catAx>
        <c:axId val="43613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4528"/>
        <c:crosses val="autoZero"/>
        <c:auto val="1"/>
        <c:lblAlgn val="ctr"/>
        <c:lblOffset val="100"/>
        <c:noMultiLvlLbl val="0"/>
      </c:catAx>
      <c:valAx>
        <c:axId val="436124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3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105.53</c:v>
                </c:pt>
                <c:pt idx="1">
                  <c:v>105</c:v>
                </c:pt>
                <c:pt idx="2">
                  <c:v>105.13</c:v>
                </c:pt>
                <c:pt idx="3">
                  <c:v>104.57</c:v>
                </c:pt>
                <c:pt idx="4">
                  <c:v>104.68</c:v>
                </c:pt>
                <c:pt idx="5">
                  <c:v>104.61</c:v>
                </c:pt>
                <c:pt idx="6">
                  <c:v>103.08</c:v>
                </c:pt>
                <c:pt idx="7">
                  <c:v>102.14</c:v>
                </c:pt>
                <c:pt idx="8">
                  <c:v>101.32</c:v>
                </c:pt>
                <c:pt idx="9">
                  <c:v>100.89</c:v>
                </c:pt>
                <c:pt idx="10">
                  <c:v>100.37</c:v>
                </c:pt>
                <c:pt idx="11">
                  <c:v>99.86</c:v>
                </c:pt>
                <c:pt idx="12">
                  <c:v>100.27</c:v>
                </c:pt>
                <c:pt idx="13">
                  <c:v>99.97</c:v>
                </c:pt>
                <c:pt idx="14">
                  <c:v>100.1</c:v>
                </c:pt>
                <c:pt idx="15">
                  <c:v>100.25</c:v>
                </c:pt>
                <c:pt idx="16">
                  <c:v>100.12</c:v>
                </c:pt>
                <c:pt idx="17">
                  <c:v>98.91</c:v>
                </c:pt>
                <c:pt idx="18">
                  <c:v>99.06</c:v>
                </c:pt>
                <c:pt idx="19">
                  <c:v>99.11</c:v>
                </c:pt>
                <c:pt idx="20">
                  <c:v>98.66</c:v>
                </c:pt>
                <c:pt idx="21">
                  <c:v>99.17</c:v>
                </c:pt>
                <c:pt idx="22">
                  <c:v>99.05</c:v>
                </c:pt>
                <c:pt idx="23">
                  <c:v>98.84</c:v>
                </c:pt>
                <c:pt idx="24">
                  <c:v>97.49</c:v>
                </c:pt>
                <c:pt idx="25">
                  <c:v>96.29</c:v>
                </c:pt>
                <c:pt idx="26">
                  <c:v>96.83</c:v>
                </c:pt>
                <c:pt idx="27">
                  <c:v>96.75</c:v>
                </c:pt>
                <c:pt idx="28">
                  <c:v>96.18</c:v>
                </c:pt>
                <c:pt idx="29">
                  <c:v>96.6</c:v>
                </c:pt>
                <c:pt idx="30">
                  <c:v>96.9</c:v>
                </c:pt>
                <c:pt idx="31">
                  <c:v>96.92</c:v>
                </c:pt>
                <c:pt idx="32">
                  <c:v>97</c:v>
                </c:pt>
                <c:pt idx="33">
                  <c:v>96.11</c:v>
                </c:pt>
                <c:pt idx="34">
                  <c:v>95.53</c:v>
                </c:pt>
                <c:pt idx="35">
                  <c:v>95.05</c:v>
                </c:pt>
                <c:pt idx="36">
                  <c:v>96.62</c:v>
                </c:pt>
                <c:pt idx="37">
                  <c:v>97.69</c:v>
                </c:pt>
                <c:pt idx="38">
                  <c:v>98.07</c:v>
                </c:pt>
                <c:pt idx="39">
                  <c:v>93.61</c:v>
                </c:pt>
                <c:pt idx="40">
                  <c:v>91.6</c:v>
                </c:pt>
                <c:pt idx="41">
                  <c:v>92.37</c:v>
                </c:pt>
                <c:pt idx="42">
                  <c:v>88.23</c:v>
                </c:pt>
                <c:pt idx="43">
                  <c:v>88.36</c:v>
                </c:pt>
                <c:pt idx="44">
                  <c:v>88.12</c:v>
                </c:pt>
                <c:pt idx="46">
                  <c:v>86.48</c:v>
                </c:pt>
                <c:pt idx="47">
                  <c:v>85.95</c:v>
                </c:pt>
                <c:pt idx="48">
                  <c:v>84.66</c:v>
                </c:pt>
                <c:pt idx="49">
                  <c:v>86.96</c:v>
                </c:pt>
                <c:pt idx="50">
                  <c:v>87.24</c:v>
                </c:pt>
                <c:pt idx="51">
                  <c:v>86.78</c:v>
                </c:pt>
                <c:pt idx="52">
                  <c:v>87.84</c:v>
                </c:pt>
                <c:pt idx="53">
                  <c:v>88.12</c:v>
                </c:pt>
                <c:pt idx="54">
                  <c:v>85.96</c:v>
                </c:pt>
                <c:pt idx="55">
                  <c:v>85.42</c:v>
                </c:pt>
                <c:pt idx="56">
                  <c:v>87.56</c:v>
                </c:pt>
                <c:pt idx="57">
                  <c:v>87.69</c:v>
                </c:pt>
                <c:pt idx="58">
                  <c:v>86.45</c:v>
                </c:pt>
                <c:pt idx="59">
                  <c:v>85.81</c:v>
                </c:pt>
                <c:pt idx="60">
                  <c:v>85.65</c:v>
                </c:pt>
                <c:pt idx="61">
                  <c:v>84.9</c:v>
                </c:pt>
                <c:pt idx="62">
                  <c:v>86.35</c:v>
                </c:pt>
                <c:pt idx="63">
                  <c:v>85.57</c:v>
                </c:pt>
                <c:pt idx="64">
                  <c:v>84.83</c:v>
                </c:pt>
                <c:pt idx="65">
                  <c:v>85.24</c:v>
                </c:pt>
                <c:pt idx="66">
                  <c:v>85.63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26880"/>
        <c:axId val="436122960"/>
      </c:lineChart>
      <c:dateAx>
        <c:axId val="436126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2960"/>
        <c:crosses val="autoZero"/>
        <c:auto val="1"/>
        <c:lblOffset val="100"/>
        <c:baseTimeUnit val="days"/>
      </c:dateAx>
      <c:valAx>
        <c:axId val="4361229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  <c:pt idx="66">
                  <c:v>42384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133.93</c:v>
                </c:pt>
                <c:pt idx="1">
                  <c:v>130.5</c:v>
                </c:pt>
                <c:pt idx="2">
                  <c:v>127.81</c:v>
                </c:pt>
                <c:pt idx="3">
                  <c:v>127.33</c:v>
                </c:pt>
                <c:pt idx="4">
                  <c:v>127.98</c:v>
                </c:pt>
                <c:pt idx="5">
                  <c:v>127.76</c:v>
                </c:pt>
                <c:pt idx="6">
                  <c:v>126.8</c:v>
                </c:pt>
                <c:pt idx="7">
                  <c:v>126.33</c:v>
                </c:pt>
                <c:pt idx="8">
                  <c:v>125.68</c:v>
                </c:pt>
                <c:pt idx="9">
                  <c:v>126.87</c:v>
                </c:pt>
                <c:pt idx="10">
                  <c:v>128.03</c:v>
                </c:pt>
                <c:pt idx="11">
                  <c:v>127.04</c:v>
                </c:pt>
                <c:pt idx="12">
                  <c:v>129.49</c:v>
                </c:pt>
                <c:pt idx="13">
                  <c:v>129.91999999999999</c:v>
                </c:pt>
                <c:pt idx="14">
                  <c:v>128.9</c:v>
                </c:pt>
                <c:pt idx="15">
                  <c:v>129.68</c:v>
                </c:pt>
                <c:pt idx="16">
                  <c:v>129.83000000000001</c:v>
                </c:pt>
                <c:pt idx="17">
                  <c:v>128.91999999999999</c:v>
                </c:pt>
                <c:pt idx="18">
                  <c:v>128.59</c:v>
                </c:pt>
                <c:pt idx="19">
                  <c:v>129.79</c:v>
                </c:pt>
                <c:pt idx="20">
                  <c:v>128.02000000000001</c:v>
                </c:pt>
                <c:pt idx="21">
                  <c:v>126.74</c:v>
                </c:pt>
                <c:pt idx="22">
                  <c:v>126.72</c:v>
                </c:pt>
                <c:pt idx="23">
                  <c:v>124.53</c:v>
                </c:pt>
                <c:pt idx="24">
                  <c:v>124.9</c:v>
                </c:pt>
                <c:pt idx="25">
                  <c:v>124.85</c:v>
                </c:pt>
                <c:pt idx="26">
                  <c:v>125.22</c:v>
                </c:pt>
                <c:pt idx="27">
                  <c:v>125.1</c:v>
                </c:pt>
                <c:pt idx="28">
                  <c:v>122.09</c:v>
                </c:pt>
                <c:pt idx="29">
                  <c:v>121.1</c:v>
                </c:pt>
                <c:pt idx="31">
                  <c:v>121.66</c:v>
                </c:pt>
                <c:pt idx="32">
                  <c:v>121.76</c:v>
                </c:pt>
                <c:pt idx="33">
                  <c:v>121.8</c:v>
                </c:pt>
                <c:pt idx="34">
                  <c:v>121.82</c:v>
                </c:pt>
                <c:pt idx="35">
                  <c:v>121.27</c:v>
                </c:pt>
                <c:pt idx="36">
                  <c:v>121.67</c:v>
                </c:pt>
                <c:pt idx="37">
                  <c:v>119.1</c:v>
                </c:pt>
                <c:pt idx="38">
                  <c:v>121.33</c:v>
                </c:pt>
                <c:pt idx="39">
                  <c:v>121.2</c:v>
                </c:pt>
                <c:pt idx="40">
                  <c:v>120.2</c:v>
                </c:pt>
                <c:pt idx="41">
                  <c:v>121.15</c:v>
                </c:pt>
                <c:pt idx="42">
                  <c:v>121.27</c:v>
                </c:pt>
                <c:pt idx="43">
                  <c:v>117.68</c:v>
                </c:pt>
                <c:pt idx="44">
                  <c:v>117.45</c:v>
                </c:pt>
                <c:pt idx="45">
                  <c:v>118.3</c:v>
                </c:pt>
                <c:pt idx="46">
                  <c:v>115.15</c:v>
                </c:pt>
                <c:pt idx="47">
                  <c:v>111.82</c:v>
                </c:pt>
                <c:pt idx="48">
                  <c:v>110.62</c:v>
                </c:pt>
                <c:pt idx="49">
                  <c:v>112.74</c:v>
                </c:pt>
                <c:pt idx="50">
                  <c:v>111.16</c:v>
                </c:pt>
                <c:pt idx="51">
                  <c:v>110.02</c:v>
                </c:pt>
                <c:pt idx="52">
                  <c:v>111.72</c:v>
                </c:pt>
                <c:pt idx="53">
                  <c:v>114.2</c:v>
                </c:pt>
                <c:pt idx="54">
                  <c:v>112.75</c:v>
                </c:pt>
                <c:pt idx="55">
                  <c:v>113.88</c:v>
                </c:pt>
                <c:pt idx="56">
                  <c:v>115.89</c:v>
                </c:pt>
                <c:pt idx="57">
                  <c:v>115.16</c:v>
                </c:pt>
                <c:pt idx="58">
                  <c:v>111.38</c:v>
                </c:pt>
                <c:pt idx="59">
                  <c:v>112.33</c:v>
                </c:pt>
                <c:pt idx="60">
                  <c:v>113.96</c:v>
                </c:pt>
                <c:pt idx="61">
                  <c:v>113.38</c:v>
                </c:pt>
                <c:pt idx="62">
                  <c:v>114.33</c:v>
                </c:pt>
                <c:pt idx="63">
                  <c:v>113.5</c:v>
                </c:pt>
                <c:pt idx="64">
                  <c:v>114.79</c:v>
                </c:pt>
                <c:pt idx="65">
                  <c:v>112.58</c:v>
                </c:pt>
                <c:pt idx="66">
                  <c:v>109.27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27664"/>
        <c:axId val="436128448"/>
      </c:lineChart>
      <c:dateAx>
        <c:axId val="436127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8448"/>
        <c:crosses val="autoZero"/>
        <c:auto val="1"/>
        <c:lblOffset val="100"/>
        <c:baseTimeUnit val="days"/>
      </c:dateAx>
      <c:valAx>
        <c:axId val="436128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42480</c:v>
                </c:pt>
                <c:pt idx="1">
                  <c:v>42479</c:v>
                </c:pt>
                <c:pt idx="2">
                  <c:v>42478</c:v>
                </c:pt>
                <c:pt idx="3">
                  <c:v>42475</c:v>
                </c:pt>
                <c:pt idx="4">
                  <c:v>42474</c:v>
                </c:pt>
                <c:pt idx="5">
                  <c:v>42473</c:v>
                </c:pt>
                <c:pt idx="6">
                  <c:v>42472</c:v>
                </c:pt>
                <c:pt idx="7">
                  <c:v>42471</c:v>
                </c:pt>
                <c:pt idx="8">
                  <c:v>42468</c:v>
                </c:pt>
                <c:pt idx="9">
                  <c:v>42467</c:v>
                </c:pt>
                <c:pt idx="10">
                  <c:v>42466</c:v>
                </c:pt>
                <c:pt idx="11">
                  <c:v>42465</c:v>
                </c:pt>
                <c:pt idx="12">
                  <c:v>42464</c:v>
                </c:pt>
                <c:pt idx="13">
                  <c:v>42461</c:v>
                </c:pt>
                <c:pt idx="14">
                  <c:v>42460</c:v>
                </c:pt>
                <c:pt idx="15">
                  <c:v>42459</c:v>
                </c:pt>
                <c:pt idx="16">
                  <c:v>42458</c:v>
                </c:pt>
                <c:pt idx="17">
                  <c:v>42457</c:v>
                </c:pt>
                <c:pt idx="18">
                  <c:v>42453</c:v>
                </c:pt>
                <c:pt idx="19">
                  <c:v>42452</c:v>
                </c:pt>
                <c:pt idx="20">
                  <c:v>42451</c:v>
                </c:pt>
                <c:pt idx="21">
                  <c:v>42450</c:v>
                </c:pt>
                <c:pt idx="22">
                  <c:v>42447</c:v>
                </c:pt>
                <c:pt idx="23">
                  <c:v>42446</c:v>
                </c:pt>
                <c:pt idx="24">
                  <c:v>42445</c:v>
                </c:pt>
                <c:pt idx="25">
                  <c:v>42444</c:v>
                </c:pt>
                <c:pt idx="26">
                  <c:v>42443</c:v>
                </c:pt>
                <c:pt idx="27">
                  <c:v>42440</c:v>
                </c:pt>
                <c:pt idx="28">
                  <c:v>42439</c:v>
                </c:pt>
                <c:pt idx="29">
                  <c:v>42438</c:v>
                </c:pt>
                <c:pt idx="30">
                  <c:v>42437</c:v>
                </c:pt>
                <c:pt idx="31">
                  <c:v>42436</c:v>
                </c:pt>
                <c:pt idx="32">
                  <c:v>42433</c:v>
                </c:pt>
                <c:pt idx="33">
                  <c:v>42432</c:v>
                </c:pt>
                <c:pt idx="34">
                  <c:v>42431</c:v>
                </c:pt>
                <c:pt idx="35">
                  <c:v>42430</c:v>
                </c:pt>
                <c:pt idx="36">
                  <c:v>42429</c:v>
                </c:pt>
                <c:pt idx="37">
                  <c:v>42426</c:v>
                </c:pt>
                <c:pt idx="38">
                  <c:v>42425</c:v>
                </c:pt>
                <c:pt idx="39">
                  <c:v>42424</c:v>
                </c:pt>
                <c:pt idx="40">
                  <c:v>42423</c:v>
                </c:pt>
                <c:pt idx="41">
                  <c:v>42422</c:v>
                </c:pt>
                <c:pt idx="42">
                  <c:v>42419</c:v>
                </c:pt>
                <c:pt idx="43">
                  <c:v>42418</c:v>
                </c:pt>
                <c:pt idx="44">
                  <c:v>42417</c:v>
                </c:pt>
                <c:pt idx="45">
                  <c:v>42416</c:v>
                </c:pt>
                <c:pt idx="46">
                  <c:v>42412</c:v>
                </c:pt>
                <c:pt idx="47">
                  <c:v>42411</c:v>
                </c:pt>
                <c:pt idx="48">
                  <c:v>42410</c:v>
                </c:pt>
                <c:pt idx="49">
                  <c:v>42409</c:v>
                </c:pt>
                <c:pt idx="50">
                  <c:v>42408</c:v>
                </c:pt>
                <c:pt idx="51">
                  <c:v>42405</c:v>
                </c:pt>
                <c:pt idx="52">
                  <c:v>42404</c:v>
                </c:pt>
                <c:pt idx="53">
                  <c:v>42403</c:v>
                </c:pt>
                <c:pt idx="54">
                  <c:v>42402</c:v>
                </c:pt>
                <c:pt idx="55">
                  <c:v>42401</c:v>
                </c:pt>
                <c:pt idx="56">
                  <c:v>42398</c:v>
                </c:pt>
                <c:pt idx="57">
                  <c:v>42397</c:v>
                </c:pt>
                <c:pt idx="58">
                  <c:v>42396</c:v>
                </c:pt>
                <c:pt idx="59">
                  <c:v>42395</c:v>
                </c:pt>
                <c:pt idx="60">
                  <c:v>42394</c:v>
                </c:pt>
                <c:pt idx="61">
                  <c:v>42391</c:v>
                </c:pt>
                <c:pt idx="62">
                  <c:v>42390</c:v>
                </c:pt>
                <c:pt idx="63">
                  <c:v>42389</c:v>
                </c:pt>
                <c:pt idx="64">
                  <c:v>42388</c:v>
                </c:pt>
                <c:pt idx="65">
                  <c:v>42384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265.89</c:v>
                </c:pt>
                <c:pt idx="1">
                  <c:v>271</c:v>
                </c:pt>
                <c:pt idx="2">
                  <c:v>272.92</c:v>
                </c:pt>
                <c:pt idx="3">
                  <c:v>268.5</c:v>
                </c:pt>
                <c:pt idx="4">
                  <c:v>270.56</c:v>
                </c:pt>
                <c:pt idx="5">
                  <c:v>271.73</c:v>
                </c:pt>
                <c:pt idx="6">
                  <c:v>267.61</c:v>
                </c:pt>
                <c:pt idx="7">
                  <c:v>265.19</c:v>
                </c:pt>
                <c:pt idx="8">
                  <c:v>270.83</c:v>
                </c:pt>
                <c:pt idx="9">
                  <c:v>273.04000000000002</c:v>
                </c:pt>
                <c:pt idx="10">
                  <c:v>279.57</c:v>
                </c:pt>
                <c:pt idx="11">
                  <c:v>265.62</c:v>
                </c:pt>
                <c:pt idx="12">
                  <c:v>264.01</c:v>
                </c:pt>
                <c:pt idx="13">
                  <c:v>260.54000000000002</c:v>
                </c:pt>
                <c:pt idx="14">
                  <c:v>260.32</c:v>
                </c:pt>
                <c:pt idx="15">
                  <c:v>254.18</c:v>
                </c:pt>
                <c:pt idx="16">
                  <c:v>254.68</c:v>
                </c:pt>
                <c:pt idx="17">
                  <c:v>251.76</c:v>
                </c:pt>
                <c:pt idx="18">
                  <c:v>254.69</c:v>
                </c:pt>
                <c:pt idx="19">
                  <c:v>255.24</c:v>
                </c:pt>
                <c:pt idx="20">
                  <c:v>259.42</c:v>
                </c:pt>
                <c:pt idx="21">
                  <c:v>256.05</c:v>
                </c:pt>
                <c:pt idx="22">
                  <c:v>250.78</c:v>
                </c:pt>
                <c:pt idx="23">
                  <c:v>246.31</c:v>
                </c:pt>
                <c:pt idx="24">
                  <c:v>250.84</c:v>
                </c:pt>
                <c:pt idx="25">
                  <c:v>250.33</c:v>
                </c:pt>
                <c:pt idx="26">
                  <c:v>257.77</c:v>
                </c:pt>
                <c:pt idx="27">
                  <c:v>259.74</c:v>
                </c:pt>
                <c:pt idx="28">
                  <c:v>251.97</c:v>
                </c:pt>
                <c:pt idx="29">
                  <c:v>255.66</c:v>
                </c:pt>
                <c:pt idx="30">
                  <c:v>261.27999999999997</c:v>
                </c:pt>
                <c:pt idx="31">
                  <c:v>269.52</c:v>
                </c:pt>
                <c:pt idx="32">
                  <c:v>263.94</c:v>
                </c:pt>
                <c:pt idx="33">
                  <c:v>268.64</c:v>
                </c:pt>
                <c:pt idx="34">
                  <c:v>273.66000000000003</c:v>
                </c:pt>
                <c:pt idx="35">
                  <c:v>270.89999999999998</c:v>
                </c:pt>
                <c:pt idx="36">
                  <c:v>259.42</c:v>
                </c:pt>
                <c:pt idx="37">
                  <c:v>264.49</c:v>
                </c:pt>
                <c:pt idx="38">
                  <c:v>262.35000000000002</c:v>
                </c:pt>
                <c:pt idx="39">
                  <c:v>257.22000000000003</c:v>
                </c:pt>
                <c:pt idx="40">
                  <c:v>258.99</c:v>
                </c:pt>
                <c:pt idx="41">
                  <c:v>265.83</c:v>
                </c:pt>
                <c:pt idx="42">
                  <c:v>261.39999999999998</c:v>
                </c:pt>
                <c:pt idx="43">
                  <c:v>259.05</c:v>
                </c:pt>
                <c:pt idx="44">
                  <c:v>265.63</c:v>
                </c:pt>
                <c:pt idx="45">
                  <c:v>256.52</c:v>
                </c:pt>
                <c:pt idx="46">
                  <c:v>247.22</c:v>
                </c:pt>
                <c:pt idx="47">
                  <c:v>245.11</c:v>
                </c:pt>
                <c:pt idx="48">
                  <c:v>252.2</c:v>
                </c:pt>
                <c:pt idx="49">
                  <c:v>249.99</c:v>
                </c:pt>
                <c:pt idx="50">
                  <c:v>250.77</c:v>
                </c:pt>
                <c:pt idx="51">
                  <c:v>263.86</c:v>
                </c:pt>
                <c:pt idx="52">
                  <c:v>273.27</c:v>
                </c:pt>
                <c:pt idx="53">
                  <c:v>270.43</c:v>
                </c:pt>
                <c:pt idx="54">
                  <c:v>266.06</c:v>
                </c:pt>
                <c:pt idx="55">
                  <c:v>273.45</c:v>
                </c:pt>
                <c:pt idx="56">
                  <c:v>273.06</c:v>
                </c:pt>
                <c:pt idx="57">
                  <c:v>265.95999999999998</c:v>
                </c:pt>
                <c:pt idx="58">
                  <c:v>273.26</c:v>
                </c:pt>
                <c:pt idx="59">
                  <c:v>259.87</c:v>
                </c:pt>
                <c:pt idx="60">
                  <c:v>262.10000000000002</c:v>
                </c:pt>
                <c:pt idx="61">
                  <c:v>268.92</c:v>
                </c:pt>
                <c:pt idx="62">
                  <c:v>262.08</c:v>
                </c:pt>
                <c:pt idx="63">
                  <c:v>269.35000000000002</c:v>
                </c:pt>
                <c:pt idx="64">
                  <c:v>269.85000000000002</c:v>
                </c:pt>
                <c:pt idx="65">
                  <c:v>273.33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23352"/>
        <c:axId val="436129624"/>
      </c:lineChart>
      <c:dateAx>
        <c:axId val="43612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9624"/>
        <c:crosses val="autoZero"/>
        <c:auto val="1"/>
        <c:lblOffset val="100"/>
        <c:baseTimeUnit val="days"/>
      </c:dateAx>
      <c:valAx>
        <c:axId val="43612962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2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2"/>
  <sheetViews>
    <sheetView zoomScaleNormal="100" workbookViewId="0">
      <pane ySplit="1" topLeftCell="A155" activePane="bottomLeft" state="frozen"/>
      <selection pane="bottomLeft" activeCell="C182" sqref="C182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140</v>
      </c>
      <c r="D1" s="396" t="s">
        <v>142</v>
      </c>
      <c r="E1" s="396" t="s">
        <v>152</v>
      </c>
      <c r="F1" s="396" t="s">
        <v>169</v>
      </c>
      <c r="G1" s="396" t="s">
        <v>170</v>
      </c>
      <c r="H1" s="396" t="s">
        <v>171</v>
      </c>
      <c r="I1" s="394" t="s">
        <v>87</v>
      </c>
      <c r="J1" s="394" t="s">
        <v>89</v>
      </c>
      <c r="K1" s="394" t="s">
        <v>139</v>
      </c>
      <c r="L1" s="394" t="s">
        <v>141</v>
      </c>
      <c r="M1" s="397" t="s">
        <v>98</v>
      </c>
      <c r="N1" s="397" t="s">
        <v>76</v>
      </c>
      <c r="O1" s="394" t="s">
        <v>165</v>
      </c>
      <c r="P1" s="398" t="s">
        <v>239</v>
      </c>
      <c r="Q1" s="398" t="s">
        <v>240</v>
      </c>
      <c r="R1" s="398" t="s">
        <v>241</v>
      </c>
      <c r="S1" s="243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-70664.179999999993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:D170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:G170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:L170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B167" s="282">
        <v>42473</v>
      </c>
      <c r="C167" s="283">
        <v>2082.42</v>
      </c>
      <c r="D167" s="188">
        <f t="shared" si="510"/>
        <v>1.0040160642570415E-2</v>
      </c>
      <c r="E167" s="284">
        <f t="shared" ref="E167" si="520">(C167-$C$2)/$C$2</f>
        <v>-9.522269363216063E-3</v>
      </c>
      <c r="F167" s="285">
        <v>4947.42</v>
      </c>
      <c r="G167" s="188">
        <f t="shared" si="512"/>
        <v>1.5461537040571896E-2</v>
      </c>
      <c r="H167" s="286">
        <f t="shared" ref="H167" si="521">(F167-F$2)/F$2</f>
        <v>-2.8336312037237021E-2</v>
      </c>
      <c r="I167" s="287">
        <v>317683.34999999998</v>
      </c>
      <c r="J167" s="288">
        <v>400000</v>
      </c>
      <c r="K167" s="288">
        <f t="shared" ref="K167" si="522">I167-I166-J167+J166</f>
        <v>2932.8699999999953</v>
      </c>
      <c r="L167" s="188">
        <f t="shared" si="515"/>
        <v>9.3180795149224102E-3</v>
      </c>
      <c r="M167" s="289">
        <f t="shared" ref="M167" si="523">I167-J167</f>
        <v>-82316.650000000023</v>
      </c>
      <c r="N167" s="290">
        <f t="shared" ref="N167" si="524">M167/J167</f>
        <v>-0.20579162500000006</v>
      </c>
      <c r="O167" s="289" t="b">
        <f t="shared" ref="O167" si="525">L167&gt;D167</f>
        <v>0</v>
      </c>
      <c r="P167" s="290">
        <f>COUNTIF(O$2:O167, TRUE)/(COUNTIF(O$2:O167,FALSE) + COUNTIF(O$2:O167, TRUE))</f>
        <v>0.4759036144578313</v>
      </c>
      <c r="Q167" s="288">
        <v>219889.91</v>
      </c>
      <c r="R167" s="288">
        <f t="shared" ref="R167" si="526">I167-Q167</f>
        <v>97793.439999999973</v>
      </c>
    </row>
    <row r="168" spans="2:18" ht="20.100000000000001" customHeight="1" x14ac:dyDescent="0.25">
      <c r="B168" s="282">
        <v>42474</v>
      </c>
      <c r="C168" s="283">
        <v>2082.7800000000002</v>
      </c>
      <c r="D168" s="188">
        <f t="shared" si="510"/>
        <v>1.728757887458473E-4</v>
      </c>
      <c r="E168" s="284">
        <f t="shared" ref="E168" si="527">(C168-$C$2)/$C$2</f>
        <v>-9.3510397442970322E-3</v>
      </c>
      <c r="F168" s="285">
        <v>4945.88</v>
      </c>
      <c r="G168" s="188">
        <f t="shared" si="512"/>
        <v>-3.1127335055442304E-4</v>
      </c>
      <c r="H168" s="286">
        <f t="shared" ref="H168" si="528">(F168-F$2)/F$2</f>
        <v>-2.8638765049001261E-2</v>
      </c>
      <c r="I168" s="287">
        <v>317242.28999999998</v>
      </c>
      <c r="J168" s="288">
        <v>400000</v>
      </c>
      <c r="K168" s="288">
        <f t="shared" ref="K168" si="529">I168-I167-J168+J167</f>
        <v>-441.05999999999767</v>
      </c>
      <c r="L168" s="188">
        <f t="shared" si="515"/>
        <v>-1.3883636016807229E-3</v>
      </c>
      <c r="M168" s="289">
        <f t="shared" ref="M168" si="530">I168-J168</f>
        <v>-82757.710000000021</v>
      </c>
      <c r="N168" s="290">
        <f t="shared" ref="N168" si="531">M168/J168</f>
        <v>-0.20689427500000004</v>
      </c>
      <c r="O168" s="289" t="b">
        <f t="shared" ref="O168" si="532">L168&gt;D168</f>
        <v>0</v>
      </c>
      <c r="P168" s="290">
        <f>COUNTIF(O$2:O168, TRUE)/(COUNTIF(O$2:O168,FALSE) + COUNTIF(O$2:O168, TRUE))</f>
        <v>0.47305389221556887</v>
      </c>
      <c r="Q168" s="288">
        <v>220158.43</v>
      </c>
      <c r="R168" s="288">
        <f t="shared" ref="R168" si="533">I168-Q168</f>
        <v>97083.859999999986</v>
      </c>
    </row>
    <row r="169" spans="2:18" ht="20.100000000000001" customHeight="1" x14ac:dyDescent="0.25">
      <c r="B169" s="282">
        <v>42475</v>
      </c>
      <c r="C169" s="283">
        <v>2080.73</v>
      </c>
      <c r="D169" s="188">
        <f t="shared" si="510"/>
        <v>-9.8426141983319485E-4</v>
      </c>
      <c r="E169" s="284">
        <f t="shared" ref="E169" si="534">(C169-$C$2)/$C$2</f>
        <v>-1.0326097296474589E-2</v>
      </c>
      <c r="F169" s="285">
        <v>4938.21</v>
      </c>
      <c r="G169" s="188">
        <f t="shared" si="512"/>
        <v>-1.5507857044651453E-3</v>
      </c>
      <c r="H169" s="286">
        <f t="shared" ref="H169" si="535">(F169-F$2)/F$2</f>
        <v>-3.0145138166034879E-2</v>
      </c>
      <c r="I169" s="287">
        <v>317721.64</v>
      </c>
      <c r="J169" s="288">
        <v>400000</v>
      </c>
      <c r="K169" s="288">
        <f t="shared" ref="K169" si="536">I169-I168-J169+J168</f>
        <v>479.35000000003492</v>
      </c>
      <c r="L169" s="188">
        <f t="shared" si="515"/>
        <v>1.5109902276901196E-3</v>
      </c>
      <c r="M169" s="289">
        <f t="shared" ref="M169" si="537">I169-J169</f>
        <v>-82278.359999999986</v>
      </c>
      <c r="N169" s="290">
        <f t="shared" ref="N169" si="538">M169/J169</f>
        <v>-0.20569589999999996</v>
      </c>
      <c r="O169" s="289" t="b">
        <f t="shared" ref="O169" si="539">L169&gt;D169</f>
        <v>1</v>
      </c>
      <c r="P169" s="290">
        <f>COUNTIF(O$2:O169, TRUE)/(COUNTIF(O$2:O169,FALSE) + COUNTIF(O$2:O169, TRUE))</f>
        <v>0.47619047619047616</v>
      </c>
      <c r="Q169" s="288">
        <v>227146.03</v>
      </c>
      <c r="R169" s="288">
        <f t="shared" ref="R169" si="540">I169-Q169</f>
        <v>90575.610000000015</v>
      </c>
    </row>
    <row r="170" spans="2:18" ht="20.100000000000001" customHeight="1" x14ac:dyDescent="0.25">
      <c r="B170" s="189">
        <v>42476</v>
      </c>
      <c r="C170" s="244">
        <v>2094.39</v>
      </c>
      <c r="D170" s="188">
        <f t="shared" si="510"/>
        <v>6.5650036285341464E-3</v>
      </c>
      <c r="E170" s="234">
        <f t="shared" ref="E170" si="541">(C170-$C$2)/$C$2</f>
        <v>-3.8288845341603954E-3</v>
      </c>
      <c r="F170" s="248">
        <v>4960.01</v>
      </c>
      <c r="G170" s="188">
        <f t="shared" si="512"/>
        <v>4.414555071574555E-3</v>
      </c>
      <c r="H170" s="228">
        <f t="shared" ref="H170" si="542">(F170-F$2)/F$2</f>
        <v>-2.5863660467034508E-2</v>
      </c>
      <c r="I170" s="250">
        <v>322899.31</v>
      </c>
      <c r="J170" s="190">
        <v>400000</v>
      </c>
      <c r="K170" s="190">
        <f t="shared" ref="K170" si="543">I170-I169-J170+J169</f>
        <v>5177.6699999999837</v>
      </c>
      <c r="L170" s="188">
        <f t="shared" si="515"/>
        <v>1.6296245984377972E-2</v>
      </c>
      <c r="M170" s="202">
        <f t="shared" ref="M170" si="544">I170-J170</f>
        <v>-77100.69</v>
      </c>
      <c r="N170" s="204">
        <f t="shared" ref="N170" si="545">M170/J170</f>
        <v>-0.19275172500000001</v>
      </c>
      <c r="O170" s="202" t="b">
        <f t="shared" ref="O170" si="546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7">I170-Q170</f>
        <v>100936.63999999998</v>
      </c>
    </row>
    <row r="171" spans="2:18" ht="20.100000000000001" customHeight="1" x14ac:dyDescent="0.25">
      <c r="B171" s="189">
        <v>42477</v>
      </c>
      <c r="C171" s="244">
        <v>2100.8000000000002</v>
      </c>
      <c r="D171" s="188">
        <f t="shared" ref="D171" si="548">(C171-C170)/C170</f>
        <v>3.0605570118269806E-3</v>
      </c>
      <c r="E171" s="234">
        <f t="shared" ref="E171" si="549">(C171-$C$2)/$C$2</f>
        <v>-7.8004604174191543E-4</v>
      </c>
      <c r="F171" s="248">
        <v>4940.33</v>
      </c>
      <c r="G171" s="188">
        <f t="shared" ref="G171" si="550">(F171-F170)/F170</f>
        <v>-3.9677339360203491E-3</v>
      </c>
      <c r="H171" s="228">
        <f t="shared" ref="H171" si="551">(F171-F$2)/F$2</f>
        <v>-2.9728774279710095E-2</v>
      </c>
      <c r="I171" s="250">
        <v>328320.36</v>
      </c>
      <c r="J171" s="190">
        <v>400000</v>
      </c>
      <c r="K171" s="190">
        <f t="shared" ref="K171" si="552">I171-I170-J171+J170</f>
        <v>5421.0499999999884</v>
      </c>
      <c r="L171" s="188">
        <f t="shared" ref="L171" si="553">K171/I170</f>
        <v>1.6788670127539103E-2</v>
      </c>
      <c r="M171" s="202">
        <f t="shared" ref="M171" si="554">I171-J171</f>
        <v>-71679.640000000014</v>
      </c>
      <c r="N171" s="204">
        <f t="shared" ref="N171" si="555">M171/J171</f>
        <v>-0.17919910000000003</v>
      </c>
      <c r="O171" s="202" t="b">
        <f t="shared" ref="O171" si="556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7">I171-Q171</f>
        <v>108811.45999999999</v>
      </c>
    </row>
    <row r="172" spans="2:18" ht="20.100000000000001" customHeight="1" x14ac:dyDescent="0.25">
      <c r="B172" s="189">
        <v>42478</v>
      </c>
      <c r="C172" s="244">
        <v>2102.4</v>
      </c>
      <c r="D172" s="188">
        <f t="shared" ref="D172" si="558">(C172-C171)/C171</f>
        <v>7.6161462300071826E-4</v>
      </c>
      <c r="E172" s="234">
        <f t="shared" ref="E172" si="559">(C172-$C$2)/$C$2</f>
        <v>-1.9025513213201623E-5</v>
      </c>
      <c r="F172" s="248">
        <v>4948.13</v>
      </c>
      <c r="G172" s="188">
        <f t="shared" ref="G172" si="560">(F172-F171)/F171</f>
        <v>1.5788418992253922E-3</v>
      </c>
      <c r="H172" s="228">
        <f t="shared" ref="H172" si="561">(F172-F$2)/F$2</f>
        <v>-2.8196869414930124E-2</v>
      </c>
      <c r="I172" s="250">
        <v>329335.82</v>
      </c>
      <c r="J172" s="190">
        <v>400000</v>
      </c>
      <c r="K172" s="190">
        <f t="shared" ref="K172" si="562">I172-I171-J172+J171</f>
        <v>1015.460000000021</v>
      </c>
      <c r="L172" s="188">
        <f t="shared" ref="L172" si="563">K172/I171</f>
        <v>3.0928937821584411E-3</v>
      </c>
      <c r="M172" s="202">
        <f t="shared" ref="M172" si="564">I172-J172</f>
        <v>-70664.179999999993</v>
      </c>
      <c r="N172" s="204">
        <f t="shared" ref="N172" si="565">M172/J172</f>
        <v>-0.17666044999999997</v>
      </c>
      <c r="O172" s="202" t="b">
        <f t="shared" ref="O172" si="566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7">I172-Q172</f>
        <v>104215.39000000001</v>
      </c>
    </row>
  </sheetData>
  <conditionalFormatting sqref="L173:L1048576 L1:L2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2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2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2">
    <cfRule type="colorScale" priority="1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G228" sqref="G228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137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138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3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3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3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3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127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138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138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138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138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138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138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138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138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138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138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138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138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138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138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3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3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138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138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138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138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138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138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138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138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138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-68462.261999999508</v>
      </c>
    </row>
    <row r="218" spans="1:17" ht="18" customHeight="1" x14ac:dyDescent="0.25">
      <c r="M218" s="29" t="s">
        <v>159</v>
      </c>
      <c r="N218" s="155">
        <f>SUM(N213:N216)</f>
        <v>-70664.151999999449</v>
      </c>
    </row>
    <row r="219" spans="1:17" ht="18" customHeight="1" x14ac:dyDescent="0.25">
      <c r="M219" s="29" t="s">
        <v>160</v>
      </c>
      <c r="N219" s="155">
        <f>Balance!S2</f>
        <v>-70664.179999999993</v>
      </c>
      <c r="P219" s="406">
        <v>0.02</v>
      </c>
      <c r="Q219" s="407">
        <v>42449</v>
      </c>
    </row>
    <row r="220" spans="1:17" ht="18" customHeight="1" x14ac:dyDescent="0.25">
      <c r="M220" s="29" t="s">
        <v>244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136</v>
      </c>
      <c r="N222" s="270">
        <f>N218-N220-N219</f>
        <v>-1.9999994547106326E-3</v>
      </c>
    </row>
  </sheetData>
  <mergeCells count="3">
    <mergeCell ref="B12:B13"/>
    <mergeCell ref="B14:B15"/>
    <mergeCell ref="B163:B164"/>
  </mergeCells>
  <conditionalFormatting sqref="Q13">
    <cfRule type="expression" dxfId="441" priority="5">
      <formula>#REF!&gt;0</formula>
    </cfRule>
    <cfRule type="expression" dxfId="4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8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80" t="s">
        <v>158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E2" s="26" t="s">
        <v>10</v>
      </c>
      <c r="F2" s="281">
        <v>10.59</v>
      </c>
      <c r="G2" s="281">
        <v>10.59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1">
        <v>66.92</v>
      </c>
      <c r="G3" s="281">
        <v>66.92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291"/>
      <c r="O3" s="68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153.22999999999999</v>
      </c>
      <c r="G4" s="281">
        <v>153.22999999999999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173</v>
      </c>
      <c r="N4" s="68"/>
      <c r="O4" s="68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81">
        <v>265.89</v>
      </c>
      <c r="G5" s="281">
        <v>225.80199999999996</v>
      </c>
      <c r="H5" s="377">
        <v>5</v>
      </c>
      <c r="I5" s="53">
        <v>1129.0099999999998</v>
      </c>
      <c r="J5" s="53">
        <v>1574.0900000000088</v>
      </c>
      <c r="K5" s="236">
        <v>0.17753607142540823</v>
      </c>
      <c r="L5" s="69" t="str">
        <f>HYPERLINK("http://finance.yahoo.com/q?s=" &amp; E5, "Link")</f>
        <v>Link</v>
      </c>
      <c r="M5" s="175"/>
      <c r="P5" s="53"/>
      <c r="Q5" s="162"/>
    </row>
    <row r="6" spans="1:17" ht="18.95" customHeight="1" x14ac:dyDescent="0.25">
      <c r="A6" s="55"/>
      <c r="B6" s="56"/>
      <c r="C6" s="56"/>
      <c r="D6" s="57"/>
      <c r="E6" s="26" t="s">
        <v>8</v>
      </c>
      <c r="F6" s="281">
        <v>64.66</v>
      </c>
      <c r="G6" s="281">
        <v>64.66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N6" s="68"/>
      <c r="O6" s="68"/>
      <c r="Q6" s="179"/>
    </row>
    <row r="7" spans="1:17" ht="18.95" customHeight="1" x14ac:dyDescent="0.25">
      <c r="A7" s="56"/>
      <c r="B7" s="56"/>
      <c r="C7" s="56"/>
      <c r="D7" s="57"/>
      <c r="E7" s="26" t="s">
        <v>17</v>
      </c>
      <c r="F7" s="281">
        <v>15.44</v>
      </c>
      <c r="G7" s="281">
        <v>30.070466666666675</v>
      </c>
      <c r="H7" s="377">
        <v>1500</v>
      </c>
      <c r="I7" s="53">
        <v>45105.700000000012</v>
      </c>
      <c r="J7" s="53">
        <v>-21945.700000000012</v>
      </c>
      <c r="K7" s="236">
        <v>-0.48653939524273004</v>
      </c>
      <c r="L7" s="69" t="str">
        <f>HYPERLINK("http://finance.yahoo.com/q?s=" &amp; E7, "Link")</f>
        <v>Link</v>
      </c>
      <c r="M7" s="422" t="s">
        <v>196</v>
      </c>
      <c r="N7" s="53"/>
      <c r="O7" s="53"/>
      <c r="P7" s="53"/>
      <c r="Q7" s="162"/>
    </row>
    <row r="8" spans="1:17" ht="18.95" customHeight="1" x14ac:dyDescent="0.25">
      <c r="A8" s="55"/>
      <c r="B8" s="55"/>
      <c r="C8" s="56"/>
      <c r="D8" s="57"/>
      <c r="E8" s="26" t="s">
        <v>32</v>
      </c>
      <c r="F8" s="281">
        <v>46.6</v>
      </c>
      <c r="G8" s="281">
        <v>41.399599999999992</v>
      </c>
      <c r="H8" s="377">
        <v>50</v>
      </c>
      <c r="I8" s="53">
        <v>2069.9799999999996</v>
      </c>
      <c r="J8" s="53">
        <v>260.02000000000044</v>
      </c>
      <c r="K8" s="236">
        <v>0.12561474023903638</v>
      </c>
      <c r="L8" s="69" t="str">
        <f>HYPERLINK("http://finance.yahoo.com/q?s=" &amp; E8, "Link")</f>
        <v>Link</v>
      </c>
      <c r="M8" s="207"/>
      <c r="N8" s="291"/>
      <c r="O8" s="68"/>
      <c r="Q8" s="162"/>
    </row>
    <row r="9" spans="1:17" ht="18.95" customHeight="1" x14ac:dyDescent="0.25">
      <c r="A9" s="56"/>
      <c r="B9" s="55"/>
      <c r="C9" s="56"/>
      <c r="D9" s="57"/>
      <c r="E9" s="26" t="s">
        <v>63</v>
      </c>
      <c r="F9" s="281">
        <v>103.27</v>
      </c>
      <c r="G9" s="281">
        <v>96.787600000000026</v>
      </c>
      <c r="H9" s="377">
        <v>25</v>
      </c>
      <c r="I9" s="53">
        <v>2419.6900000000005</v>
      </c>
      <c r="J9" s="53">
        <v>162.05999999999949</v>
      </c>
      <c r="K9" s="236">
        <v>6.6975521657732684E-2</v>
      </c>
      <c r="L9" s="69" t="str">
        <f>HYPERLINK("http://finance.yahoo.com/q?s=" &amp; E9, "Link")</f>
        <v>Link</v>
      </c>
      <c r="M9" s="207"/>
      <c r="N9" s="53"/>
      <c r="O9" s="421"/>
      <c r="P9" s="421"/>
      <c r="Q9" s="162"/>
    </row>
    <row r="10" spans="1:17" ht="18.95" customHeight="1" x14ac:dyDescent="0.25">
      <c r="A10" s="55"/>
      <c r="B10" s="55"/>
      <c r="C10" s="56"/>
      <c r="E10" s="26" t="s">
        <v>9</v>
      </c>
      <c r="F10" s="281">
        <v>5.63</v>
      </c>
      <c r="G10" s="281">
        <v>5.63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6"/>
      <c r="Q10" s="162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81">
        <v>100.11</v>
      </c>
      <c r="G11" s="281">
        <v>93.37</v>
      </c>
      <c r="H11" s="377">
        <v>25</v>
      </c>
      <c r="I11" s="53">
        <v>2334.25</v>
      </c>
      <c r="J11" s="53">
        <v>168.5</v>
      </c>
      <c r="K11" s="236">
        <v>7.2185926957266736E-2</v>
      </c>
      <c r="L11" s="69" t="str">
        <f>HYPERLINK("http://finance.yahoo.com/q?s=" &amp; E11, "Link")</f>
        <v>Link</v>
      </c>
      <c r="M11" s="207"/>
      <c r="N11" s="53"/>
      <c r="Q11" s="162"/>
    </row>
    <row r="12" spans="1:17" ht="18.95" customHeight="1" x14ac:dyDescent="0.25">
      <c r="A12" s="55"/>
      <c r="B12" s="55"/>
      <c r="C12" s="56"/>
      <c r="D12" s="57"/>
      <c r="E12" s="26" t="s">
        <v>201</v>
      </c>
      <c r="F12" s="281">
        <v>61.64</v>
      </c>
      <c r="G12" s="281">
        <v>61.64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Q12" s="162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81">
        <v>32.19</v>
      </c>
      <c r="G13" s="281">
        <v>32.19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216"/>
      <c r="O13" s="388"/>
      <c r="P13" s="388"/>
      <c r="Q13" s="179"/>
    </row>
    <row r="14" spans="1:17" ht="18.95" customHeight="1" x14ac:dyDescent="0.25">
      <c r="A14" s="55"/>
      <c r="B14" s="56"/>
      <c r="C14" s="56"/>
      <c r="D14" s="57"/>
      <c r="E14" s="26" t="s">
        <v>22</v>
      </c>
      <c r="F14" s="281">
        <v>61.18</v>
      </c>
      <c r="G14" s="281">
        <v>-255.53400000000548</v>
      </c>
      <c r="H14" s="377">
        <v>10</v>
      </c>
      <c r="I14" s="53">
        <v>-2555.3400000000547</v>
      </c>
      <c r="J14" s="53">
        <v>3167.1400000000549</v>
      </c>
      <c r="K14" s="236"/>
      <c r="L14" s="69" t="str">
        <f>HYPERLINK("http://finance.yahoo.com/q?s=" &amp; E14, "Link")</f>
        <v>Link</v>
      </c>
      <c r="M14" s="207"/>
      <c r="N14" s="53"/>
      <c r="Q14" s="162"/>
    </row>
    <row r="15" spans="1:17" ht="18.95" customHeight="1" x14ac:dyDescent="0.25">
      <c r="A15" s="169"/>
      <c r="B15" s="55"/>
      <c r="C15" s="56"/>
      <c r="D15" s="57"/>
      <c r="E15" s="26" t="s">
        <v>27</v>
      </c>
      <c r="F15" s="281">
        <v>32</v>
      </c>
      <c r="G15" s="281">
        <v>32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N15" s="291"/>
      <c r="O15" s="68"/>
      <c r="Q15" s="162"/>
    </row>
    <row r="16" spans="1:17" ht="18.95" customHeight="1" x14ac:dyDescent="0.25">
      <c r="A16" s="55"/>
      <c r="B16" s="55"/>
      <c r="C16" s="56"/>
      <c r="D16" s="57"/>
      <c r="E16" s="26" t="s">
        <v>202</v>
      </c>
      <c r="F16" s="281">
        <v>42.55</v>
      </c>
      <c r="G16" s="281">
        <v>42.55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216"/>
      <c r="N16" s="53"/>
      <c r="O16" s="53"/>
      <c r="P16" s="53"/>
      <c r="Q16" s="162"/>
    </row>
    <row r="17" spans="1:17" ht="18.95" customHeight="1" x14ac:dyDescent="0.25">
      <c r="A17" s="55"/>
      <c r="B17" s="55"/>
      <c r="C17" s="56"/>
      <c r="E17" s="26" t="s">
        <v>15</v>
      </c>
      <c r="F17" s="281">
        <v>25.39</v>
      </c>
      <c r="G17" s="281">
        <v>25.39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9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51.98</v>
      </c>
      <c r="G18" s="281">
        <v>51.98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14.06</v>
      </c>
      <c r="G19" s="281">
        <v>17.412403464807099</v>
      </c>
      <c r="H19" s="377">
        <v>9178</v>
      </c>
      <c r="I19" s="53">
        <v>159811.03899999955</v>
      </c>
      <c r="J19" s="53">
        <v>-30768.358999999546</v>
      </c>
      <c r="K19" s="236">
        <v>-0.19252962243740643</v>
      </c>
      <c r="L19" s="69" t="str">
        <f>HYPERLINK("http://finance.yahoo.com/q?s=" &amp; E19, "Link")</f>
        <v>Link</v>
      </c>
      <c r="M19" s="176"/>
      <c r="N19" s="68"/>
      <c r="O19" s="68"/>
      <c r="Q19" s="179"/>
    </row>
    <row r="20" spans="1:17" ht="18.95" customHeight="1" x14ac:dyDescent="0.25">
      <c r="A20" s="55"/>
      <c r="B20" s="55"/>
      <c r="C20" s="56"/>
      <c r="D20" s="57"/>
      <c r="E20" s="26" t="s">
        <v>34</v>
      </c>
      <c r="F20" s="281">
        <v>10.75</v>
      </c>
      <c r="G20" s="281">
        <v>16.115772433460084</v>
      </c>
      <c r="H20" s="377">
        <v>5260</v>
      </c>
      <c r="I20" s="53">
        <v>84768.963000000032</v>
      </c>
      <c r="J20" s="53">
        <v>-28223.963000000032</v>
      </c>
      <c r="K20" s="236">
        <v>-0.33295161343427104</v>
      </c>
      <c r="L20" s="69" t="str">
        <f>HYPERLINK("http://finance.yahoo.com/q?s=" &amp; E20, "Link")</f>
        <v>Link</v>
      </c>
      <c r="M20" s="175"/>
      <c r="N20" s="53"/>
      <c r="Q20" s="162"/>
    </row>
    <row r="21" spans="1:17" ht="18.95" customHeight="1" x14ac:dyDescent="0.25">
      <c r="A21" s="55"/>
      <c r="B21" s="55"/>
      <c r="C21" s="56"/>
      <c r="D21" s="57"/>
      <c r="E21" s="26" t="s">
        <v>266</v>
      </c>
      <c r="F21" s="281">
        <v>59.62</v>
      </c>
      <c r="G21" s="281">
        <v>56.99</v>
      </c>
      <c r="H21" s="377">
        <v>50</v>
      </c>
      <c r="I21" s="53">
        <v>2849.5</v>
      </c>
      <c r="J21" s="53">
        <v>131.5</v>
      </c>
      <c r="K21" s="236">
        <v>4.6148447095981669E-2</v>
      </c>
      <c r="L21" s="69" t="str">
        <f>HYPERLINK("http://finance.yahoo.com/q?s=" &amp; E21, "Link")</f>
        <v>Link</v>
      </c>
      <c r="M21" s="175"/>
      <c r="P21" s="53"/>
      <c r="Q21" s="162"/>
    </row>
    <row r="22" spans="1:17" ht="18.95" customHeight="1" x14ac:dyDescent="0.25">
      <c r="A22" s="55"/>
      <c r="B22" s="55"/>
      <c r="C22" s="56"/>
      <c r="E22" s="26" t="s">
        <v>47</v>
      </c>
      <c r="F22" s="281">
        <v>83.16</v>
      </c>
      <c r="G22" s="281">
        <v>83.16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Q22" s="162"/>
    </row>
    <row r="23" spans="1:17" ht="18.95" customHeight="1" x14ac:dyDescent="0.25">
      <c r="A23" s="55"/>
      <c r="B23" s="55"/>
      <c r="C23" s="56"/>
      <c r="D23" s="57"/>
      <c r="E23" s="26" t="s">
        <v>204</v>
      </c>
      <c r="F23" s="281">
        <v>44.62</v>
      </c>
      <c r="G23" s="281">
        <v>44.62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53"/>
      <c r="Q23" s="162"/>
    </row>
    <row r="24" spans="1:17" ht="18.95" customHeight="1" x14ac:dyDescent="0.25">
      <c r="A24" s="55"/>
      <c r="B24" s="55"/>
      <c r="C24" s="55"/>
      <c r="D24" s="57"/>
      <c r="E24" s="26" t="s">
        <v>35</v>
      </c>
      <c r="F24" s="281">
        <v>32.65</v>
      </c>
      <c r="G24" s="281">
        <v>32.65</v>
      </c>
      <c r="H24" s="377">
        <v>0</v>
      </c>
      <c r="I24" s="53">
        <v>0</v>
      </c>
      <c r="J24" s="53">
        <v>183.4600000000064</v>
      </c>
      <c r="K24" s="236">
        <v>0</v>
      </c>
      <c r="L24" s="69" t="str">
        <f>HYPERLINK("http://finance.yahoo.com/q?s=" &amp; E24, "Link")</f>
        <v>Link</v>
      </c>
      <c r="M24" s="176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205</v>
      </c>
      <c r="F25" s="281">
        <v>210.1</v>
      </c>
      <c r="G25" s="281">
        <v>210.1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Q25" s="162"/>
    </row>
    <row r="26" spans="1:17" ht="18.95" customHeight="1" x14ac:dyDescent="0.25">
      <c r="A26" s="56"/>
      <c r="B26" s="56"/>
      <c r="C26" s="56"/>
      <c r="D26" s="57"/>
      <c r="E26" s="26" t="s">
        <v>200</v>
      </c>
      <c r="F26" s="281">
        <v>72.84</v>
      </c>
      <c r="G26" s="281">
        <v>72.84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53"/>
      <c r="O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1">
        <v>35.46</v>
      </c>
      <c r="G27" s="281">
        <v>35.46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1">
        <v>146.44</v>
      </c>
      <c r="G28" s="281">
        <v>146.44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1">
        <v>133.93</v>
      </c>
      <c r="G29" s="281">
        <v>133.93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0"/>
      <c r="N29" s="53"/>
      <c r="O29" s="68"/>
      <c r="Q29" s="162"/>
    </row>
    <row r="30" spans="1:17" ht="18.95" customHeight="1" x14ac:dyDescent="0.25">
      <c r="A30" s="56"/>
      <c r="B30" s="56"/>
      <c r="C30" s="56"/>
      <c r="D30" s="57"/>
      <c r="E30" s="26" t="s">
        <v>42</v>
      </c>
      <c r="F30" s="281">
        <v>83.85</v>
      </c>
      <c r="G30" s="281">
        <v>83.85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1">
        <v>105.53</v>
      </c>
      <c r="G31" s="281">
        <v>105.53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0"/>
      <c r="N31" s="162"/>
    </row>
    <row r="32" spans="1:17" ht="18.95" customHeight="1" x14ac:dyDescent="0.25">
      <c r="A32" s="66"/>
      <c r="B32" s="67"/>
      <c r="C32" s="66"/>
      <c r="D32" s="57"/>
      <c r="E32" s="26" t="s">
        <v>203</v>
      </c>
      <c r="F32" s="281">
        <v>50.45</v>
      </c>
      <c r="G32" s="281">
        <v>48.573</v>
      </c>
      <c r="H32" s="377">
        <v>80</v>
      </c>
      <c r="I32" s="53">
        <v>3885.84</v>
      </c>
      <c r="J32" s="53">
        <v>150.15999999999985</v>
      </c>
      <c r="K32" s="236">
        <v>3.8642867436641803E-2</v>
      </c>
      <c r="L32" s="69" t="str">
        <f>HYPERLINK("http://finance.yahoo.com/q?s=" &amp; E32, "Link")</f>
        <v>Link</v>
      </c>
      <c r="M32" s="206"/>
      <c r="Q32" s="162"/>
    </row>
    <row r="33" spans="1:17" ht="18.95" customHeight="1" x14ac:dyDescent="0.25">
      <c r="A33" s="56"/>
      <c r="B33" s="56"/>
      <c r="C33" s="56"/>
      <c r="D33" s="57"/>
      <c r="E33" s="26" t="s">
        <v>53</v>
      </c>
      <c r="F33" s="281">
        <v>55.35</v>
      </c>
      <c r="G33" s="281">
        <v>55.35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9"/>
      <c r="N33" s="53"/>
      <c r="O33" s="53"/>
      <c r="Q33" s="162"/>
    </row>
    <row r="34" spans="1:17" ht="18.95" customHeight="1" x14ac:dyDescent="0.25">
      <c r="A34" s="55"/>
      <c r="B34" s="56"/>
      <c r="C34" s="56"/>
      <c r="D34" s="57"/>
      <c r="E34" s="26"/>
      <c r="H34" s="377"/>
      <c r="K34" s="236"/>
      <c r="L34" s="69"/>
      <c r="M34" s="206"/>
      <c r="N34" s="68"/>
      <c r="O34" s="68"/>
      <c r="Q34" s="162"/>
    </row>
    <row r="35" spans="1:17" ht="18.95" customHeight="1" x14ac:dyDescent="0.25">
      <c r="A35" s="169"/>
      <c r="B35" s="55"/>
      <c r="C35" s="56"/>
      <c r="D35" s="57"/>
      <c r="E35" s="26"/>
      <c r="H35" s="377"/>
      <c r="K35" s="236"/>
      <c r="L35" s="69"/>
      <c r="M35" s="216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9" priority="45">
      <formula>$J2&lt;0</formula>
    </cfRule>
  </conditionalFormatting>
  <conditionalFormatting sqref="J2:J14 J16:J34">
    <cfRule type="expression" dxfId="43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7" priority="39">
      <formula>E2=0</formula>
    </cfRule>
  </conditionalFormatting>
  <conditionalFormatting sqref="E3">
    <cfRule type="expression" dxfId="436" priority="38">
      <formula>H3=0</formula>
    </cfRule>
  </conditionalFormatting>
  <conditionalFormatting sqref="G2:G14 D35 G16:G34">
    <cfRule type="expression" dxfId="435" priority="37">
      <formula>E2=0</formula>
    </cfRule>
  </conditionalFormatting>
  <conditionalFormatting sqref="Q13">
    <cfRule type="expression" dxfId="434" priority="35">
      <formula>R13=0</formula>
    </cfRule>
  </conditionalFormatting>
  <conditionalFormatting sqref="F2:F14 F16:F34">
    <cfRule type="expression" dxfId="433" priority="34">
      <formula>H2=0</formula>
    </cfRule>
  </conditionalFormatting>
  <conditionalFormatting sqref="P22">
    <cfRule type="expression" dxfId="432" priority="33">
      <formula>R22=0</formula>
    </cfRule>
  </conditionalFormatting>
  <conditionalFormatting sqref="E35 H2:H14 H16:H34">
    <cfRule type="expression" dxfId="431" priority="31">
      <formula>E2=0</formula>
    </cfRule>
  </conditionalFormatting>
  <conditionalFormatting sqref="P19">
    <cfRule type="expression" dxfId="430" priority="30">
      <formula>P19=0</formula>
    </cfRule>
  </conditionalFormatting>
  <conditionalFormatting sqref="Q12">
    <cfRule type="expression" dxfId="429" priority="29">
      <formula>Q12=0</formula>
    </cfRule>
  </conditionalFormatting>
  <conditionalFormatting sqref="O9">
    <cfRule type="expression" dxfId="428" priority="28">
      <formula>O9=0</formula>
    </cfRule>
  </conditionalFormatting>
  <conditionalFormatting sqref="F35:F36 I2:I14 I16:I34">
    <cfRule type="expression" dxfId="427" priority="27">
      <formula>E2=0</formula>
    </cfRule>
  </conditionalFormatting>
  <conditionalFormatting sqref="P18">
    <cfRule type="expression" dxfId="426" priority="26">
      <formula>O18=0</formula>
    </cfRule>
  </conditionalFormatting>
  <conditionalFormatting sqref="Q11">
    <cfRule type="expression" dxfId="425" priority="25">
      <formula>P11=0</formula>
    </cfRule>
  </conditionalFormatting>
  <conditionalFormatting sqref="K39:K71 H35:H38 K2:K34">
    <cfRule type="expression" dxfId="424" priority="24">
      <formula>E2=0</formula>
    </cfRule>
  </conditionalFormatting>
  <conditionalFormatting sqref="K28">
    <cfRule type="expression" dxfId="423" priority="23">
      <formula>H28=0</formula>
    </cfRule>
  </conditionalFormatting>
  <conditionalFormatting sqref="K29">
    <cfRule type="expression" dxfId="422" priority="22">
      <formula>H29=0</formula>
    </cfRule>
  </conditionalFormatting>
  <conditionalFormatting sqref="G29">
    <cfRule type="expression" dxfId="421" priority="19">
      <formula>H29=0</formula>
    </cfRule>
  </conditionalFormatting>
  <conditionalFormatting sqref="E23:E32">
    <cfRule type="expression" dxfId="420" priority="16">
      <formula>H23=0</formula>
    </cfRule>
  </conditionalFormatting>
  <conditionalFormatting sqref="C37">
    <cfRule type="expression" dxfId="419" priority="13">
      <formula>E37=0</formula>
    </cfRule>
  </conditionalFormatting>
  <conditionalFormatting sqref="D36">
    <cfRule type="expression" dxfId="418" priority="11">
      <formula>E36=0</formula>
    </cfRule>
  </conditionalFormatting>
  <conditionalFormatting sqref="E36">
    <cfRule type="expression" dxfId="417" priority="10">
      <formula>E36=0</formula>
    </cfRule>
  </conditionalFormatting>
  <conditionalFormatting sqref="G35:G37">
    <cfRule type="expression" dxfId="416" priority="124">
      <formula>$G35&lt;0</formula>
    </cfRule>
  </conditionalFormatting>
  <conditionalFormatting sqref="G35:G37">
    <cfRule type="expression" dxfId="415" priority="126">
      <formula>$G35&gt;0</formula>
    </cfRule>
  </conditionalFormatting>
  <conditionalFormatting sqref="B6">
    <cfRule type="expression" dxfId="414" priority="131">
      <formula>E35=0</formula>
    </cfRule>
  </conditionalFormatting>
  <conditionalFormatting sqref="C6">
    <cfRule type="expression" dxfId="413" priority="132">
      <formula>E35=0</formula>
    </cfRule>
  </conditionalFormatting>
  <conditionalFormatting sqref="J15">
    <cfRule type="expression" dxfId="412" priority="9">
      <formula>$J15&lt;0</formula>
    </cfRule>
  </conditionalFormatting>
  <conditionalFormatting sqref="J15">
    <cfRule type="expression" dxfId="411" priority="8">
      <formula>$J15&gt;0</formula>
    </cfRule>
  </conditionalFormatting>
  <conditionalFormatting sqref="E15">
    <cfRule type="expression" dxfId="410" priority="6">
      <formula>H15=0</formula>
    </cfRule>
  </conditionalFormatting>
  <conditionalFormatting sqref="G15">
    <cfRule type="expression" dxfId="409" priority="5">
      <formula>H15=0</formula>
    </cfRule>
  </conditionalFormatting>
  <conditionalFormatting sqref="F15">
    <cfRule type="expression" dxfId="408" priority="4">
      <formula>H15=0</formula>
    </cfRule>
  </conditionalFormatting>
  <conditionalFormatting sqref="H15">
    <cfRule type="expression" dxfId="407" priority="3">
      <formula>H15=0</formula>
    </cfRule>
  </conditionalFormatting>
  <conditionalFormatting sqref="I15">
    <cfRule type="expression" dxfId="406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9178</v>
      </c>
      <c r="W2" s="143">
        <v>42480</v>
      </c>
      <c r="X2" s="12">
        <v>13.89</v>
      </c>
      <c r="Y2" s="12">
        <v>14.35</v>
      </c>
      <c r="Z2" s="12">
        <v>13.51</v>
      </c>
      <c r="AA2" s="12">
        <v>14.06</v>
      </c>
      <c r="AB2" s="105">
        <v>26444100</v>
      </c>
      <c r="AC2" s="12">
        <v>14.06</v>
      </c>
      <c r="AD2">
        <f t="shared" ref="AD2:AD14" si="0">Y2-Z2</f>
        <v>0.83999999999999986</v>
      </c>
      <c r="AE2" s="148">
        <f t="shared" ref="AE2:AE14" si="1">AC2/AC3-1</f>
        <v>7.8853046594982157E-3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17.412403464807099</v>
      </c>
      <c r="W3" s="143">
        <v>42479</v>
      </c>
      <c r="X3" s="12">
        <v>13.54</v>
      </c>
      <c r="Y3" s="12">
        <v>14.17</v>
      </c>
      <c r="Z3" s="12">
        <v>13.45</v>
      </c>
      <c r="AA3" s="12">
        <v>13.95</v>
      </c>
      <c r="AB3" s="105">
        <v>27564500</v>
      </c>
      <c r="AC3" s="12">
        <v>13.95</v>
      </c>
      <c r="AD3">
        <f t="shared" si="0"/>
        <v>0.72000000000000064</v>
      </c>
      <c r="AE3" s="148">
        <f t="shared" si="1"/>
        <v>4.416167664670656E-2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14.06</v>
      </c>
      <c r="W4" s="143">
        <v>42478</v>
      </c>
      <c r="X4" s="12">
        <v>12.29</v>
      </c>
      <c r="Y4" s="12">
        <v>13.54</v>
      </c>
      <c r="Z4" s="12">
        <v>12.28</v>
      </c>
      <c r="AA4" s="12">
        <v>13.36</v>
      </c>
      <c r="AB4" s="105">
        <v>23953100</v>
      </c>
      <c r="AC4" s="12">
        <v>13.36</v>
      </c>
      <c r="AD4">
        <f t="shared" si="0"/>
        <v>1.2599999999999998</v>
      </c>
      <c r="AE4" s="148">
        <f t="shared" si="1"/>
        <v>2.6902382782475032E-2</v>
      </c>
      <c r="AJ4" s="265"/>
      <c r="AL4" s="263"/>
      <c r="AO4" s="263"/>
    </row>
    <row r="5" spans="1:41" x14ac:dyDescent="0.25">
      <c r="B5" s="429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129042.68000000001</v>
      </c>
      <c r="T5" s="75"/>
      <c r="W5" s="143">
        <v>42475</v>
      </c>
      <c r="X5" s="12">
        <v>12.92</v>
      </c>
      <c r="Y5" s="12">
        <v>13.22</v>
      </c>
      <c r="Z5" s="12">
        <v>12.74</v>
      </c>
      <c r="AA5" s="12">
        <v>13.01</v>
      </c>
      <c r="AB5" s="105">
        <v>19435700</v>
      </c>
      <c r="AC5" s="12">
        <v>13.01</v>
      </c>
      <c r="AD5">
        <f t="shared" si="0"/>
        <v>0.48000000000000043</v>
      </c>
      <c r="AE5" s="148">
        <f t="shared" si="1"/>
        <v>-7.6277650648359785E-3</v>
      </c>
    </row>
    <row r="6" spans="1:41" x14ac:dyDescent="0.25">
      <c r="B6" s="429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159811.03899999955</v>
      </c>
      <c r="W6" s="143">
        <v>42474</v>
      </c>
      <c r="X6" s="12">
        <v>13.02</v>
      </c>
      <c r="Y6" s="12">
        <v>13.23</v>
      </c>
      <c r="Z6" s="12">
        <v>12.72</v>
      </c>
      <c r="AA6" s="12">
        <v>13.11</v>
      </c>
      <c r="AB6" s="105">
        <v>21193900</v>
      </c>
      <c r="AC6" s="12">
        <v>13.11</v>
      </c>
      <c r="AD6">
        <f t="shared" si="0"/>
        <v>0.50999999999999979</v>
      </c>
      <c r="AE6" s="148">
        <f t="shared" si="1"/>
        <v>1.4705882352941124E-2</v>
      </c>
    </row>
    <row r="7" spans="1:41" ht="15.75" x14ac:dyDescent="0.25">
      <c r="B7" s="429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6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-30768.358999999546</v>
      </c>
      <c r="R7" s="400"/>
      <c r="U7" s="197"/>
      <c r="W7" s="143">
        <v>42473</v>
      </c>
      <c r="X7" s="12">
        <v>12.97</v>
      </c>
      <c r="Y7" s="12">
        <v>13.3</v>
      </c>
      <c r="Z7" s="12">
        <v>12.51</v>
      </c>
      <c r="AA7" s="12">
        <v>12.92</v>
      </c>
      <c r="AB7" s="105">
        <v>30790900</v>
      </c>
      <c r="AC7" s="12">
        <v>12.92</v>
      </c>
      <c r="AD7">
        <f t="shared" si="0"/>
        <v>0.79000000000000092</v>
      </c>
      <c r="AE7" s="148">
        <f t="shared" si="1"/>
        <v>-1.5243902439024293E-2</v>
      </c>
    </row>
    <row r="8" spans="1:41" x14ac:dyDescent="0.25">
      <c r="B8" s="429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6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-0.19252962243740643</v>
      </c>
      <c r="W8" s="143">
        <v>42472</v>
      </c>
      <c r="X8" s="12">
        <v>12.03</v>
      </c>
      <c r="Y8" s="12">
        <v>13.39</v>
      </c>
      <c r="Z8" s="12">
        <v>11.87</v>
      </c>
      <c r="AA8" s="12">
        <v>13.12</v>
      </c>
      <c r="AB8" s="105">
        <v>43838500</v>
      </c>
      <c r="AC8" s="12">
        <v>13.12</v>
      </c>
      <c r="AD8">
        <f t="shared" si="0"/>
        <v>1.5200000000000014</v>
      </c>
      <c r="AE8" s="148">
        <f t="shared" si="1"/>
        <v>0.12425021422450722</v>
      </c>
    </row>
    <row r="9" spans="1:41" x14ac:dyDescent="0.25">
      <c r="B9" s="429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42471</v>
      </c>
      <c r="X9" s="12">
        <v>11.92</v>
      </c>
      <c r="Y9" s="12">
        <v>12.16</v>
      </c>
      <c r="Z9" s="12">
        <v>11.62</v>
      </c>
      <c r="AA9" s="12">
        <v>11.67</v>
      </c>
      <c r="AB9" s="105">
        <v>24254500</v>
      </c>
      <c r="AC9" s="12">
        <v>11.67</v>
      </c>
      <c r="AD9">
        <f t="shared" si="0"/>
        <v>0.54000000000000092</v>
      </c>
      <c r="AE9" s="148">
        <f t="shared" si="1"/>
        <v>-9.3378607809846415E-3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8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42468</v>
      </c>
      <c r="X10" s="12">
        <v>11.66</v>
      </c>
      <c r="Y10" s="12">
        <v>11.78</v>
      </c>
      <c r="Z10" s="12">
        <v>11.41</v>
      </c>
      <c r="AA10" s="12">
        <v>11.78</v>
      </c>
      <c r="AB10" s="105">
        <v>24326500</v>
      </c>
      <c r="AC10" s="12">
        <v>11.78</v>
      </c>
      <c r="AD10">
        <f t="shared" si="0"/>
        <v>0.36999999999999922</v>
      </c>
      <c r="AE10" s="148">
        <f t="shared" si="1"/>
        <v>4.9910873440285108E-2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8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42467</v>
      </c>
      <c r="X11" s="12">
        <v>10.88</v>
      </c>
      <c r="Y11" s="12">
        <v>11.29</v>
      </c>
      <c r="Z11" s="12">
        <v>10.78</v>
      </c>
      <c r="AA11" s="12">
        <v>11.22</v>
      </c>
      <c r="AB11" s="105">
        <v>23324200</v>
      </c>
      <c r="AC11" s="12">
        <v>11.22</v>
      </c>
      <c r="AD11">
        <f t="shared" si="0"/>
        <v>0.50999999999999979</v>
      </c>
      <c r="AE11" s="148">
        <f t="shared" si="1"/>
        <v>1.8148820326678861E-2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8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42466</v>
      </c>
      <c r="X12" s="12">
        <v>10.81</v>
      </c>
      <c r="Y12" s="12">
        <v>11.26</v>
      </c>
      <c r="Z12" s="12">
        <v>10.68</v>
      </c>
      <c r="AA12" s="12">
        <v>11.02</v>
      </c>
      <c r="AB12" s="105">
        <v>26216700</v>
      </c>
      <c r="AC12" s="12">
        <v>11.02</v>
      </c>
      <c r="AD12">
        <f t="shared" si="0"/>
        <v>0.58000000000000007</v>
      </c>
      <c r="AE12" s="148">
        <f t="shared" si="1"/>
        <v>3.6688617121354516E-2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8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42465</v>
      </c>
      <c r="X13" s="12">
        <v>10.4</v>
      </c>
      <c r="Y13" s="12">
        <v>10.87</v>
      </c>
      <c r="Z13" s="12">
        <v>10.32</v>
      </c>
      <c r="AA13" s="12">
        <v>10.63</v>
      </c>
      <c r="AB13" s="105">
        <v>21255500</v>
      </c>
      <c r="AC13" s="12">
        <v>10.63</v>
      </c>
      <c r="AD13">
        <f t="shared" si="0"/>
        <v>0.54999999999999893</v>
      </c>
      <c r="AE13" s="148">
        <f t="shared" si="1"/>
        <v>9.496676163343043E-3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8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42464</v>
      </c>
      <c r="X14" s="12">
        <v>10.52</v>
      </c>
      <c r="Y14" s="12">
        <v>11</v>
      </c>
      <c r="Z14" s="12">
        <v>10.41</v>
      </c>
      <c r="AA14" s="12">
        <v>10.53</v>
      </c>
      <c r="AB14" s="105">
        <v>21880100</v>
      </c>
      <c r="AC14" s="12">
        <v>10.53</v>
      </c>
      <c r="AD14">
        <f t="shared" si="0"/>
        <v>0.58999999999999986</v>
      </c>
      <c r="AE14" s="148">
        <f t="shared" si="1"/>
        <v>-2.8409090909091717E-3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8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42461</v>
      </c>
      <c r="X15" s="12">
        <v>10.75</v>
      </c>
      <c r="Y15" s="12">
        <v>10.79</v>
      </c>
      <c r="Z15" s="12">
        <v>10.39</v>
      </c>
      <c r="AA15" s="12">
        <v>10.56</v>
      </c>
      <c r="AB15" s="105">
        <v>28996600</v>
      </c>
      <c r="AC15" s="12">
        <v>10.56</v>
      </c>
      <c r="AD15">
        <f>Y15-Z15</f>
        <v>0.39999999999999858</v>
      </c>
      <c r="AE15" s="148">
        <f>AC15/AC16-1</f>
        <v>-5.2064631956912022E-2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8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42460</v>
      </c>
      <c r="X16" s="12">
        <v>10.52</v>
      </c>
      <c r="Y16" s="12">
        <v>11.24</v>
      </c>
      <c r="Z16" s="12">
        <v>10.42</v>
      </c>
      <c r="AA16" s="12">
        <v>11.14</v>
      </c>
      <c r="AB16" s="105">
        <v>40164700</v>
      </c>
      <c r="AC16" s="12">
        <v>11.14</v>
      </c>
      <c r="AD16">
        <f t="shared" ref="AD16:AD68" si="5">Y16-Z16</f>
        <v>0.82000000000000028</v>
      </c>
      <c r="AE16" s="148">
        <f t="shared" ref="AE16:AE67" si="6">AC16/AC17-1</f>
        <v>5.7929724596391452E-2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8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42459</v>
      </c>
      <c r="X17" s="12">
        <v>10.73</v>
      </c>
      <c r="Y17" s="12">
        <v>10.8</v>
      </c>
      <c r="Z17" s="12">
        <v>10.24</v>
      </c>
      <c r="AA17" s="12">
        <v>10.53</v>
      </c>
      <c r="AB17" s="105">
        <v>22269300</v>
      </c>
      <c r="AC17" s="12">
        <v>10.53</v>
      </c>
      <c r="AD17">
        <f t="shared" si="5"/>
        <v>0.5600000000000005</v>
      </c>
      <c r="AE17" s="148">
        <f t="shared" si="6"/>
        <v>1.2499999999999956E-2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42458</v>
      </c>
      <c r="X18" s="12">
        <v>9.92</v>
      </c>
      <c r="Y18" s="12">
        <v>10.47</v>
      </c>
      <c r="Z18" s="12">
        <v>9.77</v>
      </c>
      <c r="AA18" s="12">
        <v>10.4</v>
      </c>
      <c r="AB18" s="105">
        <v>23883500</v>
      </c>
      <c r="AC18" s="12">
        <v>10.4</v>
      </c>
      <c r="AD18">
        <f t="shared" si="5"/>
        <v>0.70000000000000107</v>
      </c>
      <c r="AE18" s="148">
        <f t="shared" si="6"/>
        <v>2.3622047244094446E-2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42457</v>
      </c>
      <c r="X19" s="12">
        <v>10.33</v>
      </c>
      <c r="Y19" s="12">
        <v>10.44</v>
      </c>
      <c r="Z19" s="12">
        <v>9.81</v>
      </c>
      <c r="AA19" s="12">
        <v>10.16</v>
      </c>
      <c r="AB19" s="105">
        <v>22577000</v>
      </c>
      <c r="AC19" s="12">
        <v>10.16</v>
      </c>
      <c r="AD19">
        <f t="shared" si="5"/>
        <v>0.62999999999999901</v>
      </c>
      <c r="AE19" s="148">
        <f t="shared" si="6"/>
        <v>-1.2633624878522709E-2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42453</v>
      </c>
      <c r="X20" s="12">
        <v>9.77</v>
      </c>
      <c r="Y20" s="12">
        <v>10.45</v>
      </c>
      <c r="Z20" s="12">
        <v>9.65</v>
      </c>
      <c r="AA20" s="12">
        <v>10.29</v>
      </c>
      <c r="AB20" s="105">
        <v>28251600</v>
      </c>
      <c r="AC20" s="12">
        <v>10.29</v>
      </c>
      <c r="AD20">
        <f t="shared" si="5"/>
        <v>0.79999999999999893</v>
      </c>
      <c r="AE20" s="148">
        <f t="shared" si="6"/>
        <v>9.8135426889107702E-3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42452</v>
      </c>
      <c r="X21" s="12">
        <v>11.31</v>
      </c>
      <c r="Y21" s="12">
        <v>11.31</v>
      </c>
      <c r="Z21" s="12">
        <v>10.119999999999999</v>
      </c>
      <c r="AA21" s="12">
        <v>10.19</v>
      </c>
      <c r="AB21" s="105">
        <v>31207700</v>
      </c>
      <c r="AC21" s="12">
        <v>10.19</v>
      </c>
      <c r="AD21">
        <f t="shared" si="5"/>
        <v>1.1900000000000013</v>
      </c>
      <c r="AE21" s="148">
        <f t="shared" si="6"/>
        <v>-9.9027409372237085E-2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42451</v>
      </c>
      <c r="X22" s="12">
        <v>11.26</v>
      </c>
      <c r="Y22" s="12">
        <v>11.58</v>
      </c>
      <c r="Z22" s="12">
        <v>11.25</v>
      </c>
      <c r="AA22" s="12">
        <v>11.31</v>
      </c>
      <c r="AB22" s="105">
        <v>22893900</v>
      </c>
      <c r="AC22" s="12">
        <v>11.31</v>
      </c>
      <c r="AD22">
        <f t="shared" si="5"/>
        <v>0.33000000000000007</v>
      </c>
      <c r="AE22" s="148">
        <f t="shared" si="6"/>
        <v>-1.0498687664041939E-2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42450</v>
      </c>
      <c r="X23" s="12">
        <v>11.47</v>
      </c>
      <c r="Y23" s="12">
        <v>11.84</v>
      </c>
      <c r="Z23" s="12">
        <v>11.26</v>
      </c>
      <c r="AA23" s="12">
        <v>11.43</v>
      </c>
      <c r="AB23" s="105">
        <v>26548400</v>
      </c>
      <c r="AC23" s="12">
        <v>11.43</v>
      </c>
      <c r="AD23">
        <f t="shared" si="5"/>
        <v>0.58000000000000007</v>
      </c>
      <c r="AE23" s="148">
        <f t="shared" si="6"/>
        <v>-1.7196904557179815E-2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42447</v>
      </c>
      <c r="X24" s="12">
        <v>11.72</v>
      </c>
      <c r="Y24" s="12">
        <v>11.88</v>
      </c>
      <c r="Z24" s="12">
        <v>11.2</v>
      </c>
      <c r="AA24" s="12">
        <v>11.63</v>
      </c>
      <c r="AB24" s="105">
        <v>38975900</v>
      </c>
      <c r="AC24" s="12">
        <v>11.63</v>
      </c>
      <c r="AD24">
        <f t="shared" si="5"/>
        <v>0.68000000000000149</v>
      </c>
      <c r="AE24" s="148">
        <f t="shared" si="6"/>
        <v>1.5720524017467374E-2</v>
      </c>
    </row>
    <row r="25" spans="1:31" x14ac:dyDescent="0.25">
      <c r="B25" s="84">
        <v>42234</v>
      </c>
      <c r="C25" s="4">
        <v>100</v>
      </c>
      <c r="D25" s="271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42446</v>
      </c>
      <c r="X25" s="12">
        <v>11.72</v>
      </c>
      <c r="Y25" s="12">
        <v>11.75</v>
      </c>
      <c r="Z25" s="12">
        <v>11.31</v>
      </c>
      <c r="AA25" s="12">
        <v>11.45</v>
      </c>
      <c r="AB25" s="105">
        <v>30734600</v>
      </c>
      <c r="AC25" s="12">
        <v>11.45</v>
      </c>
      <c r="AD25">
        <f t="shared" si="5"/>
        <v>0.4399999999999995</v>
      </c>
      <c r="AE25" s="148">
        <f t="shared" si="6"/>
        <v>-6.0763888888889506E-3</v>
      </c>
    </row>
    <row r="26" spans="1:31" x14ac:dyDescent="0.25">
      <c r="B26" s="84">
        <v>42235</v>
      </c>
      <c r="C26" s="4">
        <v>100</v>
      </c>
      <c r="D26" s="271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42445</v>
      </c>
      <c r="X26" s="12">
        <v>11.59</v>
      </c>
      <c r="Y26" s="12">
        <v>11.83</v>
      </c>
      <c r="Z26" s="12">
        <v>11.09</v>
      </c>
      <c r="AA26" s="12">
        <v>11.52</v>
      </c>
      <c r="AB26" s="105">
        <v>32530200</v>
      </c>
      <c r="AC26" s="12">
        <v>11.52</v>
      </c>
      <c r="AD26">
        <f t="shared" si="5"/>
        <v>0.74000000000000021</v>
      </c>
      <c r="AE26" s="148">
        <f t="shared" si="6"/>
        <v>1.8567639257294433E-2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42444</v>
      </c>
      <c r="X27" s="12">
        <v>10.85</v>
      </c>
      <c r="Y27" s="12">
        <v>11.31</v>
      </c>
      <c r="Z27" s="12">
        <v>10.6</v>
      </c>
      <c r="AA27" s="12">
        <v>11.31</v>
      </c>
      <c r="AB27" s="105">
        <v>23865900</v>
      </c>
      <c r="AC27" s="12">
        <v>11.31</v>
      </c>
      <c r="AD27">
        <f t="shared" si="5"/>
        <v>0.71000000000000085</v>
      </c>
      <c r="AE27" s="148">
        <f t="shared" si="6"/>
        <v>1.9837691614066788E-2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42443</v>
      </c>
      <c r="X28" s="12">
        <v>10.86</v>
      </c>
      <c r="Y28" s="12">
        <v>11.32</v>
      </c>
      <c r="Z28" s="12">
        <v>10.68</v>
      </c>
      <c r="AA28" s="12">
        <v>11.09</v>
      </c>
      <c r="AB28" s="105">
        <v>28438300</v>
      </c>
      <c r="AC28" s="12">
        <v>11.09</v>
      </c>
      <c r="AD28">
        <f t="shared" si="5"/>
        <v>0.64000000000000057</v>
      </c>
      <c r="AE28" s="148">
        <f t="shared" si="6"/>
        <v>-6.2724014336917877E-3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42440</v>
      </c>
      <c r="X29" s="12">
        <v>11.14</v>
      </c>
      <c r="Y29" s="12">
        <v>11.35</v>
      </c>
      <c r="Z29" s="12">
        <v>10.95</v>
      </c>
      <c r="AA29" s="12">
        <v>11.16</v>
      </c>
      <c r="AB29" s="105">
        <v>31812100</v>
      </c>
      <c r="AC29" s="12">
        <v>11.16</v>
      </c>
      <c r="AD29">
        <f t="shared" si="5"/>
        <v>0.40000000000000036</v>
      </c>
      <c r="AE29" s="148">
        <f t="shared" si="6"/>
        <v>5.3824362606232246E-2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42439</v>
      </c>
      <c r="X30" s="12">
        <v>10.31</v>
      </c>
      <c r="Y30" s="12">
        <v>10.62</v>
      </c>
      <c r="Z30" s="12">
        <v>10.01</v>
      </c>
      <c r="AA30" s="12">
        <v>10.59</v>
      </c>
      <c r="AB30" s="105">
        <v>33980800</v>
      </c>
      <c r="AC30" s="12">
        <v>10.59</v>
      </c>
      <c r="AD30">
        <f t="shared" si="5"/>
        <v>0.60999999999999943</v>
      </c>
      <c r="AE30" s="148">
        <f t="shared" si="6"/>
        <v>1.0496183206106791E-2</v>
      </c>
    </row>
    <row r="31" spans="1:31" x14ac:dyDescent="0.25">
      <c r="B31" s="84">
        <v>42258</v>
      </c>
      <c r="C31" s="4">
        <v>100</v>
      </c>
      <c r="D31" s="271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42438</v>
      </c>
      <c r="X31" s="12">
        <v>10.51</v>
      </c>
      <c r="Y31" s="12">
        <v>10.68</v>
      </c>
      <c r="Z31" s="12">
        <v>10.08</v>
      </c>
      <c r="AA31" s="12">
        <v>10.48</v>
      </c>
      <c r="AB31" s="105">
        <v>30855500</v>
      </c>
      <c r="AC31" s="12">
        <v>10.48</v>
      </c>
      <c r="AD31">
        <f t="shared" si="5"/>
        <v>0.59999999999999964</v>
      </c>
      <c r="AE31" s="148">
        <f t="shared" si="6"/>
        <v>3.5573122529644285E-2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42437</v>
      </c>
      <c r="X32" s="12">
        <v>10.84</v>
      </c>
      <c r="Y32" s="12">
        <v>10.87</v>
      </c>
      <c r="Z32" s="12">
        <v>9.92</v>
      </c>
      <c r="AA32" s="12">
        <v>10.119999999999999</v>
      </c>
      <c r="AB32" s="105">
        <v>35384100</v>
      </c>
      <c r="AC32" s="12">
        <v>10.119999999999999</v>
      </c>
      <c r="AD32">
        <f t="shared" si="5"/>
        <v>0.94999999999999929</v>
      </c>
      <c r="AE32" s="148">
        <f t="shared" si="6"/>
        <v>-8.2502266545784297E-2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42436</v>
      </c>
      <c r="X33" s="12">
        <v>11.12</v>
      </c>
      <c r="Y33" s="12">
        <v>11.59</v>
      </c>
      <c r="Z33" s="12">
        <v>10.72</v>
      </c>
      <c r="AA33" s="12">
        <v>11.03</v>
      </c>
      <c r="AB33" s="105">
        <v>57377500</v>
      </c>
      <c r="AC33" s="12">
        <v>11.03</v>
      </c>
      <c r="AD33">
        <f t="shared" si="5"/>
        <v>0.86999999999999922</v>
      </c>
      <c r="AE33" s="148">
        <f t="shared" si="6"/>
        <v>2.7272727272726893E-3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42433</v>
      </c>
      <c r="X34" s="12">
        <v>10.36</v>
      </c>
      <c r="Y34" s="12">
        <v>11.48</v>
      </c>
      <c r="Z34" s="12">
        <v>10.08</v>
      </c>
      <c r="AA34" s="12">
        <v>11</v>
      </c>
      <c r="AB34" s="105">
        <v>86914500</v>
      </c>
      <c r="AC34" s="12">
        <v>11</v>
      </c>
      <c r="AD34">
        <f t="shared" si="5"/>
        <v>1.4000000000000004</v>
      </c>
      <c r="AE34" s="148">
        <f t="shared" si="6"/>
        <v>0.10330992978936804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42432</v>
      </c>
      <c r="X35" s="12">
        <v>9.0299999999999994</v>
      </c>
      <c r="Y35" s="12">
        <v>10</v>
      </c>
      <c r="Z35" s="12">
        <v>8.9700000000000006</v>
      </c>
      <c r="AA35" s="12">
        <v>9.9700000000000006</v>
      </c>
      <c r="AB35" s="105">
        <v>65378700</v>
      </c>
      <c r="AC35" s="12">
        <v>9.9700000000000006</v>
      </c>
      <c r="AD35">
        <f t="shared" si="5"/>
        <v>1.0299999999999994</v>
      </c>
      <c r="AE35" s="148">
        <f t="shared" si="6"/>
        <v>9.5604395604395709E-2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42431</v>
      </c>
      <c r="X36" s="12">
        <v>7.94</v>
      </c>
      <c r="Y36" s="12">
        <v>9.15</v>
      </c>
      <c r="Z36" s="12">
        <v>7.9</v>
      </c>
      <c r="AA36" s="12">
        <v>9.1</v>
      </c>
      <c r="AB36" s="105">
        <v>74464900</v>
      </c>
      <c r="AC36" s="12">
        <v>9.1</v>
      </c>
      <c r="AD36">
        <f t="shared" si="5"/>
        <v>1.25</v>
      </c>
      <c r="AE36" s="148">
        <f t="shared" si="6"/>
        <v>0.14321608040200995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42430</v>
      </c>
      <c r="X37" s="12">
        <v>8.2100000000000009</v>
      </c>
      <c r="Y37" s="12">
        <v>8.2100000000000009</v>
      </c>
      <c r="Z37" s="12">
        <v>7.56</v>
      </c>
      <c r="AA37" s="12">
        <v>7.96</v>
      </c>
      <c r="AB37" s="105">
        <v>273901400</v>
      </c>
      <c r="AC37" s="12">
        <v>7.96</v>
      </c>
      <c r="AD37">
        <f t="shared" si="5"/>
        <v>0.65000000000000124</v>
      </c>
      <c r="AE37" s="148">
        <f t="shared" si="6"/>
        <v>-3.0450669914738215E-2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42429</v>
      </c>
      <c r="X38" s="12">
        <v>8.49</v>
      </c>
      <c r="Y38" s="12">
        <v>8.5299999999999994</v>
      </c>
      <c r="Z38" s="12">
        <v>7.97</v>
      </c>
      <c r="AA38" s="12">
        <v>8.2100000000000009</v>
      </c>
      <c r="AB38" s="105">
        <v>35635000</v>
      </c>
      <c r="AC38" s="12">
        <v>8.2100000000000009</v>
      </c>
      <c r="AD38">
        <f t="shared" si="5"/>
        <v>0.55999999999999961</v>
      </c>
      <c r="AE38" s="148">
        <f t="shared" si="6"/>
        <v>2.2415940224159492E-2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42426</v>
      </c>
      <c r="X39" s="12">
        <v>7.75</v>
      </c>
      <c r="Y39" s="12">
        <v>8.1999999999999993</v>
      </c>
      <c r="Z39" s="12">
        <v>7.59</v>
      </c>
      <c r="AA39" s="12">
        <v>8.0299999999999994</v>
      </c>
      <c r="AB39" s="105">
        <v>36394800</v>
      </c>
      <c r="AC39" s="12">
        <v>8.0299999999999994</v>
      </c>
      <c r="AD39">
        <f t="shared" si="5"/>
        <v>0.60999999999999943</v>
      </c>
      <c r="AE39" s="148">
        <f t="shared" si="6"/>
        <v>8.6603518267929669E-2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42425</v>
      </c>
      <c r="X40" s="12">
        <v>7.25</v>
      </c>
      <c r="Y40" s="12">
        <v>7.43</v>
      </c>
      <c r="Z40" s="12">
        <v>6.96</v>
      </c>
      <c r="AA40" s="12">
        <v>7.39</v>
      </c>
      <c r="AB40" s="105">
        <v>20673100</v>
      </c>
      <c r="AC40" s="12">
        <v>7.39</v>
      </c>
      <c r="AD40">
        <f t="shared" si="5"/>
        <v>0.46999999999999975</v>
      </c>
      <c r="AE40" s="148">
        <f t="shared" si="6"/>
        <v>2.3545706371191022E-2</v>
      </c>
    </row>
    <row r="41" spans="2:31" ht="20.25" thickBot="1" x14ac:dyDescent="0.35">
      <c r="B41" s="426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7" t="s">
        <v>78</v>
      </c>
      <c r="P41" s="427"/>
      <c r="W41" s="143">
        <v>42424</v>
      </c>
      <c r="X41" s="12">
        <v>6.75</v>
      </c>
      <c r="Y41" s="12">
        <v>7.25</v>
      </c>
      <c r="Z41" s="12">
        <v>6.66</v>
      </c>
      <c r="AA41" s="12">
        <v>7.22</v>
      </c>
      <c r="AB41" s="105">
        <v>18774000</v>
      </c>
      <c r="AC41" s="12">
        <v>7.22</v>
      </c>
      <c r="AD41">
        <f t="shared" si="5"/>
        <v>0.58999999999999986</v>
      </c>
      <c r="AE41" s="148">
        <f t="shared" si="6"/>
        <v>2.7027027027026973E-2</v>
      </c>
    </row>
    <row r="42" spans="2:31" ht="15.75" thickTop="1" x14ac:dyDescent="0.25">
      <c r="B42" s="426"/>
      <c r="C42" s="4">
        <v>340</v>
      </c>
      <c r="D42" s="271">
        <v>17.8</v>
      </c>
      <c r="E42" s="3">
        <v>0</v>
      </c>
      <c r="F42" s="3">
        <f t="shared" si="2"/>
        <v>6052</v>
      </c>
      <c r="G42" s="424" t="s">
        <v>227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17.153200000000002</v>
      </c>
      <c r="W42" s="143">
        <v>42423</v>
      </c>
      <c r="X42" s="12">
        <v>7.3</v>
      </c>
      <c r="Y42" s="12">
        <v>7.46</v>
      </c>
      <c r="Z42" s="12">
        <v>6.9</v>
      </c>
      <c r="AA42" s="12">
        <v>7.03</v>
      </c>
      <c r="AB42" s="105">
        <v>27981300</v>
      </c>
      <c r="AC42" s="12">
        <v>7.03</v>
      </c>
      <c r="AD42">
        <f t="shared" si="5"/>
        <v>0.55999999999999961</v>
      </c>
      <c r="AE42" s="148">
        <f t="shared" si="6"/>
        <v>-6.1415220293724926E-2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4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17.012599999999999</v>
      </c>
      <c r="W43" s="143">
        <v>42422</v>
      </c>
      <c r="X43" s="12">
        <v>6.97</v>
      </c>
      <c r="Y43" s="12">
        <v>7.5</v>
      </c>
      <c r="Z43" s="12">
        <v>6.85</v>
      </c>
      <c r="AA43" s="12">
        <v>7.49</v>
      </c>
      <c r="AB43" s="105">
        <v>34528900</v>
      </c>
      <c r="AC43" s="12">
        <v>7.49</v>
      </c>
      <c r="AD43">
        <f t="shared" si="5"/>
        <v>0.65000000000000036</v>
      </c>
      <c r="AE43" s="148">
        <f t="shared" si="6"/>
        <v>0.11292719167904908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4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16.872</v>
      </c>
      <c r="W44" s="143">
        <v>42419</v>
      </c>
      <c r="X44" s="12">
        <v>6.85</v>
      </c>
      <c r="Y44" s="12">
        <v>6.88</v>
      </c>
      <c r="Z44" s="12">
        <v>6.52</v>
      </c>
      <c r="AA44" s="12">
        <v>6.73</v>
      </c>
      <c r="AB44" s="105">
        <v>38595300</v>
      </c>
      <c r="AC44" s="12">
        <v>6.73</v>
      </c>
      <c r="AD44">
        <f t="shared" si="5"/>
        <v>0.36000000000000032</v>
      </c>
      <c r="AE44" s="148">
        <f t="shared" si="6"/>
        <v>-2.8860028860028808E-2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4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16.731400000000001</v>
      </c>
      <c r="W45" s="143">
        <v>42418</v>
      </c>
      <c r="X45" s="12">
        <v>7.6</v>
      </c>
      <c r="Y45" s="12">
        <v>7.62</v>
      </c>
      <c r="Z45" s="12">
        <v>6.7</v>
      </c>
      <c r="AA45" s="12">
        <v>6.93</v>
      </c>
      <c r="AB45" s="105">
        <v>54821400</v>
      </c>
      <c r="AC45" s="12">
        <v>6.93</v>
      </c>
      <c r="AD45">
        <f t="shared" si="5"/>
        <v>0.91999999999999993</v>
      </c>
      <c r="AE45" s="148">
        <f t="shared" si="6"/>
        <v>-6.4777327935222728E-2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16.590799999999998</v>
      </c>
      <c r="W46" s="143">
        <v>42417</v>
      </c>
      <c r="X46" s="12">
        <v>7.67</v>
      </c>
      <c r="Y46" s="12">
        <v>7.72</v>
      </c>
      <c r="Z46" s="12">
        <v>6.75</v>
      </c>
      <c r="AA46" s="12">
        <v>7.41</v>
      </c>
      <c r="AB46" s="105">
        <v>63298300</v>
      </c>
      <c r="AC46" s="12">
        <v>7.41</v>
      </c>
      <c r="AD46">
        <f t="shared" si="5"/>
        <v>0.96999999999999975</v>
      </c>
      <c r="AE46" s="148">
        <f t="shared" si="6"/>
        <v>1.3513513513512265E-3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16.450199999999999</v>
      </c>
      <c r="W47" s="143">
        <v>42416</v>
      </c>
      <c r="X47" s="12">
        <v>7.76</v>
      </c>
      <c r="Y47" s="12">
        <v>7.84</v>
      </c>
      <c r="Z47" s="12">
        <v>7.18</v>
      </c>
      <c r="AA47" s="12">
        <v>7.4</v>
      </c>
      <c r="AB47" s="105">
        <v>22388300</v>
      </c>
      <c r="AC47" s="12">
        <v>7.4</v>
      </c>
      <c r="AD47">
        <f t="shared" si="5"/>
        <v>0.66000000000000014</v>
      </c>
      <c r="AE47" s="148">
        <f t="shared" si="6"/>
        <v>-1.2016021361815787E-2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16.3096</v>
      </c>
      <c r="W48" s="143">
        <v>42412</v>
      </c>
      <c r="X48" s="12">
        <v>7.22</v>
      </c>
      <c r="Y48" s="12">
        <v>7.66</v>
      </c>
      <c r="Z48" s="12">
        <v>7.05</v>
      </c>
      <c r="AA48" s="12">
        <v>7.49</v>
      </c>
      <c r="AB48" s="105">
        <v>30427700</v>
      </c>
      <c r="AC48" s="12">
        <v>7.49</v>
      </c>
      <c r="AD48">
        <f t="shared" si="5"/>
        <v>0.61000000000000032</v>
      </c>
      <c r="AE48" s="148" t="e">
        <f t="shared" si="6"/>
        <v>#DIV/0!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16.169</v>
      </c>
      <c r="W49" s="143">
        <v>42412</v>
      </c>
      <c r="X49" s="12" t="s">
        <v>172</v>
      </c>
      <c r="Y49" s="12"/>
      <c r="Z49" s="12"/>
      <c r="AA49" s="12"/>
      <c r="AB49" s="105"/>
      <c r="AC49" s="12"/>
      <c r="AD49">
        <f t="shared" si="5"/>
        <v>0</v>
      </c>
      <c r="AE49" s="148">
        <f t="shared" si="6"/>
        <v>-1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16.028399999999998</v>
      </c>
      <c r="T50" s="144" t="s">
        <v>94</v>
      </c>
      <c r="W50" s="143">
        <v>42411</v>
      </c>
      <c r="X50" s="12">
        <v>6.92</v>
      </c>
      <c r="Y50" s="12">
        <v>7.3</v>
      </c>
      <c r="Z50" s="12">
        <v>6.52</v>
      </c>
      <c r="AA50" s="12">
        <v>7.06</v>
      </c>
      <c r="AB50" s="105">
        <v>36853000</v>
      </c>
      <c r="AC50" s="12">
        <v>7.01</v>
      </c>
      <c r="AD50">
        <f t="shared" si="5"/>
        <v>0.78000000000000025</v>
      </c>
      <c r="AE50" s="148">
        <f t="shared" si="6"/>
        <v>-9.8870056497175618E-3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15.887799999999999</v>
      </c>
      <c r="T51" s="145" t="s">
        <v>100</v>
      </c>
      <c r="U51" s="139">
        <v>13.95</v>
      </c>
      <c r="W51" s="143">
        <v>42410</v>
      </c>
      <c r="X51" s="12">
        <v>7.23</v>
      </c>
      <c r="Y51" s="12">
        <v>7.62</v>
      </c>
      <c r="Z51" s="12">
        <v>7.01</v>
      </c>
      <c r="AA51" s="12">
        <v>7.13</v>
      </c>
      <c r="AB51" s="105">
        <v>21711900</v>
      </c>
      <c r="AC51" s="12">
        <v>7.08</v>
      </c>
      <c r="AD51">
        <f t="shared" si="5"/>
        <v>0.61000000000000032</v>
      </c>
      <c r="AE51" s="148">
        <f t="shared" si="6"/>
        <v>-2.2099447513812209E-2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15.747200000000001</v>
      </c>
      <c r="T52" s="146" t="s">
        <v>101</v>
      </c>
      <c r="U52" s="140">
        <v>13.89</v>
      </c>
      <c r="W52" s="143">
        <v>42409</v>
      </c>
      <c r="X52" s="12">
        <v>7.63</v>
      </c>
      <c r="Y52" s="12">
        <v>7.71</v>
      </c>
      <c r="Z52" s="12">
        <v>7.03</v>
      </c>
      <c r="AA52" s="12">
        <v>7.29</v>
      </c>
      <c r="AB52" s="105">
        <v>24990000</v>
      </c>
      <c r="AC52" s="12">
        <v>7.24</v>
      </c>
      <c r="AD52">
        <f t="shared" si="5"/>
        <v>0.67999999999999972</v>
      </c>
      <c r="AE52" s="148">
        <f t="shared" si="6"/>
        <v>-6.7010309278350499E-2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8" t="s">
        <v>231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15.606600000000002</v>
      </c>
      <c r="T53" s="146" t="s">
        <v>102</v>
      </c>
      <c r="U53" s="140" t="s">
        <v>306</v>
      </c>
      <c r="W53" s="143">
        <v>42408</v>
      </c>
      <c r="X53" s="12">
        <v>8.26</v>
      </c>
      <c r="Y53" s="12">
        <v>8.4600000000000009</v>
      </c>
      <c r="Z53" s="12">
        <v>7.63</v>
      </c>
      <c r="AA53" s="12">
        <v>7.82</v>
      </c>
      <c r="AB53" s="105">
        <v>45568000</v>
      </c>
      <c r="AC53" s="12">
        <v>7.76</v>
      </c>
      <c r="AD53">
        <f t="shared" si="5"/>
        <v>0.83000000000000096</v>
      </c>
      <c r="AE53" s="148">
        <f t="shared" si="6"/>
        <v>-7.6190476190476253E-2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8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15.466000000000001</v>
      </c>
      <c r="T54" s="146" t="s">
        <v>103</v>
      </c>
      <c r="U54" s="140" t="s">
        <v>307</v>
      </c>
      <c r="W54" s="143">
        <v>42405</v>
      </c>
      <c r="X54" s="12">
        <v>9.07</v>
      </c>
      <c r="Y54" s="12">
        <v>9.1</v>
      </c>
      <c r="Z54" s="12">
        <v>8.34</v>
      </c>
      <c r="AA54" s="12">
        <v>8.4600000000000009</v>
      </c>
      <c r="AB54" s="105">
        <v>29574000</v>
      </c>
      <c r="AC54" s="12">
        <v>8.4</v>
      </c>
      <c r="AD54">
        <f t="shared" si="5"/>
        <v>0.75999999999999979</v>
      </c>
      <c r="AE54" s="148">
        <f t="shared" si="6"/>
        <v>-7.8947368421052544E-2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8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15.325400000000002</v>
      </c>
      <c r="T55" s="146" t="s">
        <v>104</v>
      </c>
      <c r="U55" s="140">
        <v>14.04</v>
      </c>
      <c r="W55" s="143">
        <v>42404</v>
      </c>
      <c r="X55" s="12">
        <v>9.5500000000000007</v>
      </c>
      <c r="Y55" s="12">
        <v>10.28</v>
      </c>
      <c r="Z55" s="12">
        <v>9.09</v>
      </c>
      <c r="AA55" s="12">
        <v>9.19</v>
      </c>
      <c r="AB55" s="105">
        <v>33500300</v>
      </c>
      <c r="AC55" s="12">
        <v>9.1199999999999992</v>
      </c>
      <c r="AD55">
        <f t="shared" si="5"/>
        <v>1.1899999999999995</v>
      </c>
      <c r="AE55" s="148">
        <f t="shared" si="6"/>
        <v>-2.4598930481283476E-2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15.184800000000001</v>
      </c>
      <c r="T56" s="146" t="s">
        <v>105</v>
      </c>
      <c r="U56" s="140">
        <v>2.41811</v>
      </c>
      <c r="W56" s="143">
        <v>42403</v>
      </c>
      <c r="X56" s="12">
        <v>9.02</v>
      </c>
      <c r="Y56" s="12">
        <v>9.43</v>
      </c>
      <c r="Z56" s="12">
        <v>8.44</v>
      </c>
      <c r="AA56" s="12">
        <v>9.42</v>
      </c>
      <c r="AB56" s="105">
        <v>23844300</v>
      </c>
      <c r="AC56" s="12">
        <v>9.35</v>
      </c>
      <c r="AD56">
        <f t="shared" si="5"/>
        <v>0.99000000000000021</v>
      </c>
      <c r="AE56" s="148">
        <f t="shared" si="6"/>
        <v>7.7188940092165925E-2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15.044200000000002</v>
      </c>
      <c r="T57" s="146" t="s">
        <v>106</v>
      </c>
      <c r="U57" s="140" t="s">
        <v>255</v>
      </c>
      <c r="W57" s="143">
        <v>42402</v>
      </c>
      <c r="X57" s="12">
        <v>9.32</v>
      </c>
      <c r="Y57" s="12">
        <v>9.35</v>
      </c>
      <c r="Z57" s="12">
        <v>8.69</v>
      </c>
      <c r="AA57" s="12">
        <v>8.74</v>
      </c>
      <c r="AB57" s="105">
        <v>19959900</v>
      </c>
      <c r="AC57" s="12">
        <v>8.68</v>
      </c>
      <c r="AD57">
        <f t="shared" si="5"/>
        <v>0.66000000000000014</v>
      </c>
      <c r="AE57" s="148">
        <f t="shared" si="6"/>
        <v>-0.10237849017580147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14.903600000000001</v>
      </c>
      <c r="T58" s="146"/>
      <c r="U58" s="140"/>
      <c r="W58" s="143">
        <v>42401</v>
      </c>
      <c r="X58" s="12">
        <v>9.3800000000000008</v>
      </c>
      <c r="Y58" s="12">
        <v>9.8000000000000007</v>
      </c>
      <c r="Z58" s="12">
        <v>9.2200000000000006</v>
      </c>
      <c r="AA58" s="12">
        <v>9.74</v>
      </c>
      <c r="AB58" s="105">
        <v>17658100</v>
      </c>
      <c r="AC58" s="12">
        <v>9.67</v>
      </c>
      <c r="AD58">
        <f t="shared" si="5"/>
        <v>0.58000000000000007</v>
      </c>
      <c r="AE58" s="148">
        <f t="shared" si="6"/>
        <v>1.0351966873705098E-3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14.763000000000002</v>
      </c>
      <c r="T59" s="146" t="s">
        <v>107</v>
      </c>
      <c r="U59" s="140" t="s">
        <v>308</v>
      </c>
      <c r="W59" s="143">
        <v>42398</v>
      </c>
      <c r="X59" s="12">
        <v>9.2200000000000006</v>
      </c>
      <c r="Y59" s="12">
        <v>9.85</v>
      </c>
      <c r="Z59" s="12">
        <v>9.17</v>
      </c>
      <c r="AA59" s="12">
        <v>9.73</v>
      </c>
      <c r="AB59" s="105">
        <v>20678000</v>
      </c>
      <c r="AC59" s="12">
        <v>9.66</v>
      </c>
      <c r="AD59">
        <f t="shared" si="5"/>
        <v>0.67999999999999972</v>
      </c>
      <c r="AE59" s="148">
        <f t="shared" si="6"/>
        <v>6.0373216245883654E-2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14.622400000000001</v>
      </c>
      <c r="T60" s="146" t="s">
        <v>108</v>
      </c>
      <c r="U60" s="140" t="s">
        <v>213</v>
      </c>
      <c r="W60" s="143">
        <v>42397</v>
      </c>
      <c r="X60" s="12">
        <v>9.34</v>
      </c>
      <c r="Y60" s="12">
        <v>9.5500000000000007</v>
      </c>
      <c r="Z60" s="12">
        <v>8.84</v>
      </c>
      <c r="AA60" s="12">
        <v>9.17</v>
      </c>
      <c r="AB60" s="105">
        <v>20994400</v>
      </c>
      <c r="AC60" s="12">
        <v>9.11</v>
      </c>
      <c r="AD60">
        <f t="shared" si="5"/>
        <v>0.71000000000000085</v>
      </c>
      <c r="AE60" s="148">
        <f t="shared" si="6"/>
        <v>4.833141542002295E-2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14.481800000000002</v>
      </c>
      <c r="T61" s="146" t="s">
        <v>109</v>
      </c>
      <c r="U61" s="141">
        <v>26467005</v>
      </c>
      <c r="W61" s="143">
        <v>42396</v>
      </c>
      <c r="X61" s="12">
        <v>8.34</v>
      </c>
      <c r="Y61" s="12">
        <v>9.35</v>
      </c>
      <c r="Z61" s="12">
        <v>8.18</v>
      </c>
      <c r="AA61" s="12">
        <v>8.75</v>
      </c>
      <c r="AB61" s="105">
        <v>27289200</v>
      </c>
      <c r="AC61" s="12">
        <v>8.69</v>
      </c>
      <c r="AD61">
        <f t="shared" si="5"/>
        <v>1.17</v>
      </c>
      <c r="AE61" s="148">
        <f t="shared" si="6"/>
        <v>3.5756853396901045E-2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6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14.341200000000001</v>
      </c>
      <c r="T62" s="146" t="s">
        <v>112</v>
      </c>
      <c r="U62" s="141">
        <v>35759800</v>
      </c>
      <c r="W62" s="143">
        <v>42395</v>
      </c>
      <c r="X62" s="12">
        <v>8.36</v>
      </c>
      <c r="Y62" s="12">
        <v>8.5</v>
      </c>
      <c r="Z62" s="12">
        <v>7.93</v>
      </c>
      <c r="AA62" s="12">
        <v>8.4499999999999993</v>
      </c>
      <c r="AB62" s="105">
        <v>16346000</v>
      </c>
      <c r="AC62" s="12">
        <v>8.39</v>
      </c>
      <c r="AD62">
        <f t="shared" si="5"/>
        <v>0.57000000000000028</v>
      </c>
      <c r="AE62" s="148">
        <f t="shared" si="6"/>
        <v>3.8366336633663511E-2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6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14.200600000000001</v>
      </c>
      <c r="T63" s="146" t="s">
        <v>110</v>
      </c>
      <c r="U63" s="140" t="s">
        <v>309</v>
      </c>
      <c r="W63" s="143">
        <v>42394</v>
      </c>
      <c r="X63" s="12">
        <v>8.75</v>
      </c>
      <c r="Y63" s="12">
        <v>9.19</v>
      </c>
      <c r="Z63" s="12">
        <v>8.1199999999999992</v>
      </c>
      <c r="AA63" s="12">
        <v>8.14</v>
      </c>
      <c r="AB63" s="105">
        <v>19509600</v>
      </c>
      <c r="AC63" s="12">
        <v>8.08</v>
      </c>
      <c r="AD63">
        <f t="shared" si="5"/>
        <v>1.0700000000000003</v>
      </c>
      <c r="AE63" s="148">
        <f t="shared" si="6"/>
        <v>-9.8214285714285809E-2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14.06</v>
      </c>
      <c r="T64" s="146" t="s">
        <v>113</v>
      </c>
      <c r="U64" s="140" t="s">
        <v>132</v>
      </c>
      <c r="W64" s="143">
        <v>42391</v>
      </c>
      <c r="X64" s="12">
        <v>10.19</v>
      </c>
      <c r="Y64" s="12">
        <v>10.63</v>
      </c>
      <c r="Z64" s="12">
        <v>8.64</v>
      </c>
      <c r="AA64" s="12">
        <v>9.02</v>
      </c>
      <c r="AB64" s="105">
        <v>38960100</v>
      </c>
      <c r="AC64" s="12">
        <v>8.9600000000000009</v>
      </c>
      <c r="AD64">
        <f t="shared" si="5"/>
        <v>1.9900000000000002</v>
      </c>
      <c r="AE64" s="148">
        <f t="shared" si="6"/>
        <v>2.6345933562428536E-2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13.9194</v>
      </c>
      <c r="T65" s="146" t="s">
        <v>114</v>
      </c>
      <c r="U65" s="140">
        <v>-3.26</v>
      </c>
      <c r="W65" s="143">
        <v>42390</v>
      </c>
      <c r="X65" s="12">
        <v>7.75</v>
      </c>
      <c r="Y65" s="12">
        <v>8.89</v>
      </c>
      <c r="Z65" s="12">
        <v>7.72</v>
      </c>
      <c r="AA65" s="12">
        <v>8.7899999999999991</v>
      </c>
      <c r="AB65" s="105">
        <v>37173900</v>
      </c>
      <c r="AC65" s="12">
        <v>8.73</v>
      </c>
      <c r="AD65">
        <f t="shared" si="5"/>
        <v>1.1700000000000008</v>
      </c>
      <c r="AE65" s="148">
        <f t="shared" si="6"/>
        <v>0.11923076923076925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13.7788</v>
      </c>
      <c r="T66" s="146" t="s">
        <v>111</v>
      </c>
      <c r="U66" s="140" t="s">
        <v>286</v>
      </c>
      <c r="W66" s="143">
        <v>42389</v>
      </c>
      <c r="X66" s="12">
        <v>7.34</v>
      </c>
      <c r="Y66" s="12">
        <v>8.0399999999999991</v>
      </c>
      <c r="Z66" s="12">
        <v>7.08</v>
      </c>
      <c r="AA66" s="12">
        <v>7.86</v>
      </c>
      <c r="AB66" s="105">
        <v>45468000</v>
      </c>
      <c r="AC66" s="12">
        <v>7.8</v>
      </c>
      <c r="AD66">
        <f t="shared" si="5"/>
        <v>0.95999999999999908</v>
      </c>
      <c r="AE66" s="148">
        <f t="shared" si="6"/>
        <v>2.2280471821756187E-2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9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13.638199999999999</v>
      </c>
      <c r="W67" s="143">
        <v>42388</v>
      </c>
      <c r="X67" s="12">
        <v>8.2100000000000009</v>
      </c>
      <c r="Y67" s="12">
        <v>8.26</v>
      </c>
      <c r="Z67" s="12">
        <v>7.49</v>
      </c>
      <c r="AA67" s="12">
        <v>7.68</v>
      </c>
      <c r="AB67" s="105">
        <v>29537200</v>
      </c>
      <c r="AC67" s="12">
        <v>7.63</v>
      </c>
      <c r="AD67">
        <f t="shared" si="5"/>
        <v>0.76999999999999957</v>
      </c>
      <c r="AE67" s="148">
        <f t="shared" si="6"/>
        <v>-5.5693069306930743E-2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13.4976</v>
      </c>
      <c r="W68" s="143">
        <v>42384</v>
      </c>
      <c r="X68" s="12">
        <v>8.14</v>
      </c>
      <c r="Y68" s="12">
        <v>8.3699999999999992</v>
      </c>
      <c r="Z68" s="12">
        <v>7.71</v>
      </c>
      <c r="AA68" s="12">
        <v>8.14</v>
      </c>
      <c r="AB68" s="105">
        <v>39565500</v>
      </c>
      <c r="AC68" s="12">
        <v>8.08</v>
      </c>
      <c r="AD68">
        <f t="shared" si="5"/>
        <v>0.65999999999999925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13.356999999999999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13.2164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13.075800000000001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12.935200000000002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6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12.794600000000001</v>
      </c>
    </row>
    <row r="74" spans="1:31" ht="15" customHeight="1" x14ac:dyDescent="0.25">
      <c r="B74" s="424" t="s">
        <v>222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6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12.654</v>
      </c>
    </row>
    <row r="75" spans="1:31" x14ac:dyDescent="0.25">
      <c r="B75" s="424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12.513400000000001</v>
      </c>
    </row>
    <row r="76" spans="1:31" x14ac:dyDescent="0.25">
      <c r="B76" s="424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12.3728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12.232200000000001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12.0916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>H79*I79-J79</f>
        <v>6699.85</v>
      </c>
      <c r="O79" s="93">
        <v>0.85</v>
      </c>
      <c r="P79" s="93">
        <f t="shared" si="14"/>
        <v>11.951000000000001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6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30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6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6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4" t="s">
        <v>254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5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5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5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5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1:13" x14ac:dyDescent="0.25">
      <c r="C110" s="4"/>
      <c r="D110" s="271"/>
      <c r="E110" s="3"/>
      <c r="F110" s="3"/>
    </row>
    <row r="112" spans="1:13" x14ac:dyDescent="0.25">
      <c r="A112" s="35" t="s">
        <v>81</v>
      </c>
      <c r="B112" s="16"/>
      <c r="C112" s="82">
        <f>SUM(C2:C110)</f>
        <v>77436</v>
      </c>
      <c r="D112" s="21"/>
      <c r="E112" s="21"/>
      <c r="F112" s="21">
        <f>SUM(F2:F110)</f>
        <v>1079678.0190000001</v>
      </c>
      <c r="G112" s="16"/>
      <c r="H112" s="82">
        <f>SUM(H2:H111)</f>
        <v>68258</v>
      </c>
      <c r="I112" s="91"/>
      <c r="J112" s="21"/>
      <c r="K112" s="21">
        <f>SUM(K2:K111)</f>
        <v>918532.58000000054</v>
      </c>
      <c r="L112" s="16"/>
      <c r="M112" s="21">
        <f>SUM(M2:M12)</f>
        <v>1334.4</v>
      </c>
    </row>
    <row r="113" spans="1:13" ht="15.75" thickBot="1" x14ac:dyDescent="0.3">
      <c r="A113" s="412" t="s">
        <v>259</v>
      </c>
      <c r="B113" s="413"/>
      <c r="C113" s="414">
        <f>SumByColor($A$113, C2:C111)</f>
        <v>67758</v>
      </c>
      <c r="D113" s="414"/>
      <c r="E113" s="414"/>
      <c r="F113" s="415">
        <f>SumByColor($A$113, F2:F111)</f>
        <v>911820</v>
      </c>
      <c r="G113" s="414"/>
      <c r="H113" s="414">
        <f>SumByColor($A$113, H2:H103)</f>
        <v>67758</v>
      </c>
      <c r="I113" s="414"/>
      <c r="J113" s="414"/>
      <c r="K113" s="415">
        <f>SumByColor($A$113, K2:K111)</f>
        <v>911843</v>
      </c>
      <c r="L113" s="414"/>
      <c r="M113" s="415">
        <f>SumByColor($A$113, M2:M111)</f>
        <v>1334</v>
      </c>
    </row>
    <row r="115" spans="1:13" x14ac:dyDescent="0.25">
      <c r="B115" s="209" t="s">
        <v>116</v>
      </c>
      <c r="C115" s="209" t="s">
        <v>162</v>
      </c>
      <c r="D115" s="219" t="s">
        <v>161</v>
      </c>
      <c r="E115" s="212" t="s">
        <v>163</v>
      </c>
      <c r="F115" s="213" t="s">
        <v>65</v>
      </c>
      <c r="G115" s="253" t="s">
        <v>167</v>
      </c>
      <c r="H115" s="213" t="s">
        <v>90</v>
      </c>
      <c r="I115" s="253" t="s">
        <v>174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132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132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132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132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91" si="27">IF(C165=0, D165, (E165-D165)/D165)</f>
        <v>-0.54327992879394738</v>
      </c>
      <c r="I165" s="387" t="s">
        <v>238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237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91" si="28">C177*(E177-D177)</f>
        <v>-69928.587000000014</v>
      </c>
      <c r="G177" s="43">
        <f t="shared" ref="G177:G191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246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3">
        <v>17.415800000000001</v>
      </c>
      <c r="E187" s="43">
        <v>12.92</v>
      </c>
      <c r="F187" s="266">
        <f t="shared" si="28"/>
        <v>-41622.116400000006</v>
      </c>
      <c r="G187" s="43">
        <f t="shared" si="29"/>
        <v>161235.47640000001</v>
      </c>
      <c r="H187" s="261">
        <f t="shared" si="27"/>
        <v>-0.2581449029042594</v>
      </c>
      <c r="I187" s="43"/>
    </row>
    <row r="188" spans="2:9" x14ac:dyDescent="0.25">
      <c r="B188" s="211">
        <v>42474</v>
      </c>
      <c r="C188" s="410">
        <v>9678</v>
      </c>
      <c r="D188" s="411">
        <v>17.2135</v>
      </c>
      <c r="E188" s="43">
        <v>13.11</v>
      </c>
      <c r="F188" s="266">
        <f t="shared" si="28"/>
        <v>-39713.673000000003</v>
      </c>
      <c r="G188" s="43">
        <f t="shared" si="29"/>
        <v>166592.253</v>
      </c>
      <c r="H188" s="261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3">
        <v>17.433299999999999</v>
      </c>
      <c r="E189" s="43">
        <v>13.11</v>
      </c>
      <c r="F189" s="266">
        <f t="shared" si="28"/>
        <v>-39679.2474</v>
      </c>
      <c r="G189" s="43">
        <f t="shared" si="29"/>
        <v>160002.82739999998</v>
      </c>
      <c r="H189" s="261">
        <f t="shared" si="27"/>
        <v>-0.24799091394056202</v>
      </c>
      <c r="I189" s="43"/>
    </row>
    <row r="190" spans="2:9" x14ac:dyDescent="0.25">
      <c r="B190" s="211">
        <v>42475</v>
      </c>
      <c r="C190" s="410">
        <v>9678</v>
      </c>
      <c r="D190" s="411">
        <v>17.205100000000002</v>
      </c>
      <c r="E190" s="43">
        <v>13.01</v>
      </c>
      <c r="F190" s="266">
        <f t="shared" si="28"/>
        <v>-40600.177800000019</v>
      </c>
      <c r="G190" s="43">
        <f t="shared" si="29"/>
        <v>166510.9578</v>
      </c>
      <c r="H190" s="261">
        <f t="shared" si="27"/>
        <v>-0.24382886469709572</v>
      </c>
      <c r="I190" s="43"/>
    </row>
    <row r="191" spans="2:9" x14ac:dyDescent="0.25">
      <c r="B191" s="211">
        <v>42478</v>
      </c>
      <c r="C191" s="12">
        <v>9178</v>
      </c>
      <c r="D191" s="273">
        <v>17.412400000000002</v>
      </c>
      <c r="E191" s="43">
        <v>13.36</v>
      </c>
      <c r="F191" s="266">
        <f t="shared" si="28"/>
        <v>-37192.92720000002</v>
      </c>
      <c r="G191" s="43">
        <f t="shared" si="29"/>
        <v>159811.00720000002</v>
      </c>
      <c r="H191" s="261">
        <f t="shared" si="27"/>
        <v>-0.232730697663734</v>
      </c>
      <c r="I191" s="43"/>
    </row>
    <row r="192" spans="2:9" x14ac:dyDescent="0.25">
      <c r="B192" s="211"/>
      <c r="C192" s="12"/>
      <c r="D192" s="273"/>
      <c r="E192" s="43"/>
      <c r="F192" s="266"/>
      <c r="G192" s="43"/>
      <c r="H192" s="261"/>
      <c r="I192" s="43"/>
    </row>
    <row r="193" spans="2:9" x14ac:dyDescent="0.25">
      <c r="B193" s="211"/>
      <c r="C193" s="12"/>
      <c r="D193" s="273"/>
      <c r="E193" s="43"/>
      <c r="F193" s="266"/>
      <c r="G193" s="43"/>
      <c r="H193" s="261"/>
      <c r="I193" s="43"/>
    </row>
    <row r="194" spans="2:9" x14ac:dyDescent="0.25">
      <c r="B194" s="211"/>
      <c r="C194" s="12"/>
      <c r="D194" s="273"/>
      <c r="E194" s="43"/>
      <c r="F194" s="266"/>
      <c r="G194" s="43"/>
      <c r="H194" s="261"/>
      <c r="I194" s="43"/>
    </row>
    <row r="195" spans="2:9" x14ac:dyDescent="0.25">
      <c r="B195" s="211"/>
      <c r="C195" s="12"/>
      <c r="D195" s="273"/>
      <c r="E195" s="43"/>
      <c r="F195" s="266"/>
      <c r="G195" s="43"/>
      <c r="H195" s="261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05" priority="22">
      <formula>F7&gt;0</formula>
    </cfRule>
    <cfRule type="expression" dxfId="40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3" priority="15">
      <formula>F116&gt;0</formula>
    </cfRule>
    <cfRule type="expression" dxfId="402" priority="16">
      <formula>F116&lt;0</formula>
    </cfRule>
  </conditionalFormatting>
  <conditionalFormatting sqref="H116:H122">
    <cfRule type="expression" dxfId="401" priority="11">
      <formula>H116&gt;0</formula>
    </cfRule>
    <cfRule type="expression" dxfId="40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42480</v>
      </c>
      <c r="X2" s="44">
        <v>15.66</v>
      </c>
      <c r="Y2" s="44">
        <v>15.66</v>
      </c>
      <c r="Z2" s="44">
        <v>15.37</v>
      </c>
      <c r="AA2" s="44">
        <v>15.44</v>
      </c>
      <c r="AB2" s="114">
        <v>5675000</v>
      </c>
      <c r="AC2" s="11">
        <v>15.44</v>
      </c>
      <c r="AD2" s="2">
        <f>Y2-Z2</f>
        <v>0.29000000000000092</v>
      </c>
      <c r="AE2" s="148">
        <f>AC2/AC3-1</f>
        <v>-1.8436109345200347E-2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42479</v>
      </c>
      <c r="X3" s="44">
        <v>15.33</v>
      </c>
      <c r="Y3" s="44">
        <v>15.76</v>
      </c>
      <c r="Z3" s="44">
        <v>15.17</v>
      </c>
      <c r="AA3" s="44">
        <v>15.73</v>
      </c>
      <c r="AB3" s="114">
        <v>4362400</v>
      </c>
      <c r="AC3" s="11">
        <v>15.73</v>
      </c>
      <c r="AD3" s="2">
        <f t="shared" ref="AD3:AD66" si="2">Y3-Z3</f>
        <v>0.58999999999999986</v>
      </c>
      <c r="AE3" s="148">
        <f t="shared" ref="AE3:AE66" si="3">AC3/AC4-1</f>
        <v>3.2829940906106359E-2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15.44</v>
      </c>
      <c r="T4" s="1"/>
      <c r="W4" s="133">
        <v>42478</v>
      </c>
      <c r="X4" s="44">
        <v>14.81</v>
      </c>
      <c r="Y4" s="44">
        <v>15.29</v>
      </c>
      <c r="Z4" s="44">
        <v>14.75</v>
      </c>
      <c r="AA4" s="44">
        <v>15.23</v>
      </c>
      <c r="AB4" s="114">
        <v>4816900</v>
      </c>
      <c r="AC4" s="11">
        <v>15.23</v>
      </c>
      <c r="AD4" s="2">
        <f t="shared" si="2"/>
        <v>0.53999999999999915</v>
      </c>
      <c r="AE4" s="148">
        <f t="shared" si="3"/>
        <v>1.736806947227798E-2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23160</v>
      </c>
      <c r="T5" s="1"/>
      <c r="W5" s="133">
        <v>42475</v>
      </c>
      <c r="X5" s="44">
        <v>14.9</v>
      </c>
      <c r="Y5" s="44">
        <v>15.07</v>
      </c>
      <c r="Z5" s="44">
        <v>14.9</v>
      </c>
      <c r="AA5" s="44">
        <v>14.97</v>
      </c>
      <c r="AB5" s="114">
        <v>2119000</v>
      </c>
      <c r="AC5" s="11">
        <v>14.97</v>
      </c>
      <c r="AD5" s="2">
        <f t="shared" si="2"/>
        <v>0.16999999999999993</v>
      </c>
      <c r="AE5" s="148">
        <f t="shared" si="3"/>
        <v>6.6844919786102075E-4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42474</v>
      </c>
      <c r="X6" s="44">
        <v>14.92</v>
      </c>
      <c r="Y6" s="44">
        <v>15.02</v>
      </c>
      <c r="Z6" s="44">
        <v>14.81</v>
      </c>
      <c r="AA6" s="44">
        <v>14.96</v>
      </c>
      <c r="AB6" s="114">
        <v>3038200</v>
      </c>
      <c r="AC6" s="11">
        <v>14.96</v>
      </c>
      <c r="AD6" s="2">
        <f t="shared" si="2"/>
        <v>0.20999999999999908</v>
      </c>
      <c r="AE6" s="148">
        <f t="shared" si="3"/>
        <v>3.3534540576793948E-3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-21945.700000000012</v>
      </c>
      <c r="R7" s="208" t="s">
        <v>196</v>
      </c>
      <c r="W7" s="133">
        <v>42473</v>
      </c>
      <c r="X7" s="44">
        <v>14.89</v>
      </c>
      <c r="Y7" s="44">
        <v>15.05</v>
      </c>
      <c r="Z7" s="44">
        <v>14.76</v>
      </c>
      <c r="AA7" s="44">
        <v>14.91</v>
      </c>
      <c r="AB7" s="114">
        <v>3816500</v>
      </c>
      <c r="AC7" s="11">
        <v>14.91</v>
      </c>
      <c r="AD7" s="2">
        <f t="shared" si="2"/>
        <v>0.29000000000000092</v>
      </c>
      <c r="AE7" s="148">
        <f t="shared" si="3"/>
        <v>4.0404040404040664E-3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-0.48653939524273004</v>
      </c>
      <c r="R8" s="178"/>
      <c r="W8" s="133">
        <v>42472</v>
      </c>
      <c r="X8" s="44">
        <v>14.53</v>
      </c>
      <c r="Y8" s="44">
        <v>14.89</v>
      </c>
      <c r="Z8" s="44">
        <v>14.43</v>
      </c>
      <c r="AA8" s="44">
        <v>14.85</v>
      </c>
      <c r="AB8" s="114">
        <v>6073500</v>
      </c>
      <c r="AC8" s="11">
        <v>14.85</v>
      </c>
      <c r="AD8" s="2">
        <f t="shared" si="2"/>
        <v>0.46000000000000085</v>
      </c>
      <c r="AE8" s="148">
        <f t="shared" si="3"/>
        <v>2.4844720496894457E-2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42471</v>
      </c>
      <c r="X9" s="44">
        <v>14.46</v>
      </c>
      <c r="Y9" s="44">
        <v>14.71</v>
      </c>
      <c r="Z9" s="44">
        <v>14.32</v>
      </c>
      <c r="AA9" s="44">
        <v>14.49</v>
      </c>
      <c r="AB9" s="114">
        <v>5909500</v>
      </c>
      <c r="AC9" s="11">
        <v>14.49</v>
      </c>
      <c r="AD9" s="2">
        <f t="shared" si="2"/>
        <v>0.39000000000000057</v>
      </c>
      <c r="AE9" s="148">
        <f t="shared" si="3"/>
        <v>6.9492703266156308E-3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42468</v>
      </c>
      <c r="X10" s="44">
        <v>14.41</v>
      </c>
      <c r="Y10" s="44">
        <v>14.71</v>
      </c>
      <c r="Z10" s="44">
        <v>14.28</v>
      </c>
      <c r="AA10" s="44">
        <v>14.39</v>
      </c>
      <c r="AB10" s="114">
        <v>3784700</v>
      </c>
      <c r="AC10" s="11">
        <v>14.39</v>
      </c>
      <c r="AD10" s="2">
        <f t="shared" si="2"/>
        <v>0.43000000000000149</v>
      </c>
      <c r="AE10" s="148">
        <f t="shared" si="3"/>
        <v>1.1243851018974071E-2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42467</v>
      </c>
      <c r="X11" s="44">
        <v>14.3</v>
      </c>
      <c r="Y11" s="44">
        <v>14.83</v>
      </c>
      <c r="Z11" s="44">
        <v>14.11</v>
      </c>
      <c r="AA11" s="44">
        <v>14.23</v>
      </c>
      <c r="AB11" s="114">
        <v>5665300</v>
      </c>
      <c r="AC11" s="11">
        <v>14.23</v>
      </c>
      <c r="AD11" s="2">
        <f t="shared" si="2"/>
        <v>0.72000000000000064</v>
      </c>
      <c r="AE11" s="148">
        <f t="shared" si="3"/>
        <v>-7.670850767085069E-3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42466</v>
      </c>
      <c r="X12" s="44">
        <v>14.3</v>
      </c>
      <c r="Y12" s="44">
        <v>14.41</v>
      </c>
      <c r="Z12" s="44">
        <v>13.93</v>
      </c>
      <c r="AA12" s="44">
        <v>14.34</v>
      </c>
      <c r="AB12" s="114">
        <v>3521100</v>
      </c>
      <c r="AC12" s="11">
        <v>14.34</v>
      </c>
      <c r="AD12" s="2">
        <f t="shared" si="2"/>
        <v>0.48000000000000043</v>
      </c>
      <c r="AE12" s="148">
        <f t="shared" si="3"/>
        <v>4.2016806722688926E-3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42465</v>
      </c>
      <c r="X13" s="44">
        <v>14.63</v>
      </c>
      <c r="Y13" s="44">
        <v>14.71</v>
      </c>
      <c r="Z13" s="44">
        <v>14.22</v>
      </c>
      <c r="AA13" s="44">
        <v>14.28</v>
      </c>
      <c r="AB13" s="114">
        <v>5389200</v>
      </c>
      <c r="AC13" s="11">
        <v>14.28</v>
      </c>
      <c r="AD13" s="2">
        <f t="shared" si="2"/>
        <v>0.49000000000000021</v>
      </c>
      <c r="AE13" s="148">
        <f t="shared" si="3"/>
        <v>-2.9891304347826164E-2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6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42464</v>
      </c>
      <c r="X14" s="44">
        <v>15.36</v>
      </c>
      <c r="Y14" s="44">
        <v>15.44</v>
      </c>
      <c r="Z14" s="44">
        <v>14.65</v>
      </c>
      <c r="AA14" s="44">
        <v>14.72</v>
      </c>
      <c r="AB14" s="114">
        <v>3849800</v>
      </c>
      <c r="AC14" s="11">
        <v>14.72</v>
      </c>
      <c r="AD14" s="2">
        <f t="shared" si="2"/>
        <v>0.78999999999999915</v>
      </c>
      <c r="AE14" s="148">
        <f t="shared" si="3"/>
        <v>-4.4776119402985093E-2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6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42461</v>
      </c>
      <c r="X15" s="44">
        <v>14.92</v>
      </c>
      <c r="Y15" s="44">
        <v>15.52</v>
      </c>
      <c r="Z15" s="44">
        <v>14.87</v>
      </c>
      <c r="AA15" s="44">
        <v>15.41</v>
      </c>
      <c r="AB15" s="114">
        <v>4098000</v>
      </c>
      <c r="AC15" s="11">
        <v>15.41</v>
      </c>
      <c r="AD15" s="2">
        <f t="shared" si="2"/>
        <v>0.65000000000000036</v>
      </c>
      <c r="AE15" s="148">
        <f t="shared" si="3"/>
        <v>1.5820698747528006E-2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6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42460</v>
      </c>
      <c r="X16" s="44">
        <v>14.78</v>
      </c>
      <c r="Y16" s="44">
        <v>15.18</v>
      </c>
      <c r="Z16" s="44">
        <v>14.72</v>
      </c>
      <c r="AA16" s="44">
        <v>15.17</v>
      </c>
      <c r="AB16" s="114">
        <v>3069000</v>
      </c>
      <c r="AC16" s="11">
        <v>15.17</v>
      </c>
      <c r="AD16" s="2">
        <f t="shared" si="2"/>
        <v>0.45999999999999908</v>
      </c>
      <c r="AE16" s="148">
        <f t="shared" si="3"/>
        <v>2.7081922816519999E-2</v>
      </c>
    </row>
    <row r="17" spans="2:42" x14ac:dyDescent="0.25">
      <c r="B17" s="84">
        <v>42222</v>
      </c>
      <c r="C17" s="4">
        <v>200</v>
      </c>
      <c r="D17" s="271">
        <v>17.850000000000001</v>
      </c>
      <c r="E17" s="3">
        <v>0</v>
      </c>
      <c r="F17" s="3">
        <f t="shared" si="1"/>
        <v>3570.0000000000005</v>
      </c>
      <c r="G17" s="426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42459</v>
      </c>
      <c r="X17" s="44">
        <v>14.71</v>
      </c>
      <c r="Y17" s="44">
        <v>14.92</v>
      </c>
      <c r="Z17" s="44">
        <v>14.61</v>
      </c>
      <c r="AA17" s="44">
        <v>14.77</v>
      </c>
      <c r="AB17" s="114">
        <v>3346500</v>
      </c>
      <c r="AC17" s="11">
        <v>14.77</v>
      </c>
      <c r="AD17" s="2">
        <f t="shared" si="2"/>
        <v>0.3100000000000005</v>
      </c>
      <c r="AE17" s="148">
        <f t="shared" si="3"/>
        <v>1.1643835616438336E-2</v>
      </c>
      <c r="AL17" s="263"/>
      <c r="AO17" s="263"/>
      <c r="AP17" s="263"/>
    </row>
    <row r="18" spans="2:42" x14ac:dyDescent="0.25">
      <c r="B18" s="84">
        <v>42223</v>
      </c>
      <c r="C18" s="4">
        <v>300</v>
      </c>
      <c r="D18" s="271">
        <v>17.149999999999999</v>
      </c>
      <c r="E18" s="3">
        <v>0</v>
      </c>
      <c r="F18" s="3">
        <f t="shared" si="1"/>
        <v>5145</v>
      </c>
      <c r="G18" s="426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42458</v>
      </c>
      <c r="X18" s="44">
        <v>14.25</v>
      </c>
      <c r="Y18" s="44">
        <v>14.62</v>
      </c>
      <c r="Z18" s="44">
        <v>13.99</v>
      </c>
      <c r="AA18" s="44">
        <v>14.6</v>
      </c>
      <c r="AB18" s="114">
        <v>3446000</v>
      </c>
      <c r="AC18" s="11">
        <v>14.6</v>
      </c>
      <c r="AD18" s="2">
        <f t="shared" si="2"/>
        <v>0.62999999999999901</v>
      </c>
      <c r="AE18" s="148">
        <f t="shared" si="3"/>
        <v>1.8841591067690233E-2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6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42457</v>
      </c>
      <c r="X19" s="44">
        <v>14.25</v>
      </c>
      <c r="Y19" s="44">
        <v>14.35</v>
      </c>
      <c r="Z19" s="44">
        <v>13.93</v>
      </c>
      <c r="AA19" s="44">
        <v>14.33</v>
      </c>
      <c r="AB19" s="114">
        <v>1847100</v>
      </c>
      <c r="AC19" s="11">
        <v>14.33</v>
      </c>
      <c r="AD19" s="2">
        <f t="shared" si="2"/>
        <v>0.41999999999999993</v>
      </c>
      <c r="AE19" s="148">
        <f t="shared" si="3"/>
        <v>1.0578279266572732E-2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42453</v>
      </c>
      <c r="X20" s="44">
        <v>14.11</v>
      </c>
      <c r="Y20" s="44">
        <v>14.27</v>
      </c>
      <c r="Z20" s="44">
        <v>13.8</v>
      </c>
      <c r="AA20" s="44">
        <v>14.18</v>
      </c>
      <c r="AB20" s="114">
        <v>2279300</v>
      </c>
      <c r="AC20" s="11">
        <v>14.18</v>
      </c>
      <c r="AD20" s="2">
        <f t="shared" si="2"/>
        <v>0.46999999999999886</v>
      </c>
      <c r="AE20" s="148">
        <f t="shared" si="3"/>
        <v>-4.2134831460673983E-3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42452</v>
      </c>
      <c r="X21" s="44">
        <v>14.6</v>
      </c>
      <c r="Y21" s="44">
        <v>14.6</v>
      </c>
      <c r="Z21" s="44">
        <v>14.21</v>
      </c>
      <c r="AA21" s="44">
        <v>14.24</v>
      </c>
      <c r="AB21" s="114">
        <v>1947800</v>
      </c>
      <c r="AC21" s="11">
        <v>14.24</v>
      </c>
      <c r="AD21" s="2">
        <f t="shared" si="2"/>
        <v>0.38999999999999879</v>
      </c>
      <c r="AE21" s="148">
        <f t="shared" si="3"/>
        <v>-2.7986348122866933E-2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42451</v>
      </c>
      <c r="X22" s="44">
        <v>14.58</v>
      </c>
      <c r="Y22" s="44">
        <v>14.82</v>
      </c>
      <c r="Z22" s="44">
        <v>14.47</v>
      </c>
      <c r="AA22" s="44">
        <v>14.65</v>
      </c>
      <c r="AB22" s="114">
        <v>2078200</v>
      </c>
      <c r="AC22" s="11">
        <v>14.65</v>
      </c>
      <c r="AD22" s="2">
        <f t="shared" si="2"/>
        <v>0.34999999999999964</v>
      </c>
      <c r="AE22" s="148">
        <f t="shared" si="3"/>
        <v>-6.8212824010915885E-4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42450</v>
      </c>
      <c r="X23" s="44">
        <v>14.92</v>
      </c>
      <c r="Y23" s="44">
        <v>14.94</v>
      </c>
      <c r="Z23" s="44">
        <v>14.51</v>
      </c>
      <c r="AA23" s="44">
        <v>14.66</v>
      </c>
      <c r="AB23" s="114">
        <v>2360300</v>
      </c>
      <c r="AC23" s="11">
        <v>14.66</v>
      </c>
      <c r="AD23" s="2">
        <f t="shared" si="2"/>
        <v>0.42999999999999972</v>
      </c>
      <c r="AE23" s="148">
        <f t="shared" si="3"/>
        <v>-2.1361815754339153E-2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42447</v>
      </c>
      <c r="X24" s="44">
        <v>14.66</v>
      </c>
      <c r="Y24" s="44">
        <v>15.01</v>
      </c>
      <c r="Z24" s="44">
        <v>14.63</v>
      </c>
      <c r="AA24" s="44">
        <v>14.98</v>
      </c>
      <c r="AB24" s="114">
        <v>3375700</v>
      </c>
      <c r="AC24" s="11">
        <v>14.98</v>
      </c>
      <c r="AD24" s="2">
        <f t="shared" si="2"/>
        <v>0.37999999999999901</v>
      </c>
      <c r="AE24" s="148">
        <f t="shared" si="3"/>
        <v>2.1828103683492417E-2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42446</v>
      </c>
      <c r="X25" s="44">
        <v>14.68</v>
      </c>
      <c r="Y25" s="44">
        <v>14.97</v>
      </c>
      <c r="Z25" s="44">
        <v>14.39</v>
      </c>
      <c r="AA25" s="44">
        <v>14.66</v>
      </c>
      <c r="AB25" s="114">
        <v>3834900</v>
      </c>
      <c r="AC25" s="11">
        <v>14.66</v>
      </c>
      <c r="AD25" s="2">
        <f t="shared" si="2"/>
        <v>0.58000000000000007</v>
      </c>
      <c r="AE25" s="148">
        <f t="shared" si="3"/>
        <v>7.5601374570446467E-3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42445</v>
      </c>
      <c r="X26" s="44">
        <v>14.3</v>
      </c>
      <c r="Y26" s="44">
        <v>14.8</v>
      </c>
      <c r="Z26" s="44">
        <v>14.28</v>
      </c>
      <c r="AA26" s="44">
        <v>14.55</v>
      </c>
      <c r="AB26" s="114">
        <v>3554600</v>
      </c>
      <c r="AC26" s="11">
        <v>14.55</v>
      </c>
      <c r="AD26" s="2">
        <f t="shared" si="2"/>
        <v>0.52000000000000135</v>
      </c>
      <c r="AE26" s="148">
        <f t="shared" si="3"/>
        <v>1.8907563025210239E-2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42444</v>
      </c>
      <c r="X27" s="44">
        <v>14.34</v>
      </c>
      <c r="Y27" s="44">
        <v>14.4</v>
      </c>
      <c r="Z27" s="44">
        <v>14</v>
      </c>
      <c r="AA27" s="44">
        <v>14.28</v>
      </c>
      <c r="AB27" s="114">
        <v>2064600</v>
      </c>
      <c r="AC27" s="11">
        <v>14.28</v>
      </c>
      <c r="AD27" s="2">
        <f t="shared" si="2"/>
        <v>0.40000000000000036</v>
      </c>
      <c r="AE27" s="148">
        <f t="shared" si="3"/>
        <v>-1.1764705882352899E-2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42443</v>
      </c>
      <c r="X28" s="44">
        <v>14.55</v>
      </c>
      <c r="Y28" s="44">
        <v>14.64</v>
      </c>
      <c r="Z28" s="44">
        <v>14.07</v>
      </c>
      <c r="AA28" s="44">
        <v>14.45</v>
      </c>
      <c r="AB28" s="114">
        <v>2221800</v>
      </c>
      <c r="AC28" s="11">
        <v>14.45</v>
      </c>
      <c r="AD28" s="2">
        <f t="shared" si="2"/>
        <v>0.57000000000000028</v>
      </c>
      <c r="AE28" s="148">
        <f t="shared" si="3"/>
        <v>-1.4324693042292003E-2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42440</v>
      </c>
      <c r="X29" s="44">
        <v>14.33</v>
      </c>
      <c r="Y29" s="44">
        <v>14.83</v>
      </c>
      <c r="Z29" s="44">
        <v>14.32</v>
      </c>
      <c r="AA29" s="44">
        <v>14.66</v>
      </c>
      <c r="AB29" s="114">
        <v>4014000</v>
      </c>
      <c r="AC29" s="11">
        <v>14.66</v>
      </c>
      <c r="AD29" s="2">
        <f t="shared" si="2"/>
        <v>0.50999999999999979</v>
      </c>
      <c r="AE29" s="148">
        <f t="shared" si="3"/>
        <v>3.3850493653032387E-2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42439</v>
      </c>
      <c r="X30" s="44">
        <v>13.8</v>
      </c>
      <c r="Y30" s="44">
        <v>14.26</v>
      </c>
      <c r="Z30" s="44">
        <v>13.65</v>
      </c>
      <c r="AA30" s="44">
        <v>14.18</v>
      </c>
      <c r="AB30" s="114">
        <v>2281100</v>
      </c>
      <c r="AC30" s="11">
        <v>14.18</v>
      </c>
      <c r="AD30" s="2">
        <f t="shared" si="2"/>
        <v>0.60999999999999943</v>
      </c>
      <c r="AE30" s="148">
        <f t="shared" si="3"/>
        <v>2.8281363306744023E-2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42438</v>
      </c>
      <c r="X31" s="44">
        <v>13.62</v>
      </c>
      <c r="Y31" s="44">
        <v>14.08</v>
      </c>
      <c r="Z31" s="44">
        <v>13.39</v>
      </c>
      <c r="AA31" s="44">
        <v>13.79</v>
      </c>
      <c r="AB31" s="114">
        <v>2807200</v>
      </c>
      <c r="AC31" s="11">
        <v>13.79</v>
      </c>
      <c r="AD31" s="2">
        <f t="shared" si="2"/>
        <v>0.6899999999999995</v>
      </c>
      <c r="AE31" s="148">
        <f t="shared" si="3"/>
        <v>1.9970414201183395E-2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42437</v>
      </c>
      <c r="X32" s="44">
        <v>14.01</v>
      </c>
      <c r="Y32" s="44">
        <v>14.01</v>
      </c>
      <c r="Z32" s="44">
        <v>13.35</v>
      </c>
      <c r="AA32" s="44">
        <v>13.52</v>
      </c>
      <c r="AB32" s="114">
        <v>5087400</v>
      </c>
      <c r="AC32" s="11">
        <v>13.52</v>
      </c>
      <c r="AD32" s="2">
        <f t="shared" si="2"/>
        <v>0.66000000000000014</v>
      </c>
      <c r="AE32" s="148">
        <f t="shared" si="3"/>
        <v>-4.721634954193088E-2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42436</v>
      </c>
      <c r="X33" s="44">
        <v>14.11</v>
      </c>
      <c r="Y33" s="44">
        <v>14.63</v>
      </c>
      <c r="Z33" s="44">
        <v>14.09</v>
      </c>
      <c r="AA33" s="44">
        <v>14.19</v>
      </c>
      <c r="AB33" s="114">
        <v>3971800</v>
      </c>
      <c r="AC33" s="11">
        <v>14.19</v>
      </c>
      <c r="AD33" s="2">
        <f t="shared" si="2"/>
        <v>0.54000000000000092</v>
      </c>
      <c r="AE33" s="148">
        <f t="shared" si="3"/>
        <v>3.5360678925033806E-3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42433</v>
      </c>
      <c r="X34" s="44">
        <v>13.84</v>
      </c>
      <c r="Y34" s="44">
        <v>14.42</v>
      </c>
      <c r="Z34" s="44">
        <v>13.75</v>
      </c>
      <c r="AA34" s="44">
        <v>14.14</v>
      </c>
      <c r="AB34" s="114">
        <v>5784200</v>
      </c>
      <c r="AC34" s="11">
        <v>14.14</v>
      </c>
      <c r="AD34" s="2">
        <f t="shared" si="2"/>
        <v>0.66999999999999993</v>
      </c>
      <c r="AE34" s="148">
        <f t="shared" si="3"/>
        <v>1.8731988472622474E-2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42432</v>
      </c>
      <c r="X35" s="44">
        <v>13.37</v>
      </c>
      <c r="Y35" s="44">
        <v>13.97</v>
      </c>
      <c r="Z35" s="44">
        <v>13.24</v>
      </c>
      <c r="AA35" s="44">
        <v>13.88</v>
      </c>
      <c r="AB35" s="114">
        <v>4594400</v>
      </c>
      <c r="AC35" s="11">
        <v>13.88</v>
      </c>
      <c r="AD35" s="2">
        <f t="shared" si="2"/>
        <v>0.73000000000000043</v>
      </c>
      <c r="AE35" s="148">
        <f t="shared" si="3"/>
        <v>4.3609022556390986E-2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42431</v>
      </c>
      <c r="X36" s="44">
        <v>12.79</v>
      </c>
      <c r="Y36" s="44">
        <v>13.32</v>
      </c>
      <c r="Z36" s="44">
        <v>12.51</v>
      </c>
      <c r="AA36" s="44">
        <v>13.3</v>
      </c>
      <c r="AB36" s="114">
        <v>3502900</v>
      </c>
      <c r="AC36" s="11">
        <v>13.3</v>
      </c>
      <c r="AD36" s="2">
        <f t="shared" si="2"/>
        <v>0.8100000000000005</v>
      </c>
      <c r="AE36" s="148">
        <f t="shared" si="3"/>
        <v>3.7441497659906453E-2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42430</v>
      </c>
      <c r="X37" s="44">
        <v>12.73</v>
      </c>
      <c r="Y37" s="44">
        <v>12.89</v>
      </c>
      <c r="Z37" s="44">
        <v>12.55</v>
      </c>
      <c r="AA37" s="44">
        <v>12.82</v>
      </c>
      <c r="AB37" s="114">
        <v>2350700</v>
      </c>
      <c r="AC37" s="11">
        <v>12.82</v>
      </c>
      <c r="AD37" s="2">
        <f t="shared" si="2"/>
        <v>0.33999999999999986</v>
      </c>
      <c r="AE37" s="148">
        <f t="shared" si="3"/>
        <v>2.070063694267521E-2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42429</v>
      </c>
      <c r="X38" s="44">
        <v>12.29</v>
      </c>
      <c r="Y38" s="44">
        <v>12.66</v>
      </c>
      <c r="Z38" s="44">
        <v>12.29</v>
      </c>
      <c r="AA38" s="44">
        <v>12.56</v>
      </c>
      <c r="AB38" s="114">
        <v>4042100</v>
      </c>
      <c r="AC38" s="11">
        <v>12.56</v>
      </c>
      <c r="AD38" s="2">
        <f t="shared" si="2"/>
        <v>0.37000000000000099</v>
      </c>
      <c r="AE38" s="148">
        <f t="shared" si="3"/>
        <v>1.5359741309620256E-2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42426</v>
      </c>
      <c r="X39" s="44">
        <v>12.63</v>
      </c>
      <c r="Y39" s="44">
        <v>12.83</v>
      </c>
      <c r="Z39" s="44">
        <v>12.36</v>
      </c>
      <c r="AA39" s="44">
        <v>12.37</v>
      </c>
      <c r="AB39" s="114">
        <v>3629900</v>
      </c>
      <c r="AC39" s="11">
        <v>12.37</v>
      </c>
      <c r="AD39" s="2">
        <f t="shared" si="2"/>
        <v>0.47000000000000064</v>
      </c>
      <c r="AE39" s="148">
        <f t="shared" si="3"/>
        <v>-1.198083067092659E-2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42425</v>
      </c>
      <c r="X40" s="44">
        <v>12.65</v>
      </c>
      <c r="Y40" s="44">
        <v>12.77</v>
      </c>
      <c r="Z40" s="44">
        <v>12.27</v>
      </c>
      <c r="AA40" s="44">
        <v>12.52</v>
      </c>
      <c r="AB40" s="114">
        <v>4678200</v>
      </c>
      <c r="AC40" s="11">
        <v>12.52</v>
      </c>
      <c r="AD40" s="2">
        <f t="shared" si="2"/>
        <v>0.5</v>
      </c>
      <c r="AE40" s="148">
        <f t="shared" si="3"/>
        <v>-3.1847133757962887E-3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42424</v>
      </c>
      <c r="X41" s="44">
        <v>12.13</v>
      </c>
      <c r="Y41" s="44">
        <v>12.63</v>
      </c>
      <c r="Z41" s="44">
        <v>11.9</v>
      </c>
      <c r="AA41" s="44">
        <v>12.56</v>
      </c>
      <c r="AB41" s="114">
        <v>3574200</v>
      </c>
      <c r="AC41" s="11">
        <v>12.56</v>
      </c>
      <c r="AD41" s="2">
        <f t="shared" si="2"/>
        <v>0.73000000000000043</v>
      </c>
      <c r="AE41" s="148">
        <f t="shared" si="3"/>
        <v>2.8665028665028736E-2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42423</v>
      </c>
      <c r="X42" s="44">
        <v>12.23</v>
      </c>
      <c r="Y42" s="44">
        <v>12.36</v>
      </c>
      <c r="Z42" s="44">
        <v>12.07</v>
      </c>
      <c r="AA42" s="44">
        <v>12.21</v>
      </c>
      <c r="AB42" s="114">
        <v>4738300</v>
      </c>
      <c r="AC42" s="11">
        <v>12.21</v>
      </c>
      <c r="AD42" s="2">
        <f t="shared" si="2"/>
        <v>0.28999999999999915</v>
      </c>
      <c r="AE42" s="148">
        <f t="shared" si="3"/>
        <v>-7.3170731707317138E-3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42422</v>
      </c>
      <c r="X43" s="44">
        <v>12.21</v>
      </c>
      <c r="Y43" s="44">
        <v>12.59</v>
      </c>
      <c r="Z43" s="44">
        <v>12.21</v>
      </c>
      <c r="AA43" s="44">
        <v>12.3</v>
      </c>
      <c r="AB43" s="114">
        <v>5903600</v>
      </c>
      <c r="AC43" s="11">
        <v>12.3</v>
      </c>
      <c r="AD43" s="2">
        <f t="shared" si="2"/>
        <v>0.37999999999999901</v>
      </c>
      <c r="AE43" s="148">
        <f t="shared" si="3"/>
        <v>7.3710073710073765E-3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42419</v>
      </c>
      <c r="X44" s="44">
        <v>12.88</v>
      </c>
      <c r="Y44" s="44">
        <v>12.89</v>
      </c>
      <c r="Z44" s="44">
        <v>12.21</v>
      </c>
      <c r="AA44" s="44">
        <v>12.21</v>
      </c>
      <c r="AB44" s="114">
        <v>4789000</v>
      </c>
      <c r="AC44" s="11">
        <v>12.21</v>
      </c>
      <c r="AD44" s="2">
        <f t="shared" si="2"/>
        <v>0.67999999999999972</v>
      </c>
      <c r="AE44" s="148">
        <f t="shared" si="3"/>
        <v>-6.0046189376443349E-2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42418</v>
      </c>
      <c r="X45" s="44">
        <v>13.05</v>
      </c>
      <c r="Y45" s="44">
        <v>13.13</v>
      </c>
      <c r="Z45" s="44">
        <v>12.64</v>
      </c>
      <c r="AA45" s="44">
        <v>12.99</v>
      </c>
      <c r="AB45" s="114">
        <v>4003600</v>
      </c>
      <c r="AC45" s="11">
        <v>12.99</v>
      </c>
      <c r="AD45" s="2">
        <f t="shared" si="2"/>
        <v>0.49000000000000021</v>
      </c>
      <c r="AE45" s="148">
        <f t="shared" si="3"/>
        <v>-7.6394194041252694E-3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7" t="s">
        <v>78</v>
      </c>
      <c r="P46" s="427"/>
      <c r="Q46" s="2"/>
      <c r="T46" s="115" t="s">
        <v>94</v>
      </c>
      <c r="U46" s="119"/>
      <c r="W46" s="133">
        <v>42417</v>
      </c>
      <c r="X46" s="44">
        <v>12.99</v>
      </c>
      <c r="Y46" s="44">
        <v>13.46</v>
      </c>
      <c r="Z46" s="44">
        <v>12.88</v>
      </c>
      <c r="AA46" s="44">
        <v>13.09</v>
      </c>
      <c r="AB46" s="114">
        <v>7358600</v>
      </c>
      <c r="AC46" s="11">
        <v>13.09</v>
      </c>
      <c r="AD46" s="2">
        <f t="shared" si="2"/>
        <v>0.58000000000000007</v>
      </c>
      <c r="AE46" s="148">
        <f t="shared" si="3"/>
        <v>7.6982294072363011E-3</v>
      </c>
    </row>
    <row r="47" spans="2:41" ht="15.75" thickTop="1" x14ac:dyDescent="0.25">
      <c r="B47" s="426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16.984000000000002</v>
      </c>
      <c r="Q47" s="2"/>
      <c r="T47" s="118" t="s">
        <v>100</v>
      </c>
      <c r="U47" s="116">
        <v>15.73</v>
      </c>
      <c r="W47" s="133">
        <v>42416</v>
      </c>
      <c r="X47" s="44">
        <v>12.56</v>
      </c>
      <c r="Y47" s="44">
        <v>13.12</v>
      </c>
      <c r="Z47" s="44">
        <v>12.5</v>
      </c>
      <c r="AA47" s="44">
        <v>12.99</v>
      </c>
      <c r="AB47" s="114">
        <v>6316600</v>
      </c>
      <c r="AC47" s="11">
        <v>12.99</v>
      </c>
      <c r="AD47" s="2">
        <f t="shared" si="2"/>
        <v>0.61999999999999922</v>
      </c>
      <c r="AE47" s="148">
        <f t="shared" si="3"/>
        <v>5.1821862348178094E-2</v>
      </c>
    </row>
    <row r="48" spans="2:41" x14ac:dyDescent="0.25">
      <c r="B48" s="426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16.829599999999999</v>
      </c>
      <c r="Q48" s="2"/>
      <c r="T48" s="118" t="s">
        <v>101</v>
      </c>
      <c r="U48" s="116">
        <v>15.66</v>
      </c>
      <c r="W48" s="133">
        <v>42412</v>
      </c>
      <c r="X48" s="44">
        <v>13.07</v>
      </c>
      <c r="Y48" s="44">
        <v>13.45</v>
      </c>
      <c r="Z48" s="44">
        <v>11.53</v>
      </c>
      <c r="AA48" s="44">
        <v>12.35</v>
      </c>
      <c r="AB48" s="114">
        <v>12239600</v>
      </c>
      <c r="AC48" s="11">
        <v>12.35</v>
      </c>
      <c r="AD48" s="2">
        <f t="shared" si="2"/>
        <v>1.92</v>
      </c>
      <c r="AE48" s="148">
        <f t="shared" si="3"/>
        <v>-6.5102195306586008E-2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16.6752</v>
      </c>
      <c r="Q49" s="2"/>
      <c r="T49" s="118" t="s">
        <v>102</v>
      </c>
      <c r="U49" s="116" t="s">
        <v>310</v>
      </c>
      <c r="W49" s="133">
        <v>42411</v>
      </c>
      <c r="X49" s="44">
        <v>14.12</v>
      </c>
      <c r="Y49" s="44">
        <v>14.12</v>
      </c>
      <c r="Z49" s="44">
        <v>13.14</v>
      </c>
      <c r="AA49" s="44">
        <v>13.21</v>
      </c>
      <c r="AB49" s="114">
        <v>8851900</v>
      </c>
      <c r="AC49" s="11">
        <v>13.21</v>
      </c>
      <c r="AD49" s="2">
        <f t="shared" si="2"/>
        <v>0.97999999999999865</v>
      </c>
      <c r="AE49" s="148">
        <f t="shared" si="3"/>
        <v>-8.0723729993040894E-2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16.520800000000001</v>
      </c>
      <c r="Q50" s="2"/>
      <c r="T50" s="118" t="s">
        <v>103</v>
      </c>
      <c r="U50" s="116" t="s">
        <v>311</v>
      </c>
      <c r="W50" s="133">
        <v>42410</v>
      </c>
      <c r="X50" s="44">
        <v>14.48</v>
      </c>
      <c r="Y50" s="44">
        <v>14.7</v>
      </c>
      <c r="Z50" s="44">
        <v>14.04</v>
      </c>
      <c r="AA50" s="44">
        <v>14.37</v>
      </c>
      <c r="AB50" s="114">
        <v>3225300</v>
      </c>
      <c r="AC50" s="11">
        <v>14.37</v>
      </c>
      <c r="AD50" s="2">
        <f t="shared" si="2"/>
        <v>0.66000000000000014</v>
      </c>
      <c r="AE50" s="148">
        <f t="shared" si="3"/>
        <v>-1.440329218107006E-2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16.366399999999999</v>
      </c>
      <c r="Q51" s="2"/>
      <c r="T51" s="118" t="s">
        <v>104</v>
      </c>
      <c r="U51" s="116">
        <v>19.53</v>
      </c>
      <c r="W51" s="133">
        <v>42409</v>
      </c>
      <c r="X51" s="44">
        <v>14.03</v>
      </c>
      <c r="Y51" s="44">
        <v>14.78</v>
      </c>
      <c r="Z51" s="44">
        <v>13.88</v>
      </c>
      <c r="AA51" s="44">
        <v>14.58</v>
      </c>
      <c r="AB51" s="114">
        <v>4819900</v>
      </c>
      <c r="AC51" s="11">
        <v>14.58</v>
      </c>
      <c r="AD51" s="2">
        <f t="shared" si="2"/>
        <v>0.89999999999999858</v>
      </c>
      <c r="AE51" s="148">
        <f t="shared" si="3"/>
        <v>3.1117397454031082E-2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16.212</v>
      </c>
      <c r="Q52" s="2"/>
      <c r="T52" s="118" t="s">
        <v>105</v>
      </c>
      <c r="U52" s="116">
        <v>1.06057</v>
      </c>
      <c r="W52" s="133">
        <v>42408</v>
      </c>
      <c r="X52" s="44">
        <v>15.2</v>
      </c>
      <c r="Y52" s="44">
        <v>15.22</v>
      </c>
      <c r="Z52" s="44">
        <v>13.79</v>
      </c>
      <c r="AA52" s="44">
        <v>14.14</v>
      </c>
      <c r="AB52" s="114">
        <v>9036100</v>
      </c>
      <c r="AC52" s="11">
        <v>14.14</v>
      </c>
      <c r="AD52" s="2">
        <f t="shared" si="2"/>
        <v>1.4300000000000015</v>
      </c>
      <c r="AE52" s="148">
        <f t="shared" si="3"/>
        <v>-7.6420640104506887E-2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16.057600000000001</v>
      </c>
      <c r="Q53" s="2"/>
      <c r="T53" s="118" t="s">
        <v>106</v>
      </c>
      <c r="U53" s="116" t="s">
        <v>256</v>
      </c>
      <c r="W53" s="133">
        <v>42405</v>
      </c>
      <c r="X53" s="44">
        <v>15.68</v>
      </c>
      <c r="Y53" s="44">
        <v>16.07</v>
      </c>
      <c r="Z53" s="44">
        <v>15.31</v>
      </c>
      <c r="AA53" s="44">
        <v>15.31</v>
      </c>
      <c r="AB53" s="114">
        <v>10245300</v>
      </c>
      <c r="AC53" s="11">
        <v>15.31</v>
      </c>
      <c r="AD53" s="2">
        <f t="shared" si="2"/>
        <v>0.75999999999999979</v>
      </c>
      <c r="AE53" s="148">
        <f t="shared" si="3"/>
        <v>-3.1625553447185317E-2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15.9032</v>
      </c>
      <c r="Q54" s="2"/>
      <c r="T54" s="118"/>
      <c r="U54" s="116"/>
      <c r="W54" s="133">
        <v>42404</v>
      </c>
      <c r="X54" s="44">
        <v>15.96</v>
      </c>
      <c r="Y54" s="44">
        <v>16.489999999999998</v>
      </c>
      <c r="Z54" s="44">
        <v>15.7</v>
      </c>
      <c r="AA54" s="44">
        <v>15.81</v>
      </c>
      <c r="AB54" s="114">
        <v>10597800</v>
      </c>
      <c r="AC54" s="11">
        <v>15.81</v>
      </c>
      <c r="AD54" s="2">
        <f t="shared" si="2"/>
        <v>0.78999999999999915</v>
      </c>
      <c r="AE54" s="148">
        <f t="shared" si="3"/>
        <v>-8.1555834378920222E-3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15.748799999999999</v>
      </c>
      <c r="T55" s="118" t="s">
        <v>107</v>
      </c>
      <c r="U55" s="116" t="s">
        <v>312</v>
      </c>
      <c r="W55" s="133">
        <v>42403</v>
      </c>
      <c r="X55" s="44">
        <v>15.33</v>
      </c>
      <c r="Y55" s="44">
        <v>15.96</v>
      </c>
      <c r="Z55" s="44">
        <v>15.26</v>
      </c>
      <c r="AA55" s="44">
        <v>15.94</v>
      </c>
      <c r="AB55" s="114">
        <v>12289400</v>
      </c>
      <c r="AC55" s="11">
        <v>15.94</v>
      </c>
      <c r="AD55" s="2">
        <f t="shared" si="2"/>
        <v>0.70000000000000107</v>
      </c>
      <c r="AE55" s="148">
        <f t="shared" si="3"/>
        <v>5.0065876152832756E-2</v>
      </c>
    </row>
    <row r="56" spans="1:42" x14ac:dyDescent="0.25">
      <c r="O56" s="93">
        <v>1.01</v>
      </c>
      <c r="P56" s="93">
        <f t="shared" si="10"/>
        <v>15.5944</v>
      </c>
      <c r="T56" s="118" t="s">
        <v>108</v>
      </c>
      <c r="U56" s="116" t="s">
        <v>313</v>
      </c>
      <c r="W56" s="133">
        <v>42402</v>
      </c>
      <c r="X56" s="44">
        <v>15.1</v>
      </c>
      <c r="Y56" s="44">
        <v>15.25</v>
      </c>
      <c r="Z56" s="44">
        <v>14.62</v>
      </c>
      <c r="AA56" s="44">
        <v>15.18</v>
      </c>
      <c r="AB56" s="114">
        <v>2810800</v>
      </c>
      <c r="AC56" s="11">
        <v>15.18</v>
      </c>
      <c r="AD56" s="2">
        <f t="shared" si="2"/>
        <v>0.63000000000000078</v>
      </c>
      <c r="AE56" s="148">
        <f t="shared" si="3"/>
        <v>-5.2424639580602728E-3</v>
      </c>
    </row>
    <row r="57" spans="1:42" x14ac:dyDescent="0.25">
      <c r="O57" s="93">
        <v>1</v>
      </c>
      <c r="P57" s="93">
        <f t="shared" si="10"/>
        <v>15.44</v>
      </c>
      <c r="T57" s="118" t="s">
        <v>109</v>
      </c>
      <c r="U57" s="117">
        <v>5677296</v>
      </c>
      <c r="W57" s="133">
        <v>42401</v>
      </c>
      <c r="X57" s="44">
        <v>15.25</v>
      </c>
      <c r="Y57" s="44">
        <v>15.58</v>
      </c>
      <c r="Z57" s="44">
        <v>14.92</v>
      </c>
      <c r="AA57" s="44">
        <v>15.26</v>
      </c>
      <c r="AB57" s="114">
        <v>4631100</v>
      </c>
      <c r="AC57" s="11">
        <v>15.26</v>
      </c>
      <c r="AD57" s="2">
        <f t="shared" si="2"/>
        <v>0.66000000000000014</v>
      </c>
      <c r="AE57" s="148">
        <f t="shared" si="3"/>
        <v>-3.2658393207054548E-3</v>
      </c>
      <c r="AL57" s="263"/>
      <c r="AO57" s="263"/>
    </row>
    <row r="58" spans="1:42" x14ac:dyDescent="0.25">
      <c r="O58" s="93">
        <v>0.99</v>
      </c>
      <c r="P58" s="93">
        <f t="shared" si="10"/>
        <v>15.285599999999999</v>
      </c>
      <c r="T58" s="118" t="s">
        <v>112</v>
      </c>
      <c r="U58" s="117">
        <v>4739690</v>
      </c>
      <c r="W58" s="133">
        <v>42398</v>
      </c>
      <c r="X58" s="44">
        <v>14.66</v>
      </c>
      <c r="Y58" s="44">
        <v>15.38</v>
      </c>
      <c r="Z58" s="44">
        <v>14.58</v>
      </c>
      <c r="AA58" s="44">
        <v>15.31</v>
      </c>
      <c r="AB58" s="114">
        <v>4889600</v>
      </c>
      <c r="AC58" s="11">
        <v>15.31</v>
      </c>
      <c r="AD58" s="2">
        <f t="shared" si="2"/>
        <v>0.80000000000000071</v>
      </c>
      <c r="AE58" s="148">
        <f t="shared" si="3"/>
        <v>6.1719833564493731E-2</v>
      </c>
    </row>
    <row r="59" spans="1:42" x14ac:dyDescent="0.25">
      <c r="O59" s="93">
        <v>0.98</v>
      </c>
      <c r="P59" s="93">
        <f t="shared" si="10"/>
        <v>15.1312</v>
      </c>
      <c r="T59" s="118" t="s">
        <v>110</v>
      </c>
      <c r="U59" s="116" t="s">
        <v>314</v>
      </c>
      <c r="W59" s="133">
        <v>42397</v>
      </c>
      <c r="X59" s="44">
        <v>14.49</v>
      </c>
      <c r="Y59" s="44">
        <v>14.86</v>
      </c>
      <c r="Z59" s="44">
        <v>14.23</v>
      </c>
      <c r="AA59" s="44">
        <v>14.42</v>
      </c>
      <c r="AB59" s="114">
        <v>3390800</v>
      </c>
      <c r="AC59" s="11">
        <v>14.42</v>
      </c>
      <c r="AD59" s="2">
        <f t="shared" si="2"/>
        <v>0.62999999999999901</v>
      </c>
      <c r="AE59" s="148">
        <f t="shared" si="3"/>
        <v>1.1929824561403457E-2</v>
      </c>
      <c r="AL59" s="263"/>
    </row>
    <row r="60" spans="1:42" x14ac:dyDescent="0.25">
      <c r="O60" s="93">
        <v>0.97</v>
      </c>
      <c r="P60" s="93">
        <f t="shared" si="10"/>
        <v>14.976799999999999</v>
      </c>
      <c r="T60" s="118" t="s">
        <v>113</v>
      </c>
      <c r="U60" s="116">
        <v>24.12</v>
      </c>
      <c r="W60" s="133">
        <v>42396</v>
      </c>
      <c r="X60" s="44">
        <v>13.72</v>
      </c>
      <c r="Y60" s="44">
        <v>14.28</v>
      </c>
      <c r="Z60" s="44">
        <v>13.42</v>
      </c>
      <c r="AA60" s="44">
        <v>14.25</v>
      </c>
      <c r="AB60" s="114">
        <v>5982600</v>
      </c>
      <c r="AC60" s="11">
        <v>14.25</v>
      </c>
      <c r="AD60" s="2">
        <f t="shared" si="2"/>
        <v>0.85999999999999943</v>
      </c>
      <c r="AE60" s="148">
        <f t="shared" si="3"/>
        <v>2.813852813852824E-2</v>
      </c>
    </row>
    <row r="61" spans="1:42" x14ac:dyDescent="0.25">
      <c r="C61" s="4"/>
      <c r="D61" s="271"/>
      <c r="E61" s="3"/>
      <c r="F61" s="3"/>
      <c r="O61" s="93">
        <v>0.96</v>
      </c>
      <c r="P61" s="93">
        <f t="shared" si="10"/>
        <v>14.822399999999998</v>
      </c>
      <c r="T61" s="118" t="s">
        <v>114</v>
      </c>
      <c r="U61" s="116">
        <v>0.64</v>
      </c>
      <c r="W61" s="133">
        <v>42395</v>
      </c>
      <c r="X61" s="44">
        <v>13.48</v>
      </c>
      <c r="Y61" s="44">
        <v>14.04</v>
      </c>
      <c r="Z61" s="44">
        <v>13.2</v>
      </c>
      <c r="AA61" s="44">
        <v>13.86</v>
      </c>
      <c r="AB61" s="114">
        <v>3564200</v>
      </c>
      <c r="AC61" s="11">
        <v>13.86</v>
      </c>
      <c r="AD61" s="2">
        <f t="shared" si="2"/>
        <v>0.83999999999999986</v>
      </c>
      <c r="AE61" s="148">
        <f t="shared" si="3"/>
        <v>3.8202247191011285E-2</v>
      </c>
      <c r="AL61" s="263"/>
      <c r="AO61" s="263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14.667999999999999</v>
      </c>
      <c r="T62" s="118" t="s">
        <v>111</v>
      </c>
      <c r="U62" s="116" t="s">
        <v>126</v>
      </c>
      <c r="W62" s="133">
        <v>42394</v>
      </c>
      <c r="X62" s="44">
        <v>14.35</v>
      </c>
      <c r="Y62" s="44">
        <v>14.35</v>
      </c>
      <c r="Z62" s="44">
        <v>13.29</v>
      </c>
      <c r="AA62" s="44">
        <v>13.35</v>
      </c>
      <c r="AB62" s="114">
        <v>4504600</v>
      </c>
      <c r="AC62" s="11">
        <v>13.35</v>
      </c>
      <c r="AD62" s="2">
        <f t="shared" si="2"/>
        <v>1.0600000000000005</v>
      </c>
      <c r="AE62" s="148">
        <f t="shared" si="3"/>
        <v>-7.9944865609924198E-2</v>
      </c>
    </row>
    <row r="63" spans="1:42" ht="15.75" thickBot="1" x14ac:dyDescent="0.3">
      <c r="A63" s="412" t="s">
        <v>259</v>
      </c>
      <c r="B63" s="413"/>
      <c r="C63" s="414">
        <f>SumByColor($A$63,C2:C61)</f>
        <v>17565</v>
      </c>
      <c r="D63" s="414"/>
      <c r="E63" s="414"/>
      <c r="F63" s="415">
        <f>SumByColor($A$63,F2:F61)</f>
        <v>252433</v>
      </c>
      <c r="G63" s="414"/>
      <c r="H63" s="414">
        <f>SumByColor($A$63,H2:H61)</f>
        <v>17565</v>
      </c>
      <c r="I63" s="414"/>
      <c r="J63" s="414"/>
      <c r="K63" s="415">
        <f>SumByColor($A$63,K2:K61)</f>
        <v>252874</v>
      </c>
      <c r="L63" s="414"/>
      <c r="M63" s="415">
        <f>SumByColor($A$63,M2:M61)</f>
        <v>0</v>
      </c>
      <c r="O63" s="93">
        <v>0.94</v>
      </c>
      <c r="P63" s="93">
        <f t="shared" si="10"/>
        <v>14.513599999999999</v>
      </c>
      <c r="W63" s="133">
        <v>42391</v>
      </c>
      <c r="X63" s="44">
        <v>14.82</v>
      </c>
      <c r="Y63" s="44">
        <v>15.18</v>
      </c>
      <c r="Z63" s="44">
        <v>14.12</v>
      </c>
      <c r="AA63" s="44">
        <v>14.51</v>
      </c>
      <c r="AB63" s="114">
        <v>8083100</v>
      </c>
      <c r="AC63" s="11">
        <v>14.51</v>
      </c>
      <c r="AD63" s="2">
        <f t="shared" si="2"/>
        <v>1.0600000000000005</v>
      </c>
      <c r="AE63" s="148">
        <f t="shared" si="3"/>
        <v>-2.0632737276478075E-3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14.3592</v>
      </c>
      <c r="W64" s="133">
        <v>42390</v>
      </c>
      <c r="X64" s="44">
        <v>14.16</v>
      </c>
      <c r="Y64" s="44">
        <v>14.88</v>
      </c>
      <c r="Z64" s="44">
        <v>14.01</v>
      </c>
      <c r="AA64" s="44">
        <v>14.54</v>
      </c>
      <c r="AB64" s="114">
        <v>7137900</v>
      </c>
      <c r="AC64" s="11">
        <v>14.54</v>
      </c>
      <c r="AD64" s="2">
        <f t="shared" si="2"/>
        <v>0.87000000000000099</v>
      </c>
      <c r="AE64" s="148">
        <f t="shared" si="3"/>
        <v>2.5387870239774291E-2</v>
      </c>
    </row>
    <row r="65" spans="2:41" x14ac:dyDescent="0.25">
      <c r="O65" s="93">
        <v>0.92</v>
      </c>
      <c r="P65" s="93">
        <f t="shared" si="10"/>
        <v>14.204800000000001</v>
      </c>
      <c r="W65" s="133">
        <v>42389</v>
      </c>
      <c r="X65" s="44">
        <v>13.81</v>
      </c>
      <c r="Y65" s="44">
        <v>14.38</v>
      </c>
      <c r="Z65" s="44">
        <v>12.98</v>
      </c>
      <c r="AA65" s="44">
        <v>14.18</v>
      </c>
      <c r="AB65" s="114">
        <v>6022300</v>
      </c>
      <c r="AC65" s="11">
        <v>14.18</v>
      </c>
      <c r="AD65" s="2">
        <f t="shared" si="2"/>
        <v>1.4000000000000004</v>
      </c>
      <c r="AE65" s="148">
        <f t="shared" si="3"/>
        <v>1.2134189864382527E-2</v>
      </c>
      <c r="AL65" s="263"/>
      <c r="AO65" s="263"/>
    </row>
    <row r="66" spans="2:41" x14ac:dyDescent="0.25">
      <c r="O66" s="93">
        <v>0.91</v>
      </c>
      <c r="P66" s="93">
        <f t="shared" si="10"/>
        <v>14.0504</v>
      </c>
      <c r="W66" s="133">
        <v>42388</v>
      </c>
      <c r="X66" s="44">
        <v>13.76</v>
      </c>
      <c r="Y66" s="44">
        <v>14.22</v>
      </c>
      <c r="Z66" s="44">
        <v>13.6</v>
      </c>
      <c r="AA66" s="44">
        <v>14.01</v>
      </c>
      <c r="AB66" s="114">
        <v>6516200</v>
      </c>
      <c r="AC66" s="11">
        <v>14.01</v>
      </c>
      <c r="AD66" s="2">
        <f t="shared" si="2"/>
        <v>0.62000000000000099</v>
      </c>
      <c r="AE66" s="148">
        <f t="shared" si="3"/>
        <v>2.7879677182685247E-2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3" t="s">
        <v>167</v>
      </c>
      <c r="H67" s="213" t="s">
        <v>90</v>
      </c>
      <c r="I67" s="272" t="s">
        <v>167</v>
      </c>
      <c r="O67" s="93">
        <v>0.9</v>
      </c>
      <c r="P67" s="93">
        <f t="shared" si="10"/>
        <v>13.895999999999999</v>
      </c>
      <c r="W67" s="133">
        <v>42384</v>
      </c>
      <c r="X67" s="44">
        <v>13.98</v>
      </c>
      <c r="Y67" s="44">
        <v>14.09</v>
      </c>
      <c r="Z67" s="44">
        <v>13.15</v>
      </c>
      <c r="AA67" s="44">
        <v>13.63</v>
      </c>
      <c r="AB67" s="114">
        <v>5640500</v>
      </c>
      <c r="AC67" s="11">
        <v>13.63</v>
      </c>
      <c r="AD67" s="2">
        <f>Y67-Z67</f>
        <v>0.9399999999999995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61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61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61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61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61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61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61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61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61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61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61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61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61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61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61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61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61">
        <f t="shared" si="13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61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61">
        <f t="shared" si="13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61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61">
        <f t="shared" si="13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61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61">
        <f t="shared" si="13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61">
        <f t="shared" si="13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61">
        <f t="shared" si="13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61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61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61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61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61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61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61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266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42480</v>
      </c>
      <c r="X2" s="152">
        <v>59.43</v>
      </c>
      <c r="Y2" s="152">
        <v>60.24</v>
      </c>
      <c r="Z2" s="12">
        <v>59.43</v>
      </c>
      <c r="AA2" s="12">
        <v>59.62</v>
      </c>
      <c r="AB2" s="105">
        <v>6469600</v>
      </c>
      <c r="AC2" s="12">
        <v>59.62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42479</v>
      </c>
      <c r="X3" s="12">
        <v>59.96</v>
      </c>
      <c r="Y3" s="12">
        <v>59.99</v>
      </c>
      <c r="Z3" s="12">
        <v>59.33</v>
      </c>
      <c r="AA3" s="12">
        <v>59.56</v>
      </c>
      <c r="AB3" s="105">
        <v>6544800</v>
      </c>
      <c r="AC3" s="12">
        <v>59.56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59.62</v>
      </c>
      <c r="T4" s="1"/>
      <c r="W4" s="143">
        <v>42478</v>
      </c>
      <c r="X4" s="12">
        <v>59.38</v>
      </c>
      <c r="Y4" s="12">
        <v>60</v>
      </c>
      <c r="Z4" s="12">
        <v>59.38</v>
      </c>
      <c r="AA4" s="12">
        <v>59.57</v>
      </c>
      <c r="AB4" s="105">
        <v>6059600</v>
      </c>
      <c r="AC4" s="12">
        <v>59.57</v>
      </c>
      <c r="AE4" s="148"/>
      <c r="AL4" s="263"/>
      <c r="AO4" s="263"/>
    </row>
    <row r="5" spans="1:42" x14ac:dyDescent="0.25">
      <c r="O5" s="13" t="s">
        <v>67</v>
      </c>
      <c r="Q5" s="3">
        <f>Q4*Q2</f>
        <v>2981</v>
      </c>
      <c r="W5" s="143">
        <v>42475</v>
      </c>
      <c r="X5" s="12">
        <v>59.02</v>
      </c>
      <c r="Y5" s="12">
        <v>59.59</v>
      </c>
      <c r="Z5" s="12">
        <v>58.39</v>
      </c>
      <c r="AA5" s="12">
        <v>59.5</v>
      </c>
      <c r="AB5" s="105">
        <v>7642500</v>
      </c>
      <c r="AC5" s="12">
        <v>59.5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42474</v>
      </c>
      <c r="X6" s="12">
        <v>59.71</v>
      </c>
      <c r="Y6" s="12">
        <v>60.34</v>
      </c>
      <c r="Z6" s="12">
        <v>59.44</v>
      </c>
      <c r="AA6" s="12">
        <v>59.49</v>
      </c>
      <c r="AB6" s="105">
        <v>7756900</v>
      </c>
      <c r="AC6" s="12">
        <v>59.49</v>
      </c>
      <c r="AE6" s="148"/>
      <c r="AL6" s="263"/>
      <c r="AO6" s="263"/>
    </row>
    <row r="7" spans="1:42" ht="16.5" thickBot="1" x14ac:dyDescent="0.3">
      <c r="A7" s="412" t="s">
        <v>259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131.5</v>
      </c>
      <c r="R7" s="399"/>
      <c r="W7" s="143">
        <v>42473</v>
      </c>
      <c r="X7" s="12">
        <v>59.02</v>
      </c>
      <c r="Y7" s="12">
        <v>59.95</v>
      </c>
      <c r="Z7" s="12">
        <v>58.83</v>
      </c>
      <c r="AA7" s="12">
        <v>59.58</v>
      </c>
      <c r="AB7" s="105">
        <v>10622300</v>
      </c>
      <c r="AC7" s="12">
        <v>59.58</v>
      </c>
      <c r="AE7" s="148"/>
    </row>
    <row r="8" spans="1:42" x14ac:dyDescent="0.25">
      <c r="O8" s="13" t="s">
        <v>90</v>
      </c>
      <c r="Q8" s="148">
        <f>(Q4-Q3)/Q3</f>
        <v>4.6148447095981669E-2</v>
      </c>
      <c r="W8" s="143">
        <v>42472</v>
      </c>
      <c r="X8" s="12">
        <v>58</v>
      </c>
      <c r="Y8" s="12">
        <v>58.62</v>
      </c>
      <c r="Z8" s="12">
        <v>56.89</v>
      </c>
      <c r="AA8" s="12">
        <v>58.55</v>
      </c>
      <c r="AB8" s="105">
        <v>12408900</v>
      </c>
      <c r="AC8" s="12">
        <v>58.55</v>
      </c>
      <c r="AE8" s="148"/>
      <c r="AL8" s="263"/>
      <c r="AO8" s="263"/>
      <c r="AP8" s="263"/>
    </row>
    <row r="9" spans="1:42" x14ac:dyDescent="0.25">
      <c r="W9" s="143">
        <v>42471</v>
      </c>
      <c r="X9" s="12">
        <v>59.73</v>
      </c>
      <c r="Y9" s="12">
        <v>59.78</v>
      </c>
      <c r="Z9" s="12">
        <v>57.82</v>
      </c>
      <c r="AA9" s="12">
        <v>57.92</v>
      </c>
      <c r="AB9" s="105">
        <v>12581900</v>
      </c>
      <c r="AC9" s="12">
        <v>57.92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3" t="s">
        <v>167</v>
      </c>
      <c r="H10" s="213" t="s">
        <v>90</v>
      </c>
      <c r="I10" s="253" t="s">
        <v>174</v>
      </c>
      <c r="T10" s="13"/>
      <c r="W10" s="143">
        <v>42468</v>
      </c>
      <c r="X10" s="12">
        <v>60.49</v>
      </c>
      <c r="Y10" s="12">
        <v>60.56</v>
      </c>
      <c r="Z10" s="12">
        <v>59.32</v>
      </c>
      <c r="AA10" s="12">
        <v>59.42</v>
      </c>
      <c r="AB10" s="105">
        <v>8747800</v>
      </c>
      <c r="AC10" s="12">
        <v>59.42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42467</v>
      </c>
      <c r="X11" s="12">
        <v>59.79</v>
      </c>
      <c r="Y11" s="12">
        <v>60.58</v>
      </c>
      <c r="Z11" s="12">
        <v>59.71</v>
      </c>
      <c r="AA11" s="12">
        <v>60.3</v>
      </c>
      <c r="AB11" s="105">
        <v>7081600</v>
      </c>
      <c r="AC11" s="12">
        <v>60.3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42466</v>
      </c>
      <c r="X12" s="12">
        <v>59.6</v>
      </c>
      <c r="Y12" s="12">
        <v>60.68</v>
      </c>
      <c r="Z12" s="12">
        <v>59.19</v>
      </c>
      <c r="AA12" s="12">
        <v>60.31</v>
      </c>
      <c r="AB12" s="105">
        <v>10194900</v>
      </c>
      <c r="AC12" s="12">
        <v>60.31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42465</v>
      </c>
      <c r="X13" s="12">
        <v>59.62</v>
      </c>
      <c r="Y13" s="12">
        <v>60.17</v>
      </c>
      <c r="Z13" s="12">
        <v>59.44</v>
      </c>
      <c r="AA13" s="12">
        <v>59.67</v>
      </c>
      <c r="AB13" s="105">
        <v>7537600</v>
      </c>
      <c r="AC13" s="12">
        <v>59.67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42464</v>
      </c>
      <c r="X14" s="12">
        <v>61.73</v>
      </c>
      <c r="Y14" s="12">
        <v>61.85</v>
      </c>
      <c r="Z14" s="12">
        <v>59.42</v>
      </c>
      <c r="AA14" s="12">
        <v>59.97</v>
      </c>
      <c r="AB14" s="105">
        <v>16511700</v>
      </c>
      <c r="AC14" s="12">
        <v>59.97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42461</v>
      </c>
      <c r="X15" s="12">
        <v>61.22</v>
      </c>
      <c r="Y15" s="12">
        <v>61.82</v>
      </c>
      <c r="Z15" s="12">
        <v>61.15</v>
      </c>
      <c r="AA15" s="12">
        <v>61.59</v>
      </c>
      <c r="AB15" s="105">
        <v>7552600</v>
      </c>
      <c r="AC15" s="12">
        <v>61.59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42460</v>
      </c>
      <c r="X16" s="12">
        <v>61.99</v>
      </c>
      <c r="Y16" s="12">
        <v>62.64</v>
      </c>
      <c r="Z16" s="12">
        <v>61.31</v>
      </c>
      <c r="AA16" s="12">
        <v>61.47</v>
      </c>
      <c r="AB16" s="105">
        <v>7819300</v>
      </c>
      <c r="AC16" s="12">
        <v>61.47</v>
      </c>
      <c r="AE16" s="148"/>
    </row>
    <row r="17" spans="15:41" x14ac:dyDescent="0.25">
      <c r="O17" s="2"/>
      <c r="P17" s="2"/>
      <c r="Q17" s="2"/>
      <c r="W17" s="143">
        <v>42459</v>
      </c>
      <c r="X17" s="12">
        <v>61.77</v>
      </c>
      <c r="Y17" s="12">
        <v>62.41</v>
      </c>
      <c r="Z17" s="12">
        <v>61.77</v>
      </c>
      <c r="AA17" s="12">
        <v>62.04</v>
      </c>
      <c r="AB17" s="105">
        <v>7834100</v>
      </c>
      <c r="AC17" s="12">
        <v>62.04</v>
      </c>
      <c r="AE17" s="148"/>
    </row>
    <row r="18" spans="15:41" x14ac:dyDescent="0.25">
      <c r="O18" s="2"/>
      <c r="P18" s="2"/>
      <c r="Q18" s="2"/>
      <c r="W18" s="143">
        <v>42458</v>
      </c>
      <c r="X18" s="12">
        <v>61.26</v>
      </c>
      <c r="Y18" s="12">
        <v>61.9</v>
      </c>
      <c r="Z18" s="12">
        <v>61.25</v>
      </c>
      <c r="AA18" s="12">
        <v>61.49</v>
      </c>
      <c r="AB18" s="105">
        <v>7404100</v>
      </c>
      <c r="AC18" s="12">
        <v>61.49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42457</v>
      </c>
      <c r="X19" s="12">
        <v>61.58</v>
      </c>
      <c r="Y19" s="12">
        <v>61.98</v>
      </c>
      <c r="Z19" s="12">
        <v>61.25</v>
      </c>
      <c r="AA19" s="12">
        <v>61.34</v>
      </c>
      <c r="AB19" s="105">
        <v>7891600</v>
      </c>
      <c r="AC19" s="12">
        <v>61.34</v>
      </c>
      <c r="AE19" s="148"/>
    </row>
    <row r="20" spans="15:41" x14ac:dyDescent="0.25">
      <c r="O20" s="2"/>
      <c r="P20" s="2"/>
      <c r="Q20" s="2"/>
      <c r="W20" s="143">
        <v>42453</v>
      </c>
      <c r="X20" s="12">
        <v>62.06</v>
      </c>
      <c r="Y20" s="12">
        <v>62.14</v>
      </c>
      <c r="Z20" s="12">
        <v>61.12</v>
      </c>
      <c r="AA20" s="12">
        <v>61.65</v>
      </c>
      <c r="AB20" s="105">
        <v>12205100</v>
      </c>
      <c r="AC20" s="12">
        <v>61.65</v>
      </c>
      <c r="AE20" s="148"/>
    </row>
    <row r="21" spans="15:41" x14ac:dyDescent="0.25">
      <c r="O21" s="2"/>
      <c r="P21" s="2"/>
      <c r="Q21" s="2"/>
      <c r="W21" s="143">
        <v>42452</v>
      </c>
      <c r="X21" s="12">
        <v>61.33</v>
      </c>
      <c r="Y21" s="12">
        <v>63.45</v>
      </c>
      <c r="Z21" s="12">
        <v>61.15</v>
      </c>
      <c r="AA21" s="12">
        <v>62.44</v>
      </c>
      <c r="AB21" s="105">
        <v>26950000</v>
      </c>
      <c r="AC21" s="12">
        <v>62.44</v>
      </c>
      <c r="AE21" s="148"/>
    </row>
    <row r="22" spans="15:41" x14ac:dyDescent="0.25">
      <c r="O22" s="2"/>
      <c r="P22" s="2"/>
      <c r="Q22" s="2"/>
      <c r="W22" s="143">
        <v>42451</v>
      </c>
      <c r="X22" s="12">
        <v>64.83</v>
      </c>
      <c r="Y22" s="12">
        <v>65.44</v>
      </c>
      <c r="Z22" s="12">
        <v>64.17</v>
      </c>
      <c r="AA22" s="12">
        <v>64.900000000000006</v>
      </c>
      <c r="AB22" s="105">
        <v>15378200</v>
      </c>
      <c r="AC22" s="12">
        <v>64.900000000000006</v>
      </c>
      <c r="AE22" s="148"/>
    </row>
    <row r="23" spans="15:41" x14ac:dyDescent="0.25">
      <c r="O23" s="2"/>
      <c r="P23" s="2"/>
      <c r="Q23" s="2"/>
      <c r="W23" s="143">
        <v>42450</v>
      </c>
      <c r="X23" s="12">
        <v>63.55</v>
      </c>
      <c r="Y23" s="12">
        <v>65.290000000000006</v>
      </c>
      <c r="Z23" s="12">
        <v>63.4</v>
      </c>
      <c r="AA23" s="12">
        <v>64.72</v>
      </c>
      <c r="AB23" s="105">
        <v>13393000</v>
      </c>
      <c r="AC23" s="12">
        <v>64.72</v>
      </c>
      <c r="AE23" s="148"/>
    </row>
    <row r="24" spans="15:41" x14ac:dyDescent="0.25">
      <c r="O24" s="2"/>
      <c r="P24" s="2"/>
      <c r="Q24" s="2"/>
      <c r="W24" s="143">
        <v>42447</v>
      </c>
      <c r="X24" s="12">
        <v>63.55</v>
      </c>
      <c r="Y24" s="12">
        <v>63.98</v>
      </c>
      <c r="Z24" s="12">
        <v>62.85</v>
      </c>
      <c r="AA24" s="12">
        <v>62.99</v>
      </c>
      <c r="AB24" s="105">
        <v>13121300</v>
      </c>
      <c r="AC24" s="12">
        <v>62.99</v>
      </c>
      <c r="AE24" s="148"/>
    </row>
    <row r="25" spans="15:41" x14ac:dyDescent="0.25">
      <c r="O25" s="2"/>
      <c r="P25" s="2"/>
      <c r="Q25" s="2"/>
      <c r="W25" s="143">
        <v>42446</v>
      </c>
      <c r="X25" s="12">
        <v>61.76</v>
      </c>
      <c r="Y25" s="12">
        <v>63.38</v>
      </c>
      <c r="Z25" s="12">
        <v>61.74</v>
      </c>
      <c r="AA25" s="12">
        <v>63.18</v>
      </c>
      <c r="AB25" s="105">
        <v>9862800</v>
      </c>
      <c r="AC25" s="12">
        <v>63.18</v>
      </c>
      <c r="AE25" s="148"/>
    </row>
    <row r="26" spans="15:41" x14ac:dyDescent="0.25">
      <c r="O26" s="2"/>
      <c r="P26" s="2"/>
      <c r="Q26" s="2"/>
      <c r="W26" s="143">
        <v>42445</v>
      </c>
      <c r="X26" s="12">
        <v>61.47</v>
      </c>
      <c r="Y26" s="12">
        <v>62.23</v>
      </c>
      <c r="Z26" s="12">
        <v>61.29</v>
      </c>
      <c r="AA26" s="12">
        <v>61.86</v>
      </c>
      <c r="AB26" s="105">
        <v>7008000</v>
      </c>
      <c r="AC26" s="12">
        <v>61.86</v>
      </c>
      <c r="AE26" s="148"/>
    </row>
    <row r="27" spans="15:41" x14ac:dyDescent="0.25">
      <c r="O27" s="2"/>
      <c r="P27" s="2"/>
      <c r="Q27" s="2"/>
      <c r="W27" s="143">
        <v>42444</v>
      </c>
      <c r="X27" s="12">
        <v>60.5</v>
      </c>
      <c r="Y27" s="12">
        <v>61.75</v>
      </c>
      <c r="Z27" s="12">
        <v>60.36</v>
      </c>
      <c r="AA27" s="12">
        <v>61.4</v>
      </c>
      <c r="AB27" s="105">
        <v>6187700</v>
      </c>
      <c r="AC27" s="12">
        <v>61.4</v>
      </c>
      <c r="AE27" s="148"/>
    </row>
    <row r="28" spans="15:41" x14ac:dyDescent="0.25">
      <c r="O28" s="2"/>
      <c r="P28" s="2"/>
      <c r="Q28" s="2"/>
      <c r="W28" s="143">
        <v>42443</v>
      </c>
      <c r="X28" s="12">
        <v>60.19</v>
      </c>
      <c r="Y28" s="12">
        <v>61.33</v>
      </c>
      <c r="Z28" s="12">
        <v>60.1</v>
      </c>
      <c r="AA28" s="12">
        <v>60.81</v>
      </c>
      <c r="AB28" s="105">
        <v>7082200</v>
      </c>
      <c r="AC28" s="12">
        <v>60.81</v>
      </c>
      <c r="AE28" s="148"/>
    </row>
    <row r="29" spans="15:41" x14ac:dyDescent="0.25">
      <c r="W29" s="143">
        <v>42440</v>
      </c>
      <c r="X29" s="12">
        <v>59.13</v>
      </c>
      <c r="Y29" s="12">
        <v>60.44</v>
      </c>
      <c r="Z29" s="12">
        <v>59.13</v>
      </c>
      <c r="AA29" s="12">
        <v>60.08</v>
      </c>
      <c r="AB29" s="105">
        <v>8565200</v>
      </c>
      <c r="AC29" s="12">
        <v>60.08</v>
      </c>
      <c r="AE29" s="148"/>
    </row>
    <row r="30" spans="15:41" x14ac:dyDescent="0.25">
      <c r="W30" s="143">
        <v>42439</v>
      </c>
      <c r="X30" s="12">
        <v>58.7</v>
      </c>
      <c r="Y30" s="12">
        <v>59.04</v>
      </c>
      <c r="Z30" s="12">
        <v>57.97</v>
      </c>
      <c r="AA30" s="12">
        <v>58.88</v>
      </c>
      <c r="AB30" s="105">
        <v>9345000</v>
      </c>
      <c r="AC30" s="12">
        <v>58.88</v>
      </c>
      <c r="AE30" s="148"/>
    </row>
    <row r="31" spans="15:41" x14ac:dyDescent="0.25">
      <c r="W31" s="143">
        <v>42438</v>
      </c>
      <c r="X31" s="12">
        <v>59.58</v>
      </c>
      <c r="Y31" s="12">
        <v>59.62</v>
      </c>
      <c r="Z31" s="12">
        <v>57.95</v>
      </c>
      <c r="AA31" s="12">
        <v>58.33</v>
      </c>
      <c r="AB31" s="105">
        <v>12757600</v>
      </c>
      <c r="AC31" s="12">
        <v>58.33</v>
      </c>
      <c r="AE31" s="148"/>
    </row>
    <row r="32" spans="15:41" x14ac:dyDescent="0.25">
      <c r="W32" s="143">
        <v>42437</v>
      </c>
      <c r="X32" s="12">
        <v>59.03</v>
      </c>
      <c r="Y32" s="12">
        <v>60.6</v>
      </c>
      <c r="Z32" s="12">
        <v>58.71</v>
      </c>
      <c r="AA32" s="12">
        <v>59.81</v>
      </c>
      <c r="AB32" s="105">
        <v>9280800</v>
      </c>
      <c r="AC32" s="12">
        <v>59.81</v>
      </c>
      <c r="AE32" s="148"/>
    </row>
    <row r="33" spans="15:41" x14ac:dyDescent="0.25">
      <c r="W33" s="143">
        <v>42436</v>
      </c>
      <c r="X33" s="12">
        <v>61.07</v>
      </c>
      <c r="Y33" s="12">
        <v>61.14</v>
      </c>
      <c r="Z33" s="12">
        <v>58.79</v>
      </c>
      <c r="AA33" s="12">
        <v>59.25</v>
      </c>
      <c r="AB33" s="105">
        <v>12801900</v>
      </c>
      <c r="AC33" s="12">
        <v>59.25</v>
      </c>
      <c r="AE33" s="148"/>
    </row>
    <row r="34" spans="15:41" x14ac:dyDescent="0.25">
      <c r="W34" s="143">
        <v>42433</v>
      </c>
      <c r="X34" s="12">
        <v>61.42</v>
      </c>
      <c r="Y34" s="12">
        <v>61.54</v>
      </c>
      <c r="Z34" s="12">
        <v>60.38</v>
      </c>
      <c r="AA34" s="12">
        <v>61.26</v>
      </c>
      <c r="AB34" s="105">
        <v>7274300</v>
      </c>
      <c r="AC34" s="12">
        <v>61.26</v>
      </c>
      <c r="AE34" s="148"/>
    </row>
    <row r="35" spans="15:41" x14ac:dyDescent="0.25">
      <c r="W35" s="143">
        <v>42432</v>
      </c>
      <c r="X35" s="12">
        <v>62.05</v>
      </c>
      <c r="Y35" s="12">
        <v>62.2</v>
      </c>
      <c r="Z35" s="12">
        <v>60.92</v>
      </c>
      <c r="AA35" s="12">
        <v>61.47</v>
      </c>
      <c r="AB35" s="105">
        <v>7924400</v>
      </c>
      <c r="AC35" s="12">
        <v>61.47</v>
      </c>
      <c r="AE35" s="148"/>
    </row>
    <row r="36" spans="15:41" x14ac:dyDescent="0.25">
      <c r="W36" s="143">
        <v>42432</v>
      </c>
      <c r="X36" s="12" t="s">
        <v>269</v>
      </c>
      <c r="Y36" s="12"/>
      <c r="Z36" s="12"/>
      <c r="AA36" s="12"/>
      <c r="AB36" s="105"/>
      <c r="AC36" s="12"/>
      <c r="AE36" s="148"/>
      <c r="AL36" s="263"/>
    </row>
    <row r="37" spans="15:41" x14ac:dyDescent="0.25">
      <c r="W37" s="143">
        <v>42431</v>
      </c>
      <c r="X37" s="12">
        <v>62.52</v>
      </c>
      <c r="Y37" s="12">
        <v>62.89</v>
      </c>
      <c r="Z37" s="12">
        <v>61.5</v>
      </c>
      <c r="AA37" s="12">
        <v>62.22</v>
      </c>
      <c r="AB37" s="105">
        <v>8465800</v>
      </c>
      <c r="AC37" s="12">
        <v>62.06</v>
      </c>
      <c r="AE37" s="148"/>
    </row>
    <row r="38" spans="15:41" x14ac:dyDescent="0.25">
      <c r="W38" s="143">
        <v>42430</v>
      </c>
      <c r="X38" s="12">
        <v>61.97</v>
      </c>
      <c r="Y38" s="12">
        <v>63.1</v>
      </c>
      <c r="Z38" s="12">
        <v>61.75</v>
      </c>
      <c r="AA38" s="12">
        <v>62.92</v>
      </c>
      <c r="AB38" s="105">
        <v>7438300</v>
      </c>
      <c r="AC38" s="12">
        <v>62.76</v>
      </c>
      <c r="AE38" s="148"/>
    </row>
    <row r="39" spans="15:41" x14ac:dyDescent="0.25">
      <c r="W39" s="143">
        <v>42429</v>
      </c>
      <c r="X39" s="12">
        <v>62.46</v>
      </c>
      <c r="Y39" s="12">
        <v>62.68</v>
      </c>
      <c r="Z39" s="12">
        <v>61.58</v>
      </c>
      <c r="AA39" s="12">
        <v>61.59</v>
      </c>
      <c r="AB39" s="105">
        <v>7720600</v>
      </c>
      <c r="AC39" s="12">
        <v>61.43</v>
      </c>
      <c r="AE39" s="148"/>
    </row>
    <row r="40" spans="15:41" x14ac:dyDescent="0.25">
      <c r="W40" s="143">
        <v>42426</v>
      </c>
      <c r="X40" s="12">
        <v>62.64</v>
      </c>
      <c r="Y40" s="12">
        <v>63.49</v>
      </c>
      <c r="Z40" s="12">
        <v>62.47</v>
      </c>
      <c r="AA40" s="12">
        <v>62.6</v>
      </c>
      <c r="AB40" s="105">
        <v>8896100</v>
      </c>
      <c r="AC40" s="12">
        <v>62.44</v>
      </c>
      <c r="AE40" s="148"/>
    </row>
    <row r="41" spans="15:41" x14ac:dyDescent="0.25">
      <c r="W41" s="143">
        <v>42425</v>
      </c>
      <c r="X41" s="12">
        <v>60.68</v>
      </c>
      <c r="Y41" s="12">
        <v>62.38</v>
      </c>
      <c r="Z41" s="12">
        <v>60.63</v>
      </c>
      <c r="AA41" s="12">
        <v>62.38</v>
      </c>
      <c r="AB41" s="105">
        <v>8524300</v>
      </c>
      <c r="AC41" s="12">
        <v>62.22</v>
      </c>
      <c r="AE41" s="148"/>
    </row>
    <row r="42" spans="15:41" x14ac:dyDescent="0.25">
      <c r="W42" s="143">
        <v>42424</v>
      </c>
      <c r="X42" s="12">
        <v>59.74</v>
      </c>
      <c r="Y42" s="12">
        <v>60.7</v>
      </c>
      <c r="Z42" s="12">
        <v>59.2</v>
      </c>
      <c r="AA42" s="12">
        <v>60.4</v>
      </c>
      <c r="AB42" s="105">
        <v>10390800</v>
      </c>
      <c r="AC42" s="12">
        <v>60.24</v>
      </c>
      <c r="AE42" s="148"/>
      <c r="AL42" s="263"/>
      <c r="AO42" s="263"/>
    </row>
    <row r="43" spans="15:41" x14ac:dyDescent="0.25">
      <c r="W43" s="143">
        <v>42423</v>
      </c>
      <c r="X43" s="12">
        <v>60.26</v>
      </c>
      <c r="Y43" s="12">
        <v>60.74</v>
      </c>
      <c r="Z43" s="12">
        <v>59.89</v>
      </c>
      <c r="AA43" s="12">
        <v>60.21</v>
      </c>
      <c r="AB43" s="105">
        <v>7504600</v>
      </c>
      <c r="AC43" s="12">
        <v>60.06</v>
      </c>
      <c r="AE43" s="148"/>
    </row>
    <row r="44" spans="15:41" ht="20.25" thickBot="1" x14ac:dyDescent="0.35">
      <c r="O44" s="427" t="s">
        <v>78</v>
      </c>
      <c r="P44" s="427"/>
      <c r="T44" s="101" t="s">
        <v>115</v>
      </c>
      <c r="W44" s="143">
        <v>42422</v>
      </c>
      <c r="X44" s="12">
        <v>59.31</v>
      </c>
      <c r="Y44" s="12">
        <v>60.48</v>
      </c>
      <c r="Z44" s="12">
        <v>59.26</v>
      </c>
      <c r="AA44" s="12">
        <v>60.17</v>
      </c>
      <c r="AB44" s="105">
        <v>11523400</v>
      </c>
      <c r="AC44" s="12">
        <v>60.02</v>
      </c>
      <c r="AE44" s="148"/>
    </row>
    <row r="45" spans="15:41" ht="15.75" thickTop="1" x14ac:dyDescent="0.25">
      <c r="O45" s="93">
        <v>1.1000000000000001</v>
      </c>
      <c r="P45" s="93">
        <f>O45*$Q$4</f>
        <v>65.582000000000008</v>
      </c>
      <c r="T45" s="138" t="s">
        <v>100</v>
      </c>
      <c r="U45" s="139">
        <v>59.56</v>
      </c>
      <c r="W45" s="143">
        <v>42419</v>
      </c>
      <c r="X45" s="12">
        <v>58.5</v>
      </c>
      <c r="Y45" s="12">
        <v>59.31</v>
      </c>
      <c r="Z45" s="12">
        <v>57.63</v>
      </c>
      <c r="AA45" s="12">
        <v>59.31</v>
      </c>
      <c r="AB45" s="105">
        <v>10080100</v>
      </c>
      <c r="AC45" s="12">
        <v>59.16</v>
      </c>
      <c r="AE45" s="148"/>
    </row>
    <row r="46" spans="15:41" x14ac:dyDescent="0.25">
      <c r="O46" s="93">
        <v>1.0900000000000001</v>
      </c>
      <c r="P46" s="93">
        <f t="shared" ref="P46:P65" si="1">O46*$Q$4</f>
        <v>64.985799999999998</v>
      </c>
      <c r="T46" s="103" t="s">
        <v>101</v>
      </c>
      <c r="U46" s="140">
        <v>59.43</v>
      </c>
      <c r="W46" s="143">
        <v>42418</v>
      </c>
      <c r="X46" s="12">
        <v>58.17</v>
      </c>
      <c r="Y46" s="12">
        <v>58.96</v>
      </c>
      <c r="Z46" s="12">
        <v>57.98</v>
      </c>
      <c r="AA46" s="12">
        <v>58.6</v>
      </c>
      <c r="AB46" s="105">
        <v>9658600</v>
      </c>
      <c r="AC46" s="12">
        <v>58.45</v>
      </c>
      <c r="AE46" s="148"/>
    </row>
    <row r="47" spans="15:41" x14ac:dyDescent="0.25">
      <c r="O47" s="93">
        <v>1.08</v>
      </c>
      <c r="P47" s="93">
        <f t="shared" si="1"/>
        <v>64.389600000000002</v>
      </c>
      <c r="T47" s="103" t="s">
        <v>102</v>
      </c>
      <c r="U47" s="140" t="s">
        <v>422</v>
      </c>
      <c r="W47" s="143">
        <v>42417</v>
      </c>
      <c r="X47" s="12">
        <v>58.6</v>
      </c>
      <c r="Y47" s="12">
        <v>58.6</v>
      </c>
      <c r="Z47" s="12">
        <v>57.1</v>
      </c>
      <c r="AA47" s="12">
        <v>58.17</v>
      </c>
      <c r="AB47" s="105">
        <v>10332700</v>
      </c>
      <c r="AC47" s="12">
        <v>58.02</v>
      </c>
      <c r="AE47" s="148"/>
    </row>
    <row r="48" spans="15:41" x14ac:dyDescent="0.25">
      <c r="O48" s="93">
        <v>1.07</v>
      </c>
      <c r="P48" s="93">
        <f t="shared" si="1"/>
        <v>63.793399999999998</v>
      </c>
      <c r="T48" s="103" t="s">
        <v>103</v>
      </c>
      <c r="U48" s="140" t="s">
        <v>423</v>
      </c>
      <c r="W48" s="143">
        <v>42416</v>
      </c>
      <c r="X48" s="12">
        <v>57.57</v>
      </c>
      <c r="Y48" s="12">
        <v>58</v>
      </c>
      <c r="Z48" s="12">
        <v>56.82</v>
      </c>
      <c r="AA48" s="12">
        <v>57.79</v>
      </c>
      <c r="AB48" s="105">
        <v>8058000</v>
      </c>
      <c r="AC48" s="12">
        <v>57.64</v>
      </c>
      <c r="AE48" s="148"/>
    </row>
    <row r="49" spans="15:41" x14ac:dyDescent="0.25">
      <c r="O49" s="93">
        <v>1.06</v>
      </c>
      <c r="P49" s="93">
        <f t="shared" si="1"/>
        <v>63.197200000000002</v>
      </c>
      <c r="T49" s="103" t="s">
        <v>104</v>
      </c>
      <c r="U49" s="140">
        <v>70.510000000000005</v>
      </c>
      <c r="W49" s="143">
        <v>42412</v>
      </c>
      <c r="X49" s="12">
        <v>57.37</v>
      </c>
      <c r="Y49" s="12">
        <v>57.45</v>
      </c>
      <c r="Z49" s="12">
        <v>55.5</v>
      </c>
      <c r="AA49" s="12">
        <v>56.42</v>
      </c>
      <c r="AB49" s="105">
        <v>10229500</v>
      </c>
      <c r="AC49" s="12">
        <v>56.27</v>
      </c>
      <c r="AE49" s="148"/>
    </row>
    <row r="50" spans="15:41" x14ac:dyDescent="0.25">
      <c r="O50" s="93">
        <v>1.05</v>
      </c>
      <c r="P50" s="93">
        <f t="shared" si="1"/>
        <v>62.600999999999999</v>
      </c>
      <c r="T50" s="103" t="s">
        <v>105</v>
      </c>
      <c r="U50" s="140">
        <v>0.51301300000000005</v>
      </c>
      <c r="W50" s="143">
        <v>42411</v>
      </c>
      <c r="X50" s="12">
        <v>56.46</v>
      </c>
      <c r="Y50" s="12">
        <v>56.91</v>
      </c>
      <c r="Z50" s="12">
        <v>55.39</v>
      </c>
      <c r="AA50" s="12">
        <v>56</v>
      </c>
      <c r="AB50" s="105">
        <v>13090900</v>
      </c>
      <c r="AC50" s="12">
        <v>55.86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62.004799999999996</v>
      </c>
      <c r="T51" s="103" t="s">
        <v>125</v>
      </c>
      <c r="U51" s="140" t="s">
        <v>267</v>
      </c>
      <c r="W51" s="143">
        <v>42410</v>
      </c>
      <c r="X51" s="12">
        <v>56.54</v>
      </c>
      <c r="Y51" s="12">
        <v>58.18</v>
      </c>
      <c r="Z51" s="12">
        <v>55.93</v>
      </c>
      <c r="AA51" s="12">
        <v>57.41</v>
      </c>
      <c r="AB51" s="105">
        <v>13376800</v>
      </c>
      <c r="AC51" s="12">
        <v>57.26</v>
      </c>
      <c r="AE51" s="148"/>
    </row>
    <row r="52" spans="15:41" x14ac:dyDescent="0.25">
      <c r="O52" s="93">
        <v>1.03</v>
      </c>
      <c r="P52" s="93">
        <f t="shared" si="1"/>
        <v>61.4086</v>
      </c>
      <c r="T52" s="103"/>
      <c r="U52" s="140"/>
      <c r="W52" s="143">
        <v>42409</v>
      </c>
      <c r="X52" s="12">
        <v>54.5</v>
      </c>
      <c r="Y52" s="12">
        <v>56.62</v>
      </c>
      <c r="Z52" s="12">
        <v>54.28</v>
      </c>
      <c r="AA52" s="12">
        <v>55.68</v>
      </c>
      <c r="AB52" s="105">
        <v>10915700</v>
      </c>
      <c r="AC52" s="12">
        <v>55.54</v>
      </c>
      <c r="AE52" s="148"/>
    </row>
    <row r="53" spans="15:41" x14ac:dyDescent="0.25">
      <c r="O53" s="93">
        <v>1.02</v>
      </c>
      <c r="P53" s="93">
        <f t="shared" si="1"/>
        <v>60.812399999999997</v>
      </c>
      <c r="T53" s="103" t="s">
        <v>107</v>
      </c>
      <c r="U53" s="140" t="s">
        <v>424</v>
      </c>
      <c r="W53" s="143">
        <v>42408</v>
      </c>
      <c r="X53" s="12">
        <v>56.1</v>
      </c>
      <c r="Y53" s="12">
        <v>56.21</v>
      </c>
      <c r="Z53" s="12">
        <v>53.64</v>
      </c>
      <c r="AA53" s="12">
        <v>55.04</v>
      </c>
      <c r="AB53" s="105">
        <v>21214500</v>
      </c>
      <c r="AC53" s="12">
        <v>54.9</v>
      </c>
      <c r="AE53" s="148"/>
    </row>
    <row r="54" spans="15:41" x14ac:dyDescent="0.25">
      <c r="O54" s="93">
        <v>1.01</v>
      </c>
      <c r="P54" s="93">
        <f t="shared" si="1"/>
        <v>60.216200000000001</v>
      </c>
      <c r="T54" s="103" t="s">
        <v>108</v>
      </c>
      <c r="U54" s="140" t="s">
        <v>268</v>
      </c>
      <c r="W54" s="143">
        <v>42405</v>
      </c>
      <c r="X54" s="12">
        <v>59.76</v>
      </c>
      <c r="Y54" s="12">
        <v>59.84</v>
      </c>
      <c r="Z54" s="12">
        <v>56.98</v>
      </c>
      <c r="AA54" s="12">
        <v>57.17</v>
      </c>
      <c r="AB54" s="105">
        <v>14415900</v>
      </c>
      <c r="AC54" s="12">
        <v>57.02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59.62</v>
      </c>
      <c r="T55" s="103" t="s">
        <v>109</v>
      </c>
      <c r="U55" s="141">
        <v>7177508</v>
      </c>
      <c r="W55" s="143">
        <v>42404</v>
      </c>
      <c r="X55" s="12">
        <v>62.02</v>
      </c>
      <c r="Y55" s="12">
        <v>62.16</v>
      </c>
      <c r="Z55" s="12">
        <v>59.99</v>
      </c>
      <c r="AA55" s="12">
        <v>60.17</v>
      </c>
      <c r="AB55" s="105">
        <v>10455700</v>
      </c>
      <c r="AC55" s="12">
        <v>60.02</v>
      </c>
      <c r="AE55" s="148"/>
    </row>
    <row r="56" spans="15:41" x14ac:dyDescent="0.25">
      <c r="O56" s="93">
        <v>0.99</v>
      </c>
      <c r="P56" s="93">
        <f t="shared" si="1"/>
        <v>59.023799999999994</v>
      </c>
      <c r="T56" s="103" t="s">
        <v>112</v>
      </c>
      <c r="U56" s="141">
        <v>10191600</v>
      </c>
      <c r="W56" s="143">
        <v>42403</v>
      </c>
      <c r="X56" s="12">
        <v>62.88</v>
      </c>
      <c r="Y56" s="12">
        <v>62.9</v>
      </c>
      <c r="Z56" s="12">
        <v>61.3</v>
      </c>
      <c r="AA56" s="12">
        <v>62.49</v>
      </c>
      <c r="AB56" s="105">
        <v>7213500</v>
      </c>
      <c r="AC56" s="12">
        <v>62.33</v>
      </c>
      <c r="AE56" s="148"/>
    </row>
    <row r="57" spans="15:41" x14ac:dyDescent="0.25">
      <c r="O57" s="93">
        <v>0.98</v>
      </c>
      <c r="P57" s="93">
        <f t="shared" si="1"/>
        <v>58.427599999999998</v>
      </c>
      <c r="T57" s="103" t="s">
        <v>110</v>
      </c>
      <c r="U57" s="140" t="s">
        <v>425</v>
      </c>
      <c r="W57" s="143">
        <v>42402</v>
      </c>
      <c r="X57" s="12">
        <v>63.02</v>
      </c>
      <c r="Y57" s="12">
        <v>63.5</v>
      </c>
      <c r="Z57" s="12">
        <v>62.31</v>
      </c>
      <c r="AA57" s="12">
        <v>62.55</v>
      </c>
      <c r="AB57" s="105">
        <v>9458500</v>
      </c>
      <c r="AC57" s="12">
        <v>62.39</v>
      </c>
      <c r="AE57" s="148"/>
    </row>
    <row r="58" spans="15:41" x14ac:dyDescent="0.25">
      <c r="O58" s="93">
        <v>0.97</v>
      </c>
      <c r="P58" s="93">
        <f t="shared" si="1"/>
        <v>57.831399999999995</v>
      </c>
      <c r="T58" s="103" t="s">
        <v>113</v>
      </c>
      <c r="U58" s="140">
        <v>28.96</v>
      </c>
      <c r="W58" s="143">
        <v>42401</v>
      </c>
      <c r="X58" s="12">
        <v>61.75</v>
      </c>
      <c r="Y58" s="12">
        <v>63.47</v>
      </c>
      <c r="Z58" s="12">
        <v>61.7</v>
      </c>
      <c r="AA58" s="12">
        <v>63.16</v>
      </c>
      <c r="AB58" s="105">
        <v>8247800</v>
      </c>
      <c r="AC58" s="12">
        <v>63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57.235199999999999</v>
      </c>
      <c r="T59" s="103" t="s">
        <v>114</v>
      </c>
      <c r="U59" s="140">
        <v>2.06</v>
      </c>
      <c r="W59" s="143">
        <v>42398</v>
      </c>
      <c r="X59" s="12">
        <v>61.2</v>
      </c>
      <c r="Y59" s="12">
        <v>62.16</v>
      </c>
      <c r="Z59" s="12">
        <v>61.2</v>
      </c>
      <c r="AA59" s="12">
        <v>62.01</v>
      </c>
      <c r="AB59" s="105">
        <v>10475200</v>
      </c>
      <c r="AC59" s="12">
        <v>61.85</v>
      </c>
      <c r="AE59" s="148"/>
    </row>
    <row r="60" spans="15:41" x14ac:dyDescent="0.25">
      <c r="O60" s="93">
        <v>0.95</v>
      </c>
      <c r="P60" s="93">
        <f t="shared" si="1"/>
        <v>56.638999999999996</v>
      </c>
      <c r="T60" s="103" t="s">
        <v>111</v>
      </c>
      <c r="U60" s="140" t="s">
        <v>303</v>
      </c>
      <c r="W60" s="143">
        <v>42397</v>
      </c>
      <c r="X60" s="12">
        <v>60.32</v>
      </c>
      <c r="Y60" s="12">
        <v>61.6</v>
      </c>
      <c r="Z60" s="12">
        <v>59.98</v>
      </c>
      <c r="AA60" s="12">
        <v>61.2</v>
      </c>
      <c r="AB60" s="105">
        <v>10207000</v>
      </c>
      <c r="AC60" s="12">
        <v>61.04</v>
      </c>
      <c r="AE60" s="148"/>
    </row>
    <row r="61" spans="15:41" x14ac:dyDescent="0.25">
      <c r="O61" s="93">
        <v>0.94</v>
      </c>
      <c r="P61" s="93">
        <f t="shared" si="1"/>
        <v>56.042799999999993</v>
      </c>
      <c r="W61" s="143">
        <v>42396</v>
      </c>
      <c r="X61" s="12">
        <v>60.96</v>
      </c>
      <c r="Y61" s="12">
        <v>61.1</v>
      </c>
      <c r="Z61" s="12">
        <v>59.2</v>
      </c>
      <c r="AA61" s="12">
        <v>59.58</v>
      </c>
      <c r="AB61" s="105">
        <v>8593700</v>
      </c>
      <c r="AC61" s="12">
        <v>59.43</v>
      </c>
      <c r="AE61" s="148"/>
    </row>
    <row r="62" spans="15:41" x14ac:dyDescent="0.25">
      <c r="O62" s="93">
        <v>0.93</v>
      </c>
      <c r="P62" s="93">
        <f t="shared" si="1"/>
        <v>55.446600000000004</v>
      </c>
      <c r="W62" s="143">
        <v>42395</v>
      </c>
      <c r="X62" s="12">
        <v>60.49</v>
      </c>
      <c r="Y62" s="12">
        <v>61.37</v>
      </c>
      <c r="Z62" s="12">
        <v>60.27</v>
      </c>
      <c r="AA62" s="12">
        <v>61.11</v>
      </c>
      <c r="AB62" s="105">
        <v>8005200</v>
      </c>
      <c r="AC62" s="12">
        <v>60.95</v>
      </c>
      <c r="AE62" s="148"/>
    </row>
    <row r="63" spans="15:41" x14ac:dyDescent="0.25">
      <c r="O63" s="93">
        <v>0.92</v>
      </c>
      <c r="P63" s="93">
        <f t="shared" si="1"/>
        <v>54.8504</v>
      </c>
      <c r="W63" s="143">
        <v>42394</v>
      </c>
      <c r="X63" s="12">
        <v>61.09</v>
      </c>
      <c r="Y63" s="12">
        <v>61.3</v>
      </c>
      <c r="Z63" s="12">
        <v>60.62</v>
      </c>
      <c r="AA63" s="12">
        <v>60.7</v>
      </c>
      <c r="AB63" s="105">
        <v>10383400</v>
      </c>
      <c r="AC63" s="12">
        <v>60.54</v>
      </c>
      <c r="AE63" s="148"/>
    </row>
    <row r="64" spans="15:41" x14ac:dyDescent="0.25">
      <c r="O64" s="93">
        <v>0.91</v>
      </c>
      <c r="P64" s="93">
        <f t="shared" si="1"/>
        <v>54.254199999999997</v>
      </c>
      <c r="W64" s="143">
        <v>42391</v>
      </c>
      <c r="X64" s="12">
        <v>61.29</v>
      </c>
      <c r="Y64" s="12">
        <v>61.47</v>
      </c>
      <c r="Z64" s="12">
        <v>60.59</v>
      </c>
      <c r="AA64" s="12">
        <v>60.88</v>
      </c>
      <c r="AB64" s="105">
        <v>8430100</v>
      </c>
      <c r="AC64" s="12">
        <v>60.72</v>
      </c>
      <c r="AE64" s="148"/>
    </row>
    <row r="65" spans="15:31" x14ac:dyDescent="0.25">
      <c r="O65" s="93">
        <v>0.9</v>
      </c>
      <c r="P65" s="93">
        <f t="shared" si="1"/>
        <v>53.658000000000001</v>
      </c>
      <c r="W65" s="143">
        <v>42390</v>
      </c>
      <c r="X65" s="12">
        <v>59.08</v>
      </c>
      <c r="Y65" s="12">
        <v>61.16</v>
      </c>
      <c r="Z65" s="12">
        <v>59.06</v>
      </c>
      <c r="AA65" s="12">
        <v>60.56</v>
      </c>
      <c r="AB65" s="105">
        <v>16121600</v>
      </c>
      <c r="AC65" s="12">
        <v>60.4</v>
      </c>
      <c r="AE65" s="148"/>
    </row>
    <row r="66" spans="15:31" x14ac:dyDescent="0.25">
      <c r="W66" s="143">
        <v>42389</v>
      </c>
      <c r="X66" s="12">
        <v>57.25</v>
      </c>
      <c r="Y66" s="12">
        <v>59.59</v>
      </c>
      <c r="Z66" s="12">
        <v>56.75</v>
      </c>
      <c r="AA66" s="12">
        <v>59.04</v>
      </c>
      <c r="AB66" s="105">
        <v>16234200</v>
      </c>
      <c r="AC66" s="12">
        <v>58.89</v>
      </c>
      <c r="AE66" s="148"/>
    </row>
    <row r="67" spans="15:31" x14ac:dyDescent="0.25">
      <c r="W67" s="143">
        <v>42388</v>
      </c>
      <c r="X67" s="12">
        <v>58.19</v>
      </c>
      <c r="Y67" s="12">
        <v>59.07</v>
      </c>
      <c r="Z67" s="12">
        <v>57.67</v>
      </c>
      <c r="AA67" s="12">
        <v>58.32</v>
      </c>
      <c r="AB67" s="105">
        <v>9924300</v>
      </c>
      <c r="AC67" s="12">
        <v>58.17</v>
      </c>
      <c r="AE67" s="148"/>
    </row>
    <row r="68" spans="15:31" x14ac:dyDescent="0.25">
      <c r="W68" s="143">
        <v>42384</v>
      </c>
      <c r="X68" s="12">
        <v>56.93</v>
      </c>
      <c r="Y68" s="12">
        <v>58.14</v>
      </c>
      <c r="Z68" s="12">
        <v>56.59</v>
      </c>
      <c r="AA68" s="12">
        <v>57.56</v>
      </c>
      <c r="AB68" s="105">
        <v>12208300</v>
      </c>
      <c r="AC68" s="12">
        <v>57.41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9" priority="21">
      <formula>F12&gt;0</formula>
    </cfRule>
    <cfRule type="expression" dxfId="378" priority="22">
      <formula>F12&lt;0</formula>
    </cfRule>
  </conditionalFormatting>
  <conditionalFormatting sqref="H12:H16">
    <cfRule type="expression" dxfId="377" priority="17">
      <formula>H12&gt;0</formula>
    </cfRule>
    <cfRule type="expression" dxfId="376" priority="18">
      <formula>H12&lt;0</formula>
    </cfRule>
  </conditionalFormatting>
  <conditionalFormatting sqref="F11">
    <cfRule type="expression" dxfId="375" priority="3">
      <formula>F11&gt;0</formula>
    </cfRule>
    <cfRule type="expression" dxfId="374" priority="4">
      <formula>F11&lt;0</formula>
    </cfRule>
  </conditionalFormatting>
  <conditionalFormatting sqref="H11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65" activePane="bottomLeft" state="frozen"/>
      <selection activeCell="A2" sqref="A2"/>
      <selection pane="bottomLeft" activeCell="U12" sqref="U12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42480</v>
      </c>
      <c r="X2" s="152">
        <v>10.63</v>
      </c>
      <c r="Y2" s="152">
        <v>10.77</v>
      </c>
      <c r="Z2" s="12">
        <v>10.5</v>
      </c>
      <c r="AA2" s="12">
        <v>10.75</v>
      </c>
      <c r="AB2" s="105">
        <v>19260200</v>
      </c>
      <c r="AC2" s="12">
        <v>10.75</v>
      </c>
      <c r="AD2">
        <f>Y2-Z2</f>
        <v>0.26999999999999957</v>
      </c>
      <c r="AE2" s="148">
        <f>AC2/AC3-1</f>
        <v>2.7985074626866169E-3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16.115772433460084</v>
      </c>
      <c r="W3" s="143">
        <v>42479</v>
      </c>
      <c r="X3" s="12">
        <v>11.08</v>
      </c>
      <c r="Y3" s="12">
        <v>11.08</v>
      </c>
      <c r="Z3" s="12">
        <v>10.6</v>
      </c>
      <c r="AA3" s="12">
        <v>10.72</v>
      </c>
      <c r="AB3" s="105">
        <v>20952300</v>
      </c>
      <c r="AC3" s="12">
        <v>10.72</v>
      </c>
      <c r="AD3">
        <f t="shared" ref="AD3:AD66" si="2">Y3-Z3</f>
        <v>0.48000000000000043</v>
      </c>
      <c r="AE3" s="148">
        <f t="shared" ref="AE3:AE66" si="3">AC3/AC4-1</f>
        <v>-1.5610651974288348E-2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10.75</v>
      </c>
      <c r="T4" s="1"/>
      <c r="W4" s="143">
        <v>42478</v>
      </c>
      <c r="X4" s="12">
        <v>10.63</v>
      </c>
      <c r="Y4" s="12">
        <v>11.1</v>
      </c>
      <c r="Z4" s="12">
        <v>10.56</v>
      </c>
      <c r="AA4" s="12">
        <v>10.89</v>
      </c>
      <c r="AB4" s="105">
        <v>26355200</v>
      </c>
      <c r="AC4" s="12">
        <v>10.89</v>
      </c>
      <c r="AD4">
        <f t="shared" si="2"/>
        <v>0.53999999999999915</v>
      </c>
      <c r="AE4" s="148">
        <f t="shared" si="3"/>
        <v>1.8709073900841977E-2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56545</v>
      </c>
      <c r="W5" s="143">
        <v>42475</v>
      </c>
      <c r="X5" s="12">
        <v>10.73</v>
      </c>
      <c r="Y5" s="12">
        <v>10.78</v>
      </c>
      <c r="Z5" s="12">
        <v>10.46</v>
      </c>
      <c r="AA5" s="12">
        <v>10.69</v>
      </c>
      <c r="AB5" s="105">
        <v>25295600</v>
      </c>
      <c r="AC5" s="12">
        <v>10.69</v>
      </c>
      <c r="AD5">
        <f t="shared" si="2"/>
        <v>0.31999999999999851</v>
      </c>
      <c r="AE5" s="148">
        <f t="shared" si="3"/>
        <v>2.7884615384615286E-2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42474</v>
      </c>
      <c r="X6" s="12">
        <v>10.79</v>
      </c>
      <c r="Y6" s="12">
        <v>10.79</v>
      </c>
      <c r="Z6" s="12">
        <v>10.39</v>
      </c>
      <c r="AA6" s="12">
        <v>10.4</v>
      </c>
      <c r="AB6" s="105">
        <v>17765400</v>
      </c>
      <c r="AC6" s="12">
        <v>10.4</v>
      </c>
      <c r="AD6">
        <f t="shared" si="2"/>
        <v>0.39999999999999858</v>
      </c>
      <c r="AE6" s="148">
        <f t="shared" si="3"/>
        <v>-4.4117647058823595E-2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-28223.963000000032</v>
      </c>
      <c r="R7" s="399"/>
      <c r="W7" s="143">
        <v>42473</v>
      </c>
      <c r="X7" s="12">
        <v>10.3</v>
      </c>
      <c r="Y7" s="12">
        <v>10.9</v>
      </c>
      <c r="Z7" s="12">
        <v>10.199999999999999</v>
      </c>
      <c r="AA7" s="12">
        <v>10.88</v>
      </c>
      <c r="AB7" s="105">
        <v>26081500</v>
      </c>
      <c r="AC7" s="12">
        <v>10.88</v>
      </c>
      <c r="AD7">
        <f t="shared" si="2"/>
        <v>0.70000000000000107</v>
      </c>
      <c r="AE7" s="148">
        <f t="shared" si="3"/>
        <v>6.9813176007866407E-2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-0.33295161343427104</v>
      </c>
      <c r="W8" s="143">
        <v>42472</v>
      </c>
      <c r="X8" s="12">
        <v>10.51</v>
      </c>
      <c r="Y8" s="12">
        <v>10.54</v>
      </c>
      <c r="Z8" s="12">
        <v>10.050000000000001</v>
      </c>
      <c r="AA8" s="12">
        <v>10.17</v>
      </c>
      <c r="AB8" s="105">
        <v>25651400</v>
      </c>
      <c r="AC8" s="12">
        <v>10.17</v>
      </c>
      <c r="AD8">
        <f t="shared" si="2"/>
        <v>0.48999999999999844</v>
      </c>
      <c r="AE8" s="148">
        <f t="shared" si="3"/>
        <v>-2.6794258373205704E-2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42471</v>
      </c>
      <c r="X9" s="12">
        <v>10.75</v>
      </c>
      <c r="Y9" s="12">
        <v>10.92</v>
      </c>
      <c r="Z9" s="12">
        <v>10.44</v>
      </c>
      <c r="AA9" s="12">
        <v>10.45</v>
      </c>
      <c r="AB9" s="105">
        <v>18235600</v>
      </c>
      <c r="AC9" s="12">
        <v>10.45</v>
      </c>
      <c r="AD9">
        <f t="shared" si="2"/>
        <v>0.48000000000000043</v>
      </c>
      <c r="AE9" s="148">
        <f t="shared" si="3"/>
        <v>-2.5186567164179219E-2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42468</v>
      </c>
      <c r="X10" s="12">
        <v>10.64</v>
      </c>
      <c r="Y10" s="12">
        <v>10.89</v>
      </c>
      <c r="Z10" s="12">
        <v>10.57</v>
      </c>
      <c r="AA10" s="12">
        <v>10.72</v>
      </c>
      <c r="AB10" s="105">
        <v>18934600</v>
      </c>
      <c r="AC10" s="12">
        <v>10.72</v>
      </c>
      <c r="AD10">
        <f t="shared" si="2"/>
        <v>0.32000000000000028</v>
      </c>
      <c r="AE10" s="148">
        <f t="shared" si="3"/>
        <v>1.9980970504281714E-2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42467</v>
      </c>
      <c r="X11" s="12">
        <v>10.42</v>
      </c>
      <c r="Y11" s="12">
        <v>10.65</v>
      </c>
      <c r="Z11" s="12">
        <v>10.39</v>
      </c>
      <c r="AA11" s="12">
        <v>10.51</v>
      </c>
      <c r="AB11" s="105">
        <v>19318700</v>
      </c>
      <c r="AC11" s="12">
        <v>10.51</v>
      </c>
      <c r="AD11">
        <f t="shared" si="2"/>
        <v>0.25999999999999979</v>
      </c>
      <c r="AE11" s="148">
        <f t="shared" si="3"/>
        <v>3.8204393505252288E-3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42466</v>
      </c>
      <c r="X12" s="12">
        <v>10.42</v>
      </c>
      <c r="Y12" s="12">
        <v>10.48</v>
      </c>
      <c r="Z12" s="12">
        <v>10.25</v>
      </c>
      <c r="AA12" s="12">
        <v>10.47</v>
      </c>
      <c r="AB12" s="105">
        <v>18382000</v>
      </c>
      <c r="AC12" s="12">
        <v>10.47</v>
      </c>
      <c r="AD12">
        <f t="shared" si="2"/>
        <v>0.23000000000000043</v>
      </c>
      <c r="AE12" s="148">
        <f t="shared" si="3"/>
        <v>6.7307692307692069E-3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42465</v>
      </c>
      <c r="X13" s="12">
        <v>10.63</v>
      </c>
      <c r="Y13" s="12">
        <v>10.72</v>
      </c>
      <c r="Z13" s="12">
        <v>10.38</v>
      </c>
      <c r="AA13" s="12">
        <v>10.4</v>
      </c>
      <c r="AB13" s="105">
        <v>20753700</v>
      </c>
      <c r="AC13" s="12">
        <v>10.4</v>
      </c>
      <c r="AD13">
        <f t="shared" si="2"/>
        <v>0.33999999999999986</v>
      </c>
      <c r="AE13" s="148">
        <f t="shared" si="3"/>
        <v>-3.703703703703709E-2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6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42464</v>
      </c>
      <c r="X14" s="12">
        <v>11.06</v>
      </c>
      <c r="Y14" s="12">
        <v>11.22</v>
      </c>
      <c r="Z14" s="12">
        <v>10.78</v>
      </c>
      <c r="AA14" s="12">
        <v>10.8</v>
      </c>
      <c r="AB14" s="105">
        <v>22470500</v>
      </c>
      <c r="AC14" s="12">
        <v>10.8</v>
      </c>
      <c r="AD14">
        <f t="shared" si="2"/>
        <v>0.44000000000000128</v>
      </c>
      <c r="AE14" s="148">
        <f t="shared" si="3"/>
        <v>-2.0852221214868405E-2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42461</v>
      </c>
      <c r="X15" s="12">
        <v>10.28</v>
      </c>
      <c r="Y15" s="12">
        <v>11.07</v>
      </c>
      <c r="Z15" s="12">
        <v>10.24</v>
      </c>
      <c r="AA15" s="12">
        <v>11.03</v>
      </c>
      <c r="AB15" s="105">
        <v>28435900</v>
      </c>
      <c r="AC15" s="12">
        <v>11.03</v>
      </c>
      <c r="AD15">
        <f t="shared" si="2"/>
        <v>0.83000000000000007</v>
      </c>
      <c r="AE15" s="148">
        <f t="shared" si="3"/>
        <v>5.3486150907354313E-2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42460</v>
      </c>
      <c r="X16" s="12">
        <v>10.31</v>
      </c>
      <c r="Y16" s="12">
        <v>10.49</v>
      </c>
      <c r="Z16" s="12">
        <v>10.01</v>
      </c>
      <c r="AA16" s="12">
        <v>10.47</v>
      </c>
      <c r="AB16" s="105">
        <v>48091700</v>
      </c>
      <c r="AC16" s="12">
        <v>10.47</v>
      </c>
      <c r="AD16">
        <f t="shared" si="2"/>
        <v>0.48000000000000043</v>
      </c>
      <c r="AE16" s="148">
        <f t="shared" si="3"/>
        <v>-9.5419847328237495E-4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42459</v>
      </c>
      <c r="X17" s="12">
        <v>10.51</v>
      </c>
      <c r="Y17" s="12">
        <v>10.95</v>
      </c>
      <c r="Z17" s="12">
        <v>10.4</v>
      </c>
      <c r="AA17" s="12">
        <v>10.48</v>
      </c>
      <c r="AB17" s="105">
        <v>34271100</v>
      </c>
      <c r="AC17" s="12">
        <v>10.48</v>
      </c>
      <c r="AD17">
        <f t="shared" si="2"/>
        <v>0.54999999999999893</v>
      </c>
      <c r="AE17" s="148">
        <f t="shared" si="3"/>
        <v>2.870813397129357E-3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42458</v>
      </c>
      <c r="X18" s="12">
        <v>10.18</v>
      </c>
      <c r="Y18" s="12">
        <v>10.53</v>
      </c>
      <c r="Z18" s="12">
        <v>10.1</v>
      </c>
      <c r="AA18" s="12">
        <v>10.45</v>
      </c>
      <c r="AB18" s="105">
        <v>30864600</v>
      </c>
      <c r="AC18" s="12">
        <v>10.45</v>
      </c>
      <c r="AD18">
        <f t="shared" si="2"/>
        <v>0.42999999999999972</v>
      </c>
      <c r="AE18" s="148">
        <f t="shared" si="3"/>
        <v>6.7437379576107404E-3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42457</v>
      </c>
      <c r="X19" s="12">
        <v>10.5</v>
      </c>
      <c r="Y19" s="12">
        <v>10.59</v>
      </c>
      <c r="Z19" s="12">
        <v>10.25</v>
      </c>
      <c r="AA19" s="12">
        <v>10.38</v>
      </c>
      <c r="AB19" s="105">
        <v>22750600</v>
      </c>
      <c r="AC19" s="12">
        <v>10.38</v>
      </c>
      <c r="AD19">
        <f t="shared" si="2"/>
        <v>0.33999999999999986</v>
      </c>
      <c r="AE19" s="148">
        <f t="shared" si="3"/>
        <v>-1.1428571428571344E-2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42453</v>
      </c>
      <c r="X20" s="12">
        <v>10.5</v>
      </c>
      <c r="Y20" s="12">
        <v>10.6</v>
      </c>
      <c r="Z20" s="12">
        <v>10.33</v>
      </c>
      <c r="AA20" s="12">
        <v>10.5</v>
      </c>
      <c r="AB20" s="105">
        <v>22766800</v>
      </c>
      <c r="AC20" s="12">
        <v>10.5</v>
      </c>
      <c r="AD20">
        <f t="shared" si="2"/>
        <v>0.26999999999999957</v>
      </c>
      <c r="AE20" s="148">
        <f t="shared" si="3"/>
        <v>-1.4084507042253502E-2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42452</v>
      </c>
      <c r="X21" s="12">
        <v>11.43</v>
      </c>
      <c r="Y21" s="12">
        <v>11.46</v>
      </c>
      <c r="Z21" s="12">
        <v>10.63</v>
      </c>
      <c r="AA21" s="12">
        <v>10.65</v>
      </c>
      <c r="AB21" s="105">
        <v>29356600</v>
      </c>
      <c r="AC21" s="12">
        <v>10.65</v>
      </c>
      <c r="AD21">
        <f t="shared" si="2"/>
        <v>0.83000000000000007</v>
      </c>
      <c r="AE21" s="148">
        <f t="shared" si="3"/>
        <v>-6.9055944055943952E-2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42451</v>
      </c>
      <c r="X22" s="12">
        <v>11.45</v>
      </c>
      <c r="Y22" s="12">
        <v>11.6</v>
      </c>
      <c r="Z22" s="12">
        <v>11.33</v>
      </c>
      <c r="AA22" s="12">
        <v>11.44</v>
      </c>
      <c r="AB22" s="105">
        <v>13444900</v>
      </c>
      <c r="AC22" s="12">
        <v>11.44</v>
      </c>
      <c r="AD22">
        <f t="shared" si="2"/>
        <v>0.26999999999999957</v>
      </c>
      <c r="AE22" s="148">
        <f t="shared" si="3"/>
        <v>-7.8057241977450564E-3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42450</v>
      </c>
      <c r="X23" s="12">
        <v>11.14</v>
      </c>
      <c r="Y23" s="12">
        <v>11.6</v>
      </c>
      <c r="Z23" s="12">
        <v>11.08</v>
      </c>
      <c r="AA23" s="12">
        <v>11.53</v>
      </c>
      <c r="AB23" s="105">
        <v>18064600</v>
      </c>
      <c r="AC23" s="12">
        <v>11.53</v>
      </c>
      <c r="AD23">
        <f t="shared" si="2"/>
        <v>0.51999999999999957</v>
      </c>
      <c r="AE23" s="148">
        <f t="shared" si="3"/>
        <v>3.5008976660682034E-2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42447</v>
      </c>
      <c r="X24" s="12">
        <v>10.84</v>
      </c>
      <c r="Y24" s="12">
        <v>11.17</v>
      </c>
      <c r="Z24" s="12">
        <v>10.75</v>
      </c>
      <c r="AA24" s="12">
        <v>11.14</v>
      </c>
      <c r="AB24" s="105">
        <v>44781200</v>
      </c>
      <c r="AC24" s="12">
        <v>11.14</v>
      </c>
      <c r="AD24">
        <f t="shared" si="2"/>
        <v>0.41999999999999993</v>
      </c>
      <c r="AE24" s="148">
        <f t="shared" si="3"/>
        <v>2.4839006439742572E-2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42446</v>
      </c>
      <c r="X25" s="12">
        <v>10.72</v>
      </c>
      <c r="Y25" s="12">
        <v>11</v>
      </c>
      <c r="Z25" s="12">
        <v>10.6</v>
      </c>
      <c r="AA25" s="12">
        <v>10.87</v>
      </c>
      <c r="AB25" s="105">
        <v>19907200</v>
      </c>
      <c r="AC25" s="12">
        <v>10.87</v>
      </c>
      <c r="AD25">
        <f t="shared" si="2"/>
        <v>0.40000000000000036</v>
      </c>
      <c r="AE25" s="148">
        <f t="shared" si="3"/>
        <v>1.399253731343264E-2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42445</v>
      </c>
      <c r="X26" s="12">
        <v>10.71</v>
      </c>
      <c r="Y26" s="12">
        <v>10.89</v>
      </c>
      <c r="Z26" s="12">
        <v>10.55</v>
      </c>
      <c r="AA26" s="12">
        <v>10.72</v>
      </c>
      <c r="AB26" s="105">
        <v>20420600</v>
      </c>
      <c r="AC26" s="12">
        <v>10.72</v>
      </c>
      <c r="AD26">
        <f t="shared" si="2"/>
        <v>0.33999999999999986</v>
      </c>
      <c r="AE26" s="148">
        <f t="shared" si="3"/>
        <v>-1.1981566820276401E-2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42444</v>
      </c>
      <c r="X27" s="12">
        <v>11.15</v>
      </c>
      <c r="Y27" s="12">
        <v>11.15</v>
      </c>
      <c r="Z27" s="12">
        <v>10.72</v>
      </c>
      <c r="AA27" s="12">
        <v>10.85</v>
      </c>
      <c r="AB27" s="105">
        <v>15151100</v>
      </c>
      <c r="AC27" s="12">
        <v>10.85</v>
      </c>
      <c r="AD27">
        <f t="shared" si="2"/>
        <v>0.42999999999999972</v>
      </c>
      <c r="AE27" s="148">
        <f t="shared" si="3"/>
        <v>-2.6905829596412634E-2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42443</v>
      </c>
      <c r="X28" s="12">
        <v>11.34</v>
      </c>
      <c r="Y28" s="12">
        <v>11.34</v>
      </c>
      <c r="Z28" s="12">
        <v>11.01</v>
      </c>
      <c r="AA28" s="12">
        <v>11.15</v>
      </c>
      <c r="AB28" s="105">
        <v>13520800</v>
      </c>
      <c r="AC28" s="12">
        <v>11.15</v>
      </c>
      <c r="AD28">
        <f t="shared" si="2"/>
        <v>0.33000000000000007</v>
      </c>
      <c r="AE28" s="148">
        <f t="shared" si="3"/>
        <v>-2.1071115013169495E-2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4" t="s">
        <v>223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42440</v>
      </c>
      <c r="X29" s="12">
        <v>10.99</v>
      </c>
      <c r="Y29" s="12">
        <v>11.4</v>
      </c>
      <c r="Z29" s="12">
        <v>10.85</v>
      </c>
      <c r="AA29" s="12">
        <v>11.39</v>
      </c>
      <c r="AB29" s="105">
        <v>17244200</v>
      </c>
      <c r="AC29" s="12">
        <v>11.39</v>
      </c>
      <c r="AD29">
        <f t="shared" si="2"/>
        <v>0.55000000000000071</v>
      </c>
      <c r="AE29" s="148">
        <f t="shared" si="3"/>
        <v>4.6875E-2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4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42439</v>
      </c>
      <c r="X30" s="12">
        <v>10.95</v>
      </c>
      <c r="Y30" s="12">
        <v>11.06</v>
      </c>
      <c r="Z30" s="12">
        <v>10.66</v>
      </c>
      <c r="AA30" s="12">
        <v>10.88</v>
      </c>
      <c r="AB30" s="105">
        <v>17739000</v>
      </c>
      <c r="AC30" s="12">
        <v>10.88</v>
      </c>
      <c r="AD30">
        <f t="shared" si="2"/>
        <v>0.40000000000000036</v>
      </c>
      <c r="AE30" s="148">
        <f t="shared" si="3"/>
        <v>6.4754856614246403E-3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4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42438</v>
      </c>
      <c r="X31" s="12">
        <v>10.76</v>
      </c>
      <c r="Y31" s="12">
        <v>10.91</v>
      </c>
      <c r="Z31" s="12">
        <v>10.53</v>
      </c>
      <c r="AA31" s="12">
        <v>10.81</v>
      </c>
      <c r="AB31" s="105">
        <v>15095700</v>
      </c>
      <c r="AC31" s="12">
        <v>10.81</v>
      </c>
      <c r="AD31">
        <f t="shared" si="2"/>
        <v>0.38000000000000078</v>
      </c>
      <c r="AE31" s="148">
        <f t="shared" si="3"/>
        <v>1.4071294559099501E-2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4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42437</v>
      </c>
      <c r="X32" s="12">
        <v>11.44</v>
      </c>
      <c r="Y32" s="12">
        <v>11.45</v>
      </c>
      <c r="Z32" s="12">
        <v>10.65</v>
      </c>
      <c r="AA32" s="12">
        <v>10.66</v>
      </c>
      <c r="AB32" s="105">
        <v>29521700</v>
      </c>
      <c r="AC32" s="12">
        <v>10.66</v>
      </c>
      <c r="AD32">
        <f t="shared" si="2"/>
        <v>0.79999999999999893</v>
      </c>
      <c r="AE32" s="148">
        <f t="shared" si="3"/>
        <v>-7.9447322970639056E-2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42436</v>
      </c>
      <c r="X33" s="12">
        <v>11.46</v>
      </c>
      <c r="Y33" s="12">
        <v>11.78</v>
      </c>
      <c r="Z33" s="12">
        <v>11.05</v>
      </c>
      <c r="AA33" s="12">
        <v>11.58</v>
      </c>
      <c r="AB33" s="105">
        <v>27748800</v>
      </c>
      <c r="AC33" s="12">
        <v>11.58</v>
      </c>
      <c r="AD33">
        <f t="shared" si="2"/>
        <v>0.72999999999999865</v>
      </c>
      <c r="AE33" s="148">
        <f t="shared" si="3"/>
        <v>-2.5252525252525304E-2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42433</v>
      </c>
      <c r="X34" s="12">
        <v>11.8</v>
      </c>
      <c r="Y34" s="12">
        <v>12.29</v>
      </c>
      <c r="Z34" s="12">
        <v>11.6</v>
      </c>
      <c r="AA34" s="12">
        <v>11.88</v>
      </c>
      <c r="AB34" s="105">
        <v>35199500</v>
      </c>
      <c r="AC34" s="12">
        <v>11.88</v>
      </c>
      <c r="AD34">
        <f t="shared" si="2"/>
        <v>0.6899999999999995</v>
      </c>
      <c r="AE34" s="148">
        <f t="shared" si="3"/>
        <v>7.6335877862596657E-3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42432</v>
      </c>
      <c r="X35" s="12">
        <v>11.73</v>
      </c>
      <c r="Y35" s="12">
        <v>11.85</v>
      </c>
      <c r="Z35" s="12">
        <v>11.6</v>
      </c>
      <c r="AA35" s="12">
        <v>11.79</v>
      </c>
      <c r="AB35" s="105">
        <v>16183300</v>
      </c>
      <c r="AC35" s="12">
        <v>11.79</v>
      </c>
      <c r="AD35">
        <f t="shared" si="2"/>
        <v>0.25</v>
      </c>
      <c r="AE35" s="148">
        <f t="shared" si="3"/>
        <v>9.4178082191780366E-3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42431</v>
      </c>
      <c r="X36" s="12">
        <v>11.01</v>
      </c>
      <c r="Y36" s="12">
        <v>11.69</v>
      </c>
      <c r="Z36" s="12">
        <v>10.97</v>
      </c>
      <c r="AA36" s="12">
        <v>11.68</v>
      </c>
      <c r="AB36" s="105">
        <v>18175600</v>
      </c>
      <c r="AC36" s="12">
        <v>11.68</v>
      </c>
      <c r="AD36">
        <f t="shared" si="2"/>
        <v>0.71999999999999886</v>
      </c>
      <c r="AE36" s="148">
        <f t="shared" si="3"/>
        <v>5.5103884372176948E-2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6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42430</v>
      </c>
      <c r="X37" s="12">
        <v>10.77</v>
      </c>
      <c r="Y37" s="12">
        <v>11.1</v>
      </c>
      <c r="Z37" s="12">
        <v>10.59</v>
      </c>
      <c r="AA37" s="12">
        <v>11.07</v>
      </c>
      <c r="AB37" s="105">
        <v>15610500</v>
      </c>
      <c r="AC37" s="12">
        <v>11.07</v>
      </c>
      <c r="AD37">
        <f t="shared" si="2"/>
        <v>0.50999999999999979</v>
      </c>
      <c r="AE37" s="148">
        <f t="shared" si="3"/>
        <v>4.1392285983066657E-2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6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42429</v>
      </c>
      <c r="X38" s="12">
        <v>10.65</v>
      </c>
      <c r="Y38" s="12">
        <v>10.89</v>
      </c>
      <c r="Z38" s="12">
        <v>10.52</v>
      </c>
      <c r="AA38" s="12">
        <v>10.63</v>
      </c>
      <c r="AB38" s="105">
        <v>20658000</v>
      </c>
      <c r="AC38" s="12">
        <v>10.63</v>
      </c>
      <c r="AD38">
        <f t="shared" si="2"/>
        <v>0.37000000000000099</v>
      </c>
      <c r="AE38" s="148">
        <f t="shared" si="3"/>
        <v>-6.5420560747662115E-3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6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42426</v>
      </c>
      <c r="X39" s="12">
        <v>10.79</v>
      </c>
      <c r="Y39" s="12">
        <v>11</v>
      </c>
      <c r="Z39" s="12">
        <v>10.57</v>
      </c>
      <c r="AA39" s="12">
        <v>10.7</v>
      </c>
      <c r="AB39" s="105">
        <v>16412600</v>
      </c>
      <c r="AC39" s="12">
        <v>10.7</v>
      </c>
      <c r="AD39">
        <f t="shared" si="2"/>
        <v>0.42999999999999972</v>
      </c>
      <c r="AE39" s="148">
        <f t="shared" si="3"/>
        <v>-1.8656716417911889E-3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42425</v>
      </c>
      <c r="X40" s="12">
        <v>10.67</v>
      </c>
      <c r="Y40" s="12">
        <v>10.74</v>
      </c>
      <c r="Z40" s="12">
        <v>10.210000000000001</v>
      </c>
      <c r="AA40" s="12">
        <v>10.72</v>
      </c>
      <c r="AB40" s="105">
        <v>16108800</v>
      </c>
      <c r="AC40" s="12">
        <v>10.72</v>
      </c>
      <c r="AD40">
        <f t="shared" si="2"/>
        <v>0.52999999999999936</v>
      </c>
      <c r="AE40" s="148">
        <f t="shared" si="3"/>
        <v>7.5187969924812581E-3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42424</v>
      </c>
      <c r="X41" s="12">
        <v>10.25</v>
      </c>
      <c r="Y41" s="12">
        <v>10.67</v>
      </c>
      <c r="Z41" s="12">
        <v>10.06</v>
      </c>
      <c r="AA41" s="12">
        <v>10.64</v>
      </c>
      <c r="AB41" s="105">
        <v>18526700</v>
      </c>
      <c r="AC41" s="12">
        <v>10.64</v>
      </c>
      <c r="AD41">
        <f t="shared" si="2"/>
        <v>0.60999999999999943</v>
      </c>
      <c r="AE41" s="148">
        <f t="shared" si="3"/>
        <v>1.4299332697807365E-2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42423</v>
      </c>
      <c r="X42" s="12">
        <v>11</v>
      </c>
      <c r="Y42" s="12">
        <v>11.08</v>
      </c>
      <c r="Z42" s="12">
        <v>10.39</v>
      </c>
      <c r="AA42" s="12">
        <v>10.49</v>
      </c>
      <c r="AB42" s="105">
        <v>22544300</v>
      </c>
      <c r="AC42" s="12">
        <v>10.49</v>
      </c>
      <c r="AD42">
        <f t="shared" si="2"/>
        <v>0.6899999999999995</v>
      </c>
      <c r="AE42" s="148">
        <f t="shared" si="3"/>
        <v>-5.067873303167425E-2</v>
      </c>
      <c r="AL42" s="263"/>
      <c r="AO42" s="263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42422</v>
      </c>
      <c r="X43" s="12">
        <v>11.37</v>
      </c>
      <c r="Y43" s="12">
        <v>11.44</v>
      </c>
      <c r="Z43" s="12">
        <v>10.9</v>
      </c>
      <c r="AA43" s="12">
        <v>11.05</v>
      </c>
      <c r="AB43" s="105">
        <v>19944600</v>
      </c>
      <c r="AC43" s="12">
        <v>11.05</v>
      </c>
      <c r="AD43">
        <f t="shared" si="2"/>
        <v>0.53999999999999915</v>
      </c>
      <c r="AE43" s="148">
        <f t="shared" si="3"/>
        <v>-9.8566308243727141E-3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7" t="s">
        <v>78</v>
      </c>
      <c r="P44" s="427"/>
      <c r="T44" s="101" t="s">
        <v>115</v>
      </c>
      <c r="W44" s="143">
        <v>42419</v>
      </c>
      <c r="X44" s="12">
        <v>11.39</v>
      </c>
      <c r="Y44" s="12">
        <v>11.39</v>
      </c>
      <c r="Z44" s="12">
        <v>10.95</v>
      </c>
      <c r="AA44" s="12">
        <v>11.16</v>
      </c>
      <c r="AB44" s="105">
        <v>17892700</v>
      </c>
      <c r="AC44" s="12">
        <v>11.16</v>
      </c>
      <c r="AD44">
        <f t="shared" si="2"/>
        <v>0.44000000000000128</v>
      </c>
      <c r="AE44" s="148">
        <f t="shared" si="3"/>
        <v>-2.8720626631853818E-2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11.825000000000001</v>
      </c>
      <c r="T45" s="138" t="s">
        <v>100</v>
      </c>
      <c r="U45" s="139">
        <v>10.72</v>
      </c>
      <c r="W45" s="143">
        <v>42418</v>
      </c>
      <c r="X45" s="12">
        <v>11.57</v>
      </c>
      <c r="Y45" s="12">
        <v>11.75</v>
      </c>
      <c r="Z45" s="12">
        <v>11.32</v>
      </c>
      <c r="AA45" s="12">
        <v>11.49</v>
      </c>
      <c r="AB45" s="105">
        <v>21516100</v>
      </c>
      <c r="AC45" s="12">
        <v>11.49</v>
      </c>
      <c r="AD45">
        <f t="shared" si="2"/>
        <v>0.42999999999999972</v>
      </c>
      <c r="AE45" s="148">
        <f t="shared" si="3"/>
        <v>5.2493438320211361E-3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11.717500000000001</v>
      </c>
      <c r="T46" s="103" t="s">
        <v>101</v>
      </c>
      <c r="U46" s="140">
        <v>10.63</v>
      </c>
      <c r="W46" s="143">
        <v>42417</v>
      </c>
      <c r="X46" s="12">
        <v>10.97</v>
      </c>
      <c r="Y46" s="12">
        <v>11.65</v>
      </c>
      <c r="Z46" s="12">
        <v>10.92</v>
      </c>
      <c r="AA46" s="12">
        <v>11.43</v>
      </c>
      <c r="AB46" s="105">
        <v>34275200</v>
      </c>
      <c r="AC46" s="12">
        <v>11.43</v>
      </c>
      <c r="AD46">
        <f t="shared" si="2"/>
        <v>0.73000000000000043</v>
      </c>
      <c r="AE46" s="148">
        <f t="shared" si="3"/>
        <v>5.7354301572617894E-2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11.610000000000001</v>
      </c>
      <c r="T47" s="103" t="s">
        <v>102</v>
      </c>
      <c r="U47" s="140" t="s">
        <v>315</v>
      </c>
      <c r="W47" s="143">
        <v>42416</v>
      </c>
      <c r="X47" s="12">
        <v>10.36</v>
      </c>
      <c r="Y47" s="12">
        <v>10.87</v>
      </c>
      <c r="Z47" s="12">
        <v>10.31</v>
      </c>
      <c r="AA47" s="12">
        <v>10.81</v>
      </c>
      <c r="AB47" s="105">
        <v>27375400</v>
      </c>
      <c r="AC47" s="12">
        <v>10.81</v>
      </c>
      <c r="AD47">
        <f t="shared" si="2"/>
        <v>0.55999999999999872</v>
      </c>
      <c r="AE47" s="148">
        <f t="shared" si="3"/>
        <v>7.8842315369261673E-2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11.502500000000001</v>
      </c>
      <c r="T48" s="103" t="s">
        <v>103</v>
      </c>
      <c r="U48" s="140" t="s">
        <v>316</v>
      </c>
      <c r="W48" s="143">
        <v>42412</v>
      </c>
      <c r="X48" s="12">
        <v>9.8800000000000008</v>
      </c>
      <c r="Y48" s="12">
        <v>10.24</v>
      </c>
      <c r="Z48" s="12">
        <v>9.48</v>
      </c>
      <c r="AA48" s="12">
        <v>10.02</v>
      </c>
      <c r="AB48" s="105">
        <v>23805100</v>
      </c>
      <c r="AC48" s="12">
        <v>10.02</v>
      </c>
      <c r="AD48">
        <f t="shared" si="2"/>
        <v>0.75999999999999979</v>
      </c>
      <c r="AE48" s="148">
        <f t="shared" si="3"/>
        <v>3.4055727554179516E-2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11.395000000000001</v>
      </c>
      <c r="T49" s="103" t="s">
        <v>104</v>
      </c>
      <c r="U49" s="140">
        <v>13.52</v>
      </c>
      <c r="W49" s="143">
        <v>42411</v>
      </c>
      <c r="X49" s="12">
        <v>9.7200000000000006</v>
      </c>
      <c r="Y49" s="12">
        <v>9.9499999999999993</v>
      </c>
      <c r="Z49" s="12">
        <v>9.4499999999999993</v>
      </c>
      <c r="AA49" s="12">
        <v>9.69</v>
      </c>
      <c r="AB49" s="105">
        <v>27048500</v>
      </c>
      <c r="AC49" s="12">
        <v>9.69</v>
      </c>
      <c r="AD49">
        <f t="shared" si="2"/>
        <v>0.5</v>
      </c>
      <c r="AE49" s="148">
        <f t="shared" si="3"/>
        <v>-2.1212121212121349E-2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11.2875</v>
      </c>
      <c r="T50" s="103" t="s">
        <v>105</v>
      </c>
      <c r="U50" s="140">
        <v>1.74475</v>
      </c>
      <c r="W50" s="143">
        <v>42410</v>
      </c>
      <c r="X50" s="12">
        <v>10.08</v>
      </c>
      <c r="Y50" s="12">
        <v>10.28</v>
      </c>
      <c r="Z50" s="12">
        <v>9.82</v>
      </c>
      <c r="AA50" s="12">
        <v>9.9</v>
      </c>
      <c r="AB50" s="105">
        <v>22017200</v>
      </c>
      <c r="AC50" s="12">
        <v>9.9</v>
      </c>
      <c r="AD50">
        <f t="shared" si="2"/>
        <v>0.45999999999999908</v>
      </c>
      <c r="AE50" s="148">
        <f t="shared" si="3"/>
        <v>-8.0160320641282645E-3</v>
      </c>
      <c r="AL50" s="263"/>
      <c r="AO50" s="263"/>
    </row>
    <row r="51" spans="2:41" x14ac:dyDescent="0.25">
      <c r="B51" s="42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11.18</v>
      </c>
      <c r="T51" s="103" t="s">
        <v>125</v>
      </c>
      <c r="U51" s="140" t="s">
        <v>260</v>
      </c>
      <c r="W51" s="143">
        <v>42409</v>
      </c>
      <c r="X51" s="12">
        <v>10.01</v>
      </c>
      <c r="Y51" s="12">
        <v>10.34</v>
      </c>
      <c r="Z51" s="12">
        <v>9.75</v>
      </c>
      <c r="AA51" s="12">
        <v>9.98</v>
      </c>
      <c r="AB51" s="105">
        <v>30105600</v>
      </c>
      <c r="AC51" s="12">
        <v>9.98</v>
      </c>
      <c r="AD51">
        <f t="shared" si="2"/>
        <v>0.58999999999999986</v>
      </c>
      <c r="AE51" s="148">
        <f t="shared" si="3"/>
        <v>-1.8682399213372669E-2</v>
      </c>
    </row>
    <row r="52" spans="2:41" x14ac:dyDescent="0.25">
      <c r="B52" s="426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11.0725</v>
      </c>
      <c r="T52" s="103"/>
      <c r="U52" s="140"/>
      <c r="W52" s="143">
        <v>42408</v>
      </c>
      <c r="X52" s="12">
        <v>10.71</v>
      </c>
      <c r="Y52" s="12">
        <v>10.76</v>
      </c>
      <c r="Z52" s="12">
        <v>9.94</v>
      </c>
      <c r="AA52" s="12">
        <v>10.17</v>
      </c>
      <c r="AB52" s="105">
        <v>27337000</v>
      </c>
      <c r="AC52" s="12">
        <v>10.17</v>
      </c>
      <c r="AD52">
        <f t="shared" si="2"/>
        <v>0.82000000000000028</v>
      </c>
      <c r="AE52" s="148">
        <f t="shared" si="3"/>
        <v>-7.5454545454545441E-2</v>
      </c>
    </row>
    <row r="53" spans="2:41" x14ac:dyDescent="0.25">
      <c r="B53" s="426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10.965</v>
      </c>
      <c r="T53" s="103" t="s">
        <v>107</v>
      </c>
      <c r="U53" s="140" t="s">
        <v>317</v>
      </c>
      <c r="W53" s="143">
        <v>42405</v>
      </c>
      <c r="X53" s="12">
        <v>11.15</v>
      </c>
      <c r="Y53" s="12">
        <v>11.38</v>
      </c>
      <c r="Z53" s="12">
        <v>10.76</v>
      </c>
      <c r="AA53" s="12">
        <v>11</v>
      </c>
      <c r="AB53" s="105">
        <v>22470600</v>
      </c>
      <c r="AC53" s="12">
        <v>11</v>
      </c>
      <c r="AD53">
        <f t="shared" si="2"/>
        <v>0.62000000000000099</v>
      </c>
      <c r="AE53" s="148">
        <f t="shared" si="3"/>
        <v>-2.0480854853072161E-2</v>
      </c>
    </row>
    <row r="54" spans="2:41" x14ac:dyDescent="0.25">
      <c r="B54" s="426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10.8575</v>
      </c>
      <c r="T54" s="103" t="s">
        <v>108</v>
      </c>
      <c r="U54" s="140" t="s">
        <v>232</v>
      </c>
      <c r="W54" s="143">
        <v>42404</v>
      </c>
      <c r="X54" s="12">
        <v>10.71</v>
      </c>
      <c r="Y54" s="12">
        <v>11.55</v>
      </c>
      <c r="Z54" s="12">
        <v>10.7</v>
      </c>
      <c r="AA54" s="12">
        <v>11.23</v>
      </c>
      <c r="AB54" s="105">
        <v>26122800</v>
      </c>
      <c r="AC54" s="12">
        <v>11.23</v>
      </c>
      <c r="AD54">
        <f t="shared" si="2"/>
        <v>0.85000000000000142</v>
      </c>
      <c r="AE54" s="148">
        <f t="shared" si="3"/>
        <v>4.3680297397769685E-2</v>
      </c>
      <c r="AL54" s="263"/>
      <c r="AO54" s="263"/>
    </row>
    <row r="55" spans="2:41" x14ac:dyDescent="0.25">
      <c r="B55" s="426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10.75</v>
      </c>
      <c r="T55" s="103" t="s">
        <v>109</v>
      </c>
      <c r="U55" s="141">
        <v>19268560</v>
      </c>
      <c r="W55" s="143">
        <v>42403</v>
      </c>
      <c r="X55" s="12">
        <v>10.67</v>
      </c>
      <c r="Y55" s="12">
        <v>10.86</v>
      </c>
      <c r="Z55" s="12">
        <v>10.18</v>
      </c>
      <c r="AA55" s="12">
        <v>10.76</v>
      </c>
      <c r="AB55" s="105">
        <v>18058600</v>
      </c>
      <c r="AC55" s="12">
        <v>10.76</v>
      </c>
      <c r="AD55">
        <f t="shared" si="2"/>
        <v>0.67999999999999972</v>
      </c>
      <c r="AE55" s="148">
        <f t="shared" si="3"/>
        <v>1.6052880075543063E-2</v>
      </c>
    </row>
    <row r="56" spans="2:41" x14ac:dyDescent="0.25">
      <c r="B56" s="426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10.6425</v>
      </c>
      <c r="T56" s="103" t="s">
        <v>112</v>
      </c>
      <c r="U56" s="141">
        <v>24347800</v>
      </c>
      <c r="W56" s="143">
        <v>42402</v>
      </c>
      <c r="X56" s="12">
        <v>10.8</v>
      </c>
      <c r="Y56" s="12">
        <v>11.07</v>
      </c>
      <c r="Z56" s="12">
        <v>10.48</v>
      </c>
      <c r="AA56" s="12">
        <v>10.59</v>
      </c>
      <c r="AB56" s="105">
        <v>21970000</v>
      </c>
      <c r="AC56" s="12">
        <v>10.59</v>
      </c>
      <c r="AD56">
        <f t="shared" si="2"/>
        <v>0.58999999999999986</v>
      </c>
      <c r="AE56" s="148">
        <f t="shared" si="3"/>
        <v>-3.3759124087591297E-2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10.535</v>
      </c>
      <c r="T57" s="103" t="s">
        <v>110</v>
      </c>
      <c r="U57" s="140" t="s">
        <v>318</v>
      </c>
      <c r="W57" s="143">
        <v>42401</v>
      </c>
      <c r="X57" s="12">
        <v>11</v>
      </c>
      <c r="Y57" s="12">
        <v>11.1</v>
      </c>
      <c r="Z57" s="12">
        <v>10.51</v>
      </c>
      <c r="AA57" s="12">
        <v>10.96</v>
      </c>
      <c r="AB57" s="105">
        <v>25768800</v>
      </c>
      <c r="AC57" s="12">
        <v>10.96</v>
      </c>
      <c r="AD57">
        <f t="shared" si="2"/>
        <v>0.58999999999999986</v>
      </c>
      <c r="AE57" s="148">
        <f t="shared" si="3"/>
        <v>-6.3463281958294759E-3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10.4275</v>
      </c>
      <c r="T58" s="103" t="s">
        <v>113</v>
      </c>
      <c r="U58" s="140">
        <v>5.85</v>
      </c>
      <c r="W58" s="143">
        <v>42398</v>
      </c>
      <c r="X58" s="12">
        <v>9.99</v>
      </c>
      <c r="Y58" s="12">
        <v>11.05</v>
      </c>
      <c r="Z58" s="12">
        <v>9.94</v>
      </c>
      <c r="AA58" s="12">
        <v>11.03</v>
      </c>
      <c r="AB58" s="105">
        <v>38349100</v>
      </c>
      <c r="AC58" s="12">
        <v>11.03</v>
      </c>
      <c r="AD58">
        <f t="shared" si="2"/>
        <v>1.1100000000000012</v>
      </c>
      <c r="AE58" s="148">
        <f t="shared" si="3"/>
        <v>0.11526794742163782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10.32</v>
      </c>
      <c r="T59" s="103" t="s">
        <v>114</v>
      </c>
      <c r="U59" s="140">
        <v>1.84</v>
      </c>
      <c r="W59" s="143">
        <v>42397</v>
      </c>
      <c r="X59" s="12">
        <v>10.48</v>
      </c>
      <c r="Y59" s="12">
        <v>10.55</v>
      </c>
      <c r="Z59" s="12">
        <v>9.7100000000000009</v>
      </c>
      <c r="AA59" s="12">
        <v>9.89</v>
      </c>
      <c r="AB59" s="105">
        <v>37327600</v>
      </c>
      <c r="AC59" s="12">
        <v>9.89</v>
      </c>
      <c r="AD59">
        <f t="shared" si="2"/>
        <v>0.83999999999999986</v>
      </c>
      <c r="AE59" s="148">
        <f t="shared" si="3"/>
        <v>-4.8123195380173289E-2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10.2125</v>
      </c>
      <c r="T60" s="103" t="s">
        <v>111</v>
      </c>
      <c r="U60" s="140" t="s">
        <v>126</v>
      </c>
      <c r="W60" s="143">
        <v>42396</v>
      </c>
      <c r="X60" s="12">
        <v>10.5</v>
      </c>
      <c r="Y60" s="12">
        <v>10.83</v>
      </c>
      <c r="Z60" s="12">
        <v>10.32</v>
      </c>
      <c r="AA60" s="12">
        <v>10.39</v>
      </c>
      <c r="AB60" s="105">
        <v>22926200</v>
      </c>
      <c r="AC60" s="12">
        <v>10.39</v>
      </c>
      <c r="AD60">
        <f t="shared" si="2"/>
        <v>0.50999999999999979</v>
      </c>
      <c r="AE60" s="148">
        <f t="shared" si="3"/>
        <v>-1.516587677725123E-2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10.104999999999999</v>
      </c>
      <c r="W61" s="143">
        <v>42395</v>
      </c>
      <c r="X61" s="12">
        <v>10.55</v>
      </c>
      <c r="Y61" s="12">
        <v>10.72</v>
      </c>
      <c r="Z61" s="12">
        <v>10.36</v>
      </c>
      <c r="AA61" s="12">
        <v>10.55</v>
      </c>
      <c r="AB61" s="105">
        <v>26177000</v>
      </c>
      <c r="AC61" s="12">
        <v>10.55</v>
      </c>
      <c r="AD61">
        <f t="shared" si="2"/>
        <v>0.36000000000000121</v>
      </c>
      <c r="AE61" s="148">
        <f t="shared" si="3"/>
        <v>6.6793893129770687E-3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9.9975000000000005</v>
      </c>
      <c r="W62" s="143">
        <v>42394</v>
      </c>
      <c r="X62" s="12">
        <v>11.06</v>
      </c>
      <c r="Y62" s="12">
        <v>11.17</v>
      </c>
      <c r="Z62" s="12">
        <v>10.47</v>
      </c>
      <c r="AA62" s="12">
        <v>10.48</v>
      </c>
      <c r="AB62" s="105">
        <v>23807500</v>
      </c>
      <c r="AC62" s="12">
        <v>10.48</v>
      </c>
      <c r="AD62">
        <f t="shared" si="2"/>
        <v>0.69999999999999929</v>
      </c>
      <c r="AE62" s="148">
        <f t="shared" si="3"/>
        <v>-5.3297199638663084E-2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9.89</v>
      </c>
      <c r="W63" s="143">
        <v>42391</v>
      </c>
      <c r="X63" s="12">
        <v>11.18</v>
      </c>
      <c r="Y63" s="12">
        <v>11.57</v>
      </c>
      <c r="Z63" s="12">
        <v>10.88</v>
      </c>
      <c r="AA63" s="12">
        <v>11.07</v>
      </c>
      <c r="AB63" s="105">
        <v>35088700</v>
      </c>
      <c r="AC63" s="12">
        <v>11.07</v>
      </c>
      <c r="AD63">
        <f t="shared" si="2"/>
        <v>0.6899999999999995</v>
      </c>
      <c r="AE63" s="148">
        <f t="shared" si="3"/>
        <v>2.0276497695852491E-2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9.7825000000000006</v>
      </c>
      <c r="W64" s="143">
        <v>42390</v>
      </c>
      <c r="X64" s="12">
        <v>10.45</v>
      </c>
      <c r="Y64" s="12">
        <v>10.9</v>
      </c>
      <c r="Z64" s="12">
        <v>10.130000000000001</v>
      </c>
      <c r="AA64" s="12">
        <v>10.85</v>
      </c>
      <c r="AB64" s="105">
        <v>52245600</v>
      </c>
      <c r="AC64" s="12">
        <v>10.85</v>
      </c>
      <c r="AD64">
        <f t="shared" si="2"/>
        <v>0.76999999999999957</v>
      </c>
      <c r="AE64" s="148">
        <f t="shared" si="3"/>
        <v>7.9601990049751103E-2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9.6750000000000007</v>
      </c>
      <c r="W65" s="143">
        <v>42389</v>
      </c>
      <c r="X65" s="12">
        <v>10.38</v>
      </c>
      <c r="Y65" s="12">
        <v>10.39</v>
      </c>
      <c r="Z65" s="12">
        <v>9.31</v>
      </c>
      <c r="AA65" s="12">
        <v>10.050000000000001</v>
      </c>
      <c r="AB65" s="105">
        <v>65025100</v>
      </c>
      <c r="AC65" s="12">
        <v>10.050000000000001</v>
      </c>
      <c r="AD65">
        <f t="shared" si="2"/>
        <v>1.08</v>
      </c>
      <c r="AE65" s="148">
        <f t="shared" si="3"/>
        <v>-6.944444444444442E-2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42388</v>
      </c>
      <c r="X66" s="12">
        <v>11.28</v>
      </c>
      <c r="Y66" s="12">
        <v>11.37</v>
      </c>
      <c r="Z66" s="12">
        <v>10.71</v>
      </c>
      <c r="AA66" s="12">
        <v>10.8</v>
      </c>
      <c r="AB66" s="105">
        <v>37146200</v>
      </c>
      <c r="AC66" s="12">
        <v>10.8</v>
      </c>
      <c r="AD66">
        <f t="shared" si="2"/>
        <v>0.65999999999999837</v>
      </c>
      <c r="AE66" s="148">
        <f t="shared" si="3"/>
        <v>-2.5270758122743597E-2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42384</v>
      </c>
      <c r="X67" s="12">
        <v>11.35</v>
      </c>
      <c r="Y67" s="12">
        <v>11.66</v>
      </c>
      <c r="Z67" s="12">
        <v>10.91</v>
      </c>
      <c r="AA67" s="12">
        <v>11.08</v>
      </c>
      <c r="AB67" s="105">
        <v>37037200</v>
      </c>
      <c r="AC67" s="12">
        <v>11.08</v>
      </c>
      <c r="AD67">
        <f>Y67-Z67</f>
        <v>0.75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2" t="s">
        <v>259</v>
      </c>
      <c r="B94" s="413"/>
      <c r="C94" s="414">
        <f>SumByColor($A$94,C2:C92)</f>
        <v>30265</v>
      </c>
      <c r="D94" s="414"/>
      <c r="E94" s="414"/>
      <c r="F94" s="415">
        <f>SumByColor($A$94,F2:F92)</f>
        <v>450133</v>
      </c>
      <c r="G94" s="414"/>
      <c r="H94" s="414">
        <f>SumByColor($A$94,H2:H92)</f>
        <v>30265</v>
      </c>
      <c r="I94" s="414"/>
      <c r="J94" s="414"/>
      <c r="K94" s="415">
        <f>SumByColor($A$94,K2:K92)</f>
        <v>450227</v>
      </c>
      <c r="L94" s="414"/>
      <c r="M94" s="415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3" t="s">
        <v>167</v>
      </c>
      <c r="H97" s="213" t="s">
        <v>90</v>
      </c>
      <c r="I97" s="253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61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251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>
        <v>42473</v>
      </c>
      <c r="C147" s="294">
        <v>5260</v>
      </c>
      <c r="D147" s="295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61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42480</v>
      </c>
      <c r="W2" s="113">
        <v>42.96</v>
      </c>
      <c r="X2" s="113">
        <v>43.09</v>
      </c>
      <c r="Y2" s="113">
        <v>42.51</v>
      </c>
      <c r="Z2" s="113">
        <v>42.55</v>
      </c>
      <c r="AA2" s="111">
        <v>2413600</v>
      </c>
      <c r="AB2" s="110">
        <v>42.55</v>
      </c>
      <c r="AC2" s="2">
        <f>X2-Y2</f>
        <v>0.5800000000000054</v>
      </c>
      <c r="AD2" s="148">
        <f>AB2/AB3-1</f>
        <v>-8.6206896551724865E-3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42.55</v>
      </c>
      <c r="S3" s="125"/>
      <c r="T3" s="20"/>
      <c r="U3" s="20"/>
      <c r="V3" s="109">
        <v>42479</v>
      </c>
      <c r="W3" s="113">
        <v>42.08</v>
      </c>
      <c r="X3" s="113">
        <v>43.46</v>
      </c>
      <c r="Y3" s="113">
        <v>42.05</v>
      </c>
      <c r="Z3" s="113">
        <v>42.92</v>
      </c>
      <c r="AA3" s="111">
        <v>4797400</v>
      </c>
      <c r="AB3" s="110">
        <v>42.92</v>
      </c>
      <c r="AC3" s="2">
        <f t="shared" ref="AC3:AC66" si="0">X3-Y3</f>
        <v>1.4100000000000037</v>
      </c>
      <c r="AD3" s="148">
        <f t="shared" ref="AD3:AD66" si="1">AB3/AB4-1</f>
        <v>2.1418372203712455E-2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42.55</v>
      </c>
      <c r="V4" s="109">
        <v>42478</v>
      </c>
      <c r="W4" s="113">
        <v>41.54</v>
      </c>
      <c r="X4" s="113">
        <v>42.09</v>
      </c>
      <c r="Y4" s="113">
        <v>41.4</v>
      </c>
      <c r="Z4" s="113">
        <v>42.02</v>
      </c>
      <c r="AA4" s="111">
        <v>2372600</v>
      </c>
      <c r="AB4" s="110">
        <v>42.02</v>
      </c>
      <c r="AC4" s="2">
        <f t="shared" si="0"/>
        <v>0.69000000000000483</v>
      </c>
      <c r="AD4" s="148">
        <f t="shared" si="1"/>
        <v>7.1907957813999168E-3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42475</v>
      </c>
      <c r="W5" s="113">
        <v>40.9</v>
      </c>
      <c r="X5" s="113">
        <v>41.79</v>
      </c>
      <c r="Y5" s="113">
        <v>40.86</v>
      </c>
      <c r="Z5" s="113">
        <v>41.72</v>
      </c>
      <c r="AA5" s="111">
        <v>2979800</v>
      </c>
      <c r="AB5" s="110">
        <v>41.72</v>
      </c>
      <c r="AC5" s="2">
        <f t="shared" si="0"/>
        <v>0.92999999999999972</v>
      </c>
      <c r="AD5" s="148">
        <f t="shared" si="1"/>
        <v>1.7809221761405203E-2</v>
      </c>
    </row>
    <row r="6" spans="1:30" x14ac:dyDescent="0.25">
      <c r="O6" s="13" t="s">
        <v>64</v>
      </c>
      <c r="Q6" s="2">
        <f>Q3*Q2</f>
        <v>0</v>
      </c>
      <c r="S6" s="95"/>
      <c r="V6" s="109">
        <v>42474</v>
      </c>
      <c r="W6" s="113">
        <v>41.4</v>
      </c>
      <c r="X6" s="113">
        <v>41.45</v>
      </c>
      <c r="Y6" s="113">
        <v>40.72</v>
      </c>
      <c r="Z6" s="113">
        <v>40.99</v>
      </c>
      <c r="AA6" s="111">
        <v>2289000</v>
      </c>
      <c r="AB6" s="110">
        <v>40.99</v>
      </c>
      <c r="AC6" s="2">
        <f t="shared" si="0"/>
        <v>0.73000000000000398</v>
      </c>
      <c r="AD6" s="148">
        <f t="shared" si="1"/>
        <v>-7.986447241045469E-3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42473</v>
      </c>
      <c r="W7" s="113">
        <v>40.86</v>
      </c>
      <c r="X7" s="113">
        <v>41.37</v>
      </c>
      <c r="Y7" s="113">
        <v>40.799999999999997</v>
      </c>
      <c r="Z7" s="113">
        <v>41.32</v>
      </c>
      <c r="AA7" s="111">
        <v>2570900</v>
      </c>
      <c r="AB7" s="110">
        <v>41.32</v>
      </c>
      <c r="AC7" s="2">
        <f t="shared" si="0"/>
        <v>0.57000000000000028</v>
      </c>
      <c r="AD7" s="148">
        <f t="shared" si="1"/>
        <v>1.9743336623889274E-2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42472</v>
      </c>
      <c r="W8" s="113">
        <v>40.35</v>
      </c>
      <c r="X8" s="113">
        <v>40.6</v>
      </c>
      <c r="Y8" s="113">
        <v>39.99</v>
      </c>
      <c r="Z8" s="113">
        <v>40.520000000000003</v>
      </c>
      <c r="AA8" s="111">
        <v>2391200</v>
      </c>
      <c r="AB8" s="110">
        <v>40.520000000000003</v>
      </c>
      <c r="AC8" s="2">
        <f t="shared" si="0"/>
        <v>0.60999999999999943</v>
      </c>
      <c r="AD8" s="148">
        <f t="shared" si="1"/>
        <v>8.4619213539074423E-3</v>
      </c>
    </row>
    <row r="9" spans="1:30" x14ac:dyDescent="0.25">
      <c r="V9" s="109">
        <v>42471</v>
      </c>
      <c r="W9" s="113">
        <v>40.409999999999997</v>
      </c>
      <c r="X9" s="113">
        <v>40.700000000000003</v>
      </c>
      <c r="Y9" s="113">
        <v>40.11</v>
      </c>
      <c r="Z9" s="113">
        <v>40.18</v>
      </c>
      <c r="AA9" s="111">
        <v>2744700</v>
      </c>
      <c r="AB9" s="110">
        <v>40.18</v>
      </c>
      <c r="AC9" s="2">
        <f t="shared" si="0"/>
        <v>0.59000000000000341</v>
      </c>
      <c r="AD9" s="148">
        <f t="shared" si="1"/>
        <v>-9.9453008453498359E-4</v>
      </c>
    </row>
    <row r="10" spans="1:30" x14ac:dyDescent="0.25">
      <c r="V10" s="109">
        <v>42468</v>
      </c>
      <c r="W10" s="113">
        <v>39.93</v>
      </c>
      <c r="X10" s="113">
        <v>40.47</v>
      </c>
      <c r="Y10" s="113">
        <v>39.9</v>
      </c>
      <c r="Z10" s="113">
        <v>40.22</v>
      </c>
      <c r="AA10" s="111">
        <v>2175400</v>
      </c>
      <c r="AB10" s="110">
        <v>40.22</v>
      </c>
      <c r="AC10" s="2">
        <f t="shared" si="0"/>
        <v>0.57000000000000028</v>
      </c>
      <c r="AD10" s="148">
        <f t="shared" si="1"/>
        <v>1.5656565656565702E-2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3" t="s">
        <v>167</v>
      </c>
      <c r="H11" s="253" t="s">
        <v>90</v>
      </c>
      <c r="I11" s="253" t="s">
        <v>174</v>
      </c>
      <c r="V11" s="109">
        <v>42467</v>
      </c>
      <c r="W11" s="113">
        <v>39.85</v>
      </c>
      <c r="X11" s="113">
        <v>40.15</v>
      </c>
      <c r="Y11" s="113">
        <v>39.369999999999997</v>
      </c>
      <c r="Z11" s="113">
        <v>39.6</v>
      </c>
      <c r="AA11" s="111">
        <v>2426600</v>
      </c>
      <c r="AB11" s="110">
        <v>39.6</v>
      </c>
      <c r="AC11" s="2">
        <f t="shared" si="0"/>
        <v>0.78000000000000114</v>
      </c>
      <c r="AD11" s="148">
        <f t="shared" si="1"/>
        <v>-1.4925373134328401E-2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42466</v>
      </c>
      <c r="W12" s="113">
        <v>39.799999999999997</v>
      </c>
      <c r="X12" s="113">
        <v>40.24</v>
      </c>
      <c r="Y12" s="113">
        <v>39.35</v>
      </c>
      <c r="Z12" s="113">
        <v>40.200000000000003</v>
      </c>
      <c r="AA12" s="111">
        <v>2991600</v>
      </c>
      <c r="AB12" s="110">
        <v>40.200000000000003</v>
      </c>
      <c r="AC12" s="2">
        <f t="shared" si="0"/>
        <v>0.89000000000000057</v>
      </c>
      <c r="AD12" s="148">
        <f t="shared" si="1"/>
        <v>8.2768999247555541E-3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42465</v>
      </c>
      <c r="W13" s="113">
        <v>40.090000000000003</v>
      </c>
      <c r="X13" s="113">
        <v>40.33</v>
      </c>
      <c r="Y13" s="113">
        <v>39.630000000000003</v>
      </c>
      <c r="Z13" s="113">
        <v>39.869999999999997</v>
      </c>
      <c r="AA13" s="111">
        <v>4838600</v>
      </c>
      <c r="AB13" s="110">
        <v>39.869999999999997</v>
      </c>
      <c r="AC13" s="2">
        <f t="shared" si="0"/>
        <v>0.69999999999999574</v>
      </c>
      <c r="AD13" s="148">
        <f t="shared" si="1"/>
        <v>-1.7011834319526797E-2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42464</v>
      </c>
      <c r="W14" s="113">
        <v>41.02</v>
      </c>
      <c r="X14" s="113">
        <v>41.12</v>
      </c>
      <c r="Y14" s="113">
        <v>40.5</v>
      </c>
      <c r="Z14" s="113">
        <v>40.56</v>
      </c>
      <c r="AA14" s="111">
        <v>3065000</v>
      </c>
      <c r="AB14" s="110">
        <v>40.56</v>
      </c>
      <c r="AC14" s="2">
        <f t="shared" si="0"/>
        <v>0.61999999999999744</v>
      </c>
      <c r="AD14" s="148">
        <f t="shared" si="1"/>
        <v>-1.0007322431047072E-2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42461</v>
      </c>
      <c r="W15" s="113">
        <v>40.75</v>
      </c>
      <c r="X15" s="113">
        <v>41.02</v>
      </c>
      <c r="Y15" s="113">
        <v>40.380000000000003</v>
      </c>
      <c r="Z15" s="113">
        <v>40.97</v>
      </c>
      <c r="AA15" s="111">
        <v>3986400</v>
      </c>
      <c r="AB15" s="110">
        <v>40.97</v>
      </c>
      <c r="AC15" s="2">
        <f t="shared" si="0"/>
        <v>0.64000000000000057</v>
      </c>
      <c r="AD15" s="148">
        <f t="shared" si="1"/>
        <v>-1.7056530214425436E-3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42460</v>
      </c>
      <c r="W16" s="113">
        <v>41</v>
      </c>
      <c r="X16" s="113">
        <v>41.16</v>
      </c>
      <c r="Y16" s="113">
        <v>40.61</v>
      </c>
      <c r="Z16" s="113">
        <v>41.04</v>
      </c>
      <c r="AA16" s="111">
        <v>4313000</v>
      </c>
      <c r="AB16" s="110">
        <v>41.04</v>
      </c>
      <c r="AC16" s="2">
        <f t="shared" si="0"/>
        <v>0.54999999999999716</v>
      </c>
      <c r="AD16" s="148">
        <f t="shared" si="1"/>
        <v>9.7560975609756184E-4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230</v>
      </c>
      <c r="V17" s="109">
        <v>42459</v>
      </c>
      <c r="W17" s="113">
        <v>41.45</v>
      </c>
      <c r="X17" s="113">
        <v>41.55</v>
      </c>
      <c r="Y17" s="113">
        <v>40.869999999999997</v>
      </c>
      <c r="Z17" s="113">
        <v>41</v>
      </c>
      <c r="AA17" s="111">
        <v>2993700</v>
      </c>
      <c r="AB17" s="110">
        <v>41</v>
      </c>
      <c r="AC17" s="2">
        <f t="shared" si="0"/>
        <v>0.67999999999999972</v>
      </c>
      <c r="AD17" s="148">
        <f t="shared" si="1"/>
        <v>-8.2244799225932308E-3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42458</v>
      </c>
      <c r="W18" s="113">
        <v>40.770000000000003</v>
      </c>
      <c r="X18" s="113">
        <v>41.36</v>
      </c>
      <c r="Y18" s="113">
        <v>40.340000000000003</v>
      </c>
      <c r="Z18" s="113">
        <v>41.34</v>
      </c>
      <c r="AA18" s="111">
        <v>2966000</v>
      </c>
      <c r="AB18" s="110">
        <v>41.34</v>
      </c>
      <c r="AC18" s="2">
        <f t="shared" si="0"/>
        <v>1.019999999999996</v>
      </c>
      <c r="AD18" s="148">
        <f t="shared" si="1"/>
        <v>1.1747430249632984E-2</v>
      </c>
    </row>
    <row r="19" spans="2:30" x14ac:dyDescent="0.25">
      <c r="V19" s="109">
        <v>42457</v>
      </c>
      <c r="W19" s="113">
        <v>40.9</v>
      </c>
      <c r="X19" s="113">
        <v>41.01</v>
      </c>
      <c r="Y19" s="113">
        <v>40.54</v>
      </c>
      <c r="Z19" s="113">
        <v>40.86</v>
      </c>
      <c r="AA19" s="111">
        <v>2159200</v>
      </c>
      <c r="AB19" s="110">
        <v>40.86</v>
      </c>
      <c r="AC19" s="2">
        <f t="shared" si="0"/>
        <v>0.46999999999999886</v>
      </c>
      <c r="AD19" s="148">
        <f t="shared" si="1"/>
        <v>1.7161068889433029E-3</v>
      </c>
    </row>
    <row r="20" spans="2:30" x14ac:dyDescent="0.25">
      <c r="V20" s="109">
        <v>42453</v>
      </c>
      <c r="W20" s="113">
        <v>40.5</v>
      </c>
      <c r="X20" s="113">
        <v>40.82</v>
      </c>
      <c r="Y20" s="113">
        <v>40.22</v>
      </c>
      <c r="Z20" s="113">
        <v>40.79</v>
      </c>
      <c r="AA20" s="111">
        <v>2746500</v>
      </c>
      <c r="AB20" s="110">
        <v>40.79</v>
      </c>
      <c r="AC20" s="2">
        <f t="shared" si="0"/>
        <v>0.60000000000000142</v>
      </c>
      <c r="AD20" s="148">
        <f t="shared" si="1"/>
        <v>1.9651191353475816E-3</v>
      </c>
    </row>
    <row r="21" spans="2:30" x14ac:dyDescent="0.25">
      <c r="V21" s="109">
        <v>42452</v>
      </c>
      <c r="W21" s="113">
        <v>41.18</v>
      </c>
      <c r="X21" s="113">
        <v>41.38</v>
      </c>
      <c r="Y21" s="113">
        <v>40.65</v>
      </c>
      <c r="Z21" s="113">
        <v>40.71</v>
      </c>
      <c r="AA21" s="111">
        <v>2636800</v>
      </c>
      <c r="AB21" s="110">
        <v>40.71</v>
      </c>
      <c r="AC21" s="2">
        <f t="shared" si="0"/>
        <v>0.73000000000000398</v>
      </c>
      <c r="AD21" s="148">
        <f t="shared" si="1"/>
        <v>-1.380813953488369E-2</v>
      </c>
    </row>
    <row r="22" spans="2:30" x14ac:dyDescent="0.25">
      <c r="V22" s="109">
        <v>42451</v>
      </c>
      <c r="W22" s="113">
        <v>41.22</v>
      </c>
      <c r="X22" s="113">
        <v>41.8</v>
      </c>
      <c r="Y22" s="113">
        <v>40.96</v>
      </c>
      <c r="Z22" s="113">
        <v>41.28</v>
      </c>
      <c r="AA22" s="111">
        <v>3436400</v>
      </c>
      <c r="AB22" s="110">
        <v>41.28</v>
      </c>
      <c r="AC22" s="2">
        <f t="shared" si="0"/>
        <v>0.83999999999999631</v>
      </c>
      <c r="AD22" s="148">
        <f t="shared" si="1"/>
        <v>-4.34153400868309E-3</v>
      </c>
    </row>
    <row r="23" spans="2:30" x14ac:dyDescent="0.25">
      <c r="V23" s="109">
        <v>42450</v>
      </c>
      <c r="W23" s="113">
        <v>40.950000000000003</v>
      </c>
      <c r="X23" s="113">
        <v>42.09</v>
      </c>
      <c r="Y23" s="113">
        <v>40.950000000000003</v>
      </c>
      <c r="Z23" s="113">
        <v>41.46</v>
      </c>
      <c r="AA23" s="111">
        <v>4512300</v>
      </c>
      <c r="AB23" s="110">
        <v>41.46</v>
      </c>
      <c r="AC23" s="2">
        <f t="shared" si="0"/>
        <v>1.1400000000000006</v>
      </c>
      <c r="AD23" s="148">
        <f t="shared" si="1"/>
        <v>1.2701514411333825E-2</v>
      </c>
    </row>
    <row r="24" spans="2:30" x14ac:dyDescent="0.25">
      <c r="V24" s="109">
        <v>42447</v>
      </c>
      <c r="W24" s="113">
        <v>41.91</v>
      </c>
      <c r="X24" s="113">
        <v>41.91</v>
      </c>
      <c r="Y24" s="113">
        <v>40.51</v>
      </c>
      <c r="Z24" s="113">
        <v>40.94</v>
      </c>
      <c r="AA24" s="111">
        <v>9818200</v>
      </c>
      <c r="AB24" s="110">
        <v>40.94</v>
      </c>
      <c r="AC24" s="2">
        <f t="shared" si="0"/>
        <v>1.3999999999999986</v>
      </c>
      <c r="AD24" s="148">
        <f t="shared" si="1"/>
        <v>-7.9961230918343951E-3</v>
      </c>
    </row>
    <row r="25" spans="2:30" x14ac:dyDescent="0.25">
      <c r="V25" s="109">
        <v>42446</v>
      </c>
      <c r="W25" s="113">
        <v>40.31</v>
      </c>
      <c r="X25" s="113">
        <v>41.7</v>
      </c>
      <c r="Y25" s="113">
        <v>40.24</v>
      </c>
      <c r="Z25" s="113">
        <v>41.27</v>
      </c>
      <c r="AA25" s="111">
        <v>5021500</v>
      </c>
      <c r="AB25" s="110">
        <v>41.27</v>
      </c>
      <c r="AC25" s="2">
        <f t="shared" si="0"/>
        <v>1.4600000000000009</v>
      </c>
      <c r="AD25" s="148">
        <f t="shared" si="1"/>
        <v>2.1787571180985399E-2</v>
      </c>
    </row>
    <row r="26" spans="2:30" x14ac:dyDescent="0.25">
      <c r="V26" s="109">
        <v>42445</v>
      </c>
      <c r="W26" s="113">
        <v>39.35</v>
      </c>
      <c r="X26" s="113">
        <v>40.57</v>
      </c>
      <c r="Y26" s="113">
        <v>39.29</v>
      </c>
      <c r="Z26" s="113">
        <v>40.39</v>
      </c>
      <c r="AA26" s="111">
        <v>5839000</v>
      </c>
      <c r="AB26" s="110">
        <v>40.39</v>
      </c>
      <c r="AC26" s="2">
        <f t="shared" si="0"/>
        <v>1.2800000000000011</v>
      </c>
      <c r="AD26" s="148">
        <f t="shared" si="1"/>
        <v>2.3308842158601406E-2</v>
      </c>
    </row>
    <row r="27" spans="2:30" x14ac:dyDescent="0.25">
      <c r="V27" s="109">
        <v>42444</v>
      </c>
      <c r="W27" s="113">
        <v>39.82</v>
      </c>
      <c r="X27" s="113">
        <v>39.94</v>
      </c>
      <c r="Y27" s="113">
        <v>39.130000000000003</v>
      </c>
      <c r="Z27" s="113">
        <v>39.47</v>
      </c>
      <c r="AA27" s="111">
        <v>4896600</v>
      </c>
      <c r="AB27" s="110">
        <v>39.47</v>
      </c>
      <c r="AC27" s="2">
        <f t="shared" si="0"/>
        <v>0.80999999999999517</v>
      </c>
      <c r="AD27" s="148">
        <f t="shared" si="1"/>
        <v>-1.3496625843539056E-2</v>
      </c>
    </row>
    <row r="28" spans="2:30" x14ac:dyDescent="0.25">
      <c r="V28" s="109">
        <v>42443</v>
      </c>
      <c r="W28" s="113">
        <v>39.979999999999997</v>
      </c>
      <c r="X28" s="113">
        <v>40.43</v>
      </c>
      <c r="Y28" s="113">
        <v>39.86</v>
      </c>
      <c r="Z28" s="113">
        <v>40.01</v>
      </c>
      <c r="AA28" s="111">
        <v>5546800</v>
      </c>
      <c r="AB28" s="110">
        <v>40.01</v>
      </c>
      <c r="AC28" s="2">
        <f t="shared" si="0"/>
        <v>0.57000000000000028</v>
      </c>
      <c r="AD28" s="148">
        <f t="shared" si="1"/>
        <v>2.7568922305765131E-3</v>
      </c>
    </row>
    <row r="29" spans="2:30" x14ac:dyDescent="0.25">
      <c r="V29" s="109">
        <v>42440</v>
      </c>
      <c r="W29" s="113">
        <v>39.799999999999997</v>
      </c>
      <c r="X29" s="113">
        <v>40.049999999999997</v>
      </c>
      <c r="Y29" s="113">
        <v>39.71</v>
      </c>
      <c r="Z29" s="113">
        <v>39.9</v>
      </c>
      <c r="AA29" s="111">
        <v>4144100</v>
      </c>
      <c r="AB29" s="110">
        <v>39.9</v>
      </c>
      <c r="AC29" s="2">
        <f t="shared" si="0"/>
        <v>0.33999999999999631</v>
      </c>
      <c r="AD29" s="148">
        <f t="shared" si="1"/>
        <v>1.6560509554140124E-2</v>
      </c>
    </row>
    <row r="30" spans="2:30" x14ac:dyDescent="0.25">
      <c r="V30" s="109">
        <v>42439</v>
      </c>
      <c r="W30" s="113">
        <v>38.78</v>
      </c>
      <c r="X30" s="113">
        <v>39.36</v>
      </c>
      <c r="Y30" s="113">
        <v>38.46</v>
      </c>
      <c r="Z30" s="113">
        <v>39.25</v>
      </c>
      <c r="AA30" s="111">
        <v>5242900</v>
      </c>
      <c r="AB30" s="110">
        <v>39.25</v>
      </c>
      <c r="AC30" s="2">
        <f t="shared" si="0"/>
        <v>0.89999999999999858</v>
      </c>
      <c r="AD30" s="148">
        <f t="shared" si="1"/>
        <v>1.8158236057068899E-2</v>
      </c>
    </row>
    <row r="31" spans="2:30" x14ac:dyDescent="0.25">
      <c r="V31" s="109">
        <v>42438</v>
      </c>
      <c r="W31" s="113">
        <v>38.090000000000003</v>
      </c>
      <c r="X31" s="113">
        <v>38.619999999999997</v>
      </c>
      <c r="Y31" s="113">
        <v>37.880000000000003</v>
      </c>
      <c r="Z31" s="113">
        <v>38.549999999999997</v>
      </c>
      <c r="AA31" s="111">
        <v>3928100</v>
      </c>
      <c r="AB31" s="110">
        <v>38.549999999999997</v>
      </c>
      <c r="AC31" s="2">
        <f t="shared" si="0"/>
        <v>0.73999999999999488</v>
      </c>
      <c r="AD31" s="148">
        <f t="shared" si="1"/>
        <v>1.9032513877874635E-2</v>
      </c>
    </row>
    <row r="32" spans="2:30" x14ac:dyDescent="0.25">
      <c r="V32" s="109">
        <v>42437</v>
      </c>
      <c r="W32" s="113">
        <v>38.74</v>
      </c>
      <c r="X32" s="113">
        <v>38.9</v>
      </c>
      <c r="Y32" s="113">
        <v>37.770000000000003</v>
      </c>
      <c r="Z32" s="113">
        <v>37.83</v>
      </c>
      <c r="AA32" s="111">
        <v>3492000</v>
      </c>
      <c r="AB32" s="110">
        <v>37.83</v>
      </c>
      <c r="AC32" s="2">
        <f t="shared" si="0"/>
        <v>1.1299999999999955</v>
      </c>
      <c r="AD32" s="148">
        <f t="shared" si="1"/>
        <v>-2.800616649537524E-2</v>
      </c>
    </row>
    <row r="33" spans="15:30" x14ac:dyDescent="0.25">
      <c r="V33" s="109">
        <v>42436</v>
      </c>
      <c r="W33" s="113">
        <v>38.65</v>
      </c>
      <c r="X33" s="113">
        <v>39.090000000000003</v>
      </c>
      <c r="Y33" s="113">
        <v>38.549999999999997</v>
      </c>
      <c r="Z33" s="113">
        <v>38.92</v>
      </c>
      <c r="AA33" s="111">
        <v>2788500</v>
      </c>
      <c r="AB33" s="110">
        <v>38.92</v>
      </c>
      <c r="AC33" s="2">
        <f t="shared" si="0"/>
        <v>0.54000000000000625</v>
      </c>
      <c r="AD33" s="148">
        <f t="shared" si="1"/>
        <v>4.9057578104829691E-3</v>
      </c>
    </row>
    <row r="34" spans="15:30" x14ac:dyDescent="0.25">
      <c r="V34" s="109">
        <v>42433</v>
      </c>
      <c r="W34" s="113">
        <v>38.229999999999997</v>
      </c>
      <c r="X34" s="113">
        <v>39.17</v>
      </c>
      <c r="Y34" s="113">
        <v>38.130000000000003</v>
      </c>
      <c r="Z34" s="113">
        <v>38.729999999999997</v>
      </c>
      <c r="AA34" s="111">
        <v>4652100</v>
      </c>
      <c r="AB34" s="110">
        <v>38.729999999999997</v>
      </c>
      <c r="AC34" s="2">
        <f t="shared" si="0"/>
        <v>1.0399999999999991</v>
      </c>
      <c r="AD34" s="148">
        <f t="shared" si="1"/>
        <v>1.09631949882536E-2</v>
      </c>
    </row>
    <row r="35" spans="15:30" x14ac:dyDescent="0.25">
      <c r="V35" s="109">
        <v>42432</v>
      </c>
      <c r="W35" s="113">
        <v>36.799999999999997</v>
      </c>
      <c r="X35" s="113">
        <v>38.369999999999997</v>
      </c>
      <c r="Y35" s="113">
        <v>36.78</v>
      </c>
      <c r="Z35" s="113">
        <v>38.31</v>
      </c>
      <c r="AA35" s="111">
        <v>5129500</v>
      </c>
      <c r="AB35" s="110">
        <v>38.31</v>
      </c>
      <c r="AC35" s="2">
        <f t="shared" si="0"/>
        <v>1.5899999999999963</v>
      </c>
      <c r="AD35" s="148">
        <f t="shared" si="1"/>
        <v>4.1598694942903691E-2</v>
      </c>
    </row>
    <row r="36" spans="15:30" x14ac:dyDescent="0.25">
      <c r="V36" s="109">
        <v>42431</v>
      </c>
      <c r="W36" s="113">
        <v>36.450000000000003</v>
      </c>
      <c r="X36" s="113">
        <v>37.049999999999997</v>
      </c>
      <c r="Y36" s="113">
        <v>36.42</v>
      </c>
      <c r="Z36" s="113">
        <v>36.78</v>
      </c>
      <c r="AA36" s="111">
        <v>3123300</v>
      </c>
      <c r="AB36" s="110">
        <v>36.78</v>
      </c>
      <c r="AC36" s="2">
        <f t="shared" si="0"/>
        <v>0.62999999999999545</v>
      </c>
      <c r="AD36" s="148">
        <f t="shared" si="1"/>
        <v>3.8209606986898681E-3</v>
      </c>
    </row>
    <row r="37" spans="15:30" x14ac:dyDescent="0.25">
      <c r="V37" s="109">
        <v>42430</v>
      </c>
      <c r="W37" s="113">
        <v>36.020000000000003</v>
      </c>
      <c r="X37" s="113">
        <v>36.909999999999997</v>
      </c>
      <c r="Y37" s="113">
        <v>35.93</v>
      </c>
      <c r="Z37" s="113">
        <v>36.64</v>
      </c>
      <c r="AA37" s="111">
        <v>3639800</v>
      </c>
      <c r="AB37" s="110">
        <v>36.64</v>
      </c>
      <c r="AC37" s="2">
        <f t="shared" si="0"/>
        <v>0.97999999999999687</v>
      </c>
      <c r="AD37" s="148">
        <f t="shared" si="1"/>
        <v>2.6330532212885061E-2</v>
      </c>
    </row>
    <row r="38" spans="15:30" x14ac:dyDescent="0.25">
      <c r="V38" s="109">
        <v>42429</v>
      </c>
      <c r="W38" s="113">
        <v>35.200000000000003</v>
      </c>
      <c r="X38" s="113">
        <v>36.200000000000003</v>
      </c>
      <c r="Y38" s="113">
        <v>35.159999999999997</v>
      </c>
      <c r="Z38" s="113">
        <v>35.700000000000003</v>
      </c>
      <c r="AA38" s="111">
        <v>4242700</v>
      </c>
      <c r="AB38" s="110">
        <v>35.700000000000003</v>
      </c>
      <c r="AC38" s="2">
        <f t="shared" si="0"/>
        <v>1.0400000000000063</v>
      </c>
      <c r="AD38" s="148">
        <f t="shared" si="1"/>
        <v>1.3053348467650494E-2</v>
      </c>
    </row>
    <row r="39" spans="15:30" x14ac:dyDescent="0.25">
      <c r="V39" s="109">
        <v>42426</v>
      </c>
      <c r="W39" s="113">
        <v>35</v>
      </c>
      <c r="X39" s="113">
        <v>35.5</v>
      </c>
      <c r="Y39" s="113">
        <v>34.97</v>
      </c>
      <c r="Z39" s="113">
        <v>35.24</v>
      </c>
      <c r="AA39" s="111">
        <v>3335400</v>
      </c>
      <c r="AB39" s="110">
        <v>35.24</v>
      </c>
      <c r="AC39" s="2">
        <f t="shared" si="0"/>
        <v>0.53000000000000114</v>
      </c>
      <c r="AD39" s="148">
        <f t="shared" si="1"/>
        <v>1.293475136533484E-2</v>
      </c>
    </row>
    <row r="40" spans="15:30" ht="20.25" thickBot="1" x14ac:dyDescent="0.35">
      <c r="O40" s="427" t="s">
        <v>78</v>
      </c>
      <c r="P40" s="427"/>
      <c r="S40" s="101" t="s">
        <v>115</v>
      </c>
      <c r="V40" s="109">
        <v>42425</v>
      </c>
      <c r="W40" s="113">
        <v>34.78</v>
      </c>
      <c r="X40" s="113">
        <v>34.950000000000003</v>
      </c>
      <c r="Y40" s="113">
        <v>34.31</v>
      </c>
      <c r="Z40" s="113">
        <v>34.79</v>
      </c>
      <c r="AA40" s="111">
        <v>3083900</v>
      </c>
      <c r="AB40" s="110">
        <v>34.79</v>
      </c>
      <c r="AC40" s="2">
        <f t="shared" si="0"/>
        <v>0.64000000000000057</v>
      </c>
      <c r="AD40" s="148">
        <f t="shared" si="1"/>
        <v>2.3048112935752929E-3</v>
      </c>
    </row>
    <row r="41" spans="15:30" ht="15.75" thickTop="1" x14ac:dyDescent="0.25">
      <c r="O41" s="93">
        <v>1.1000000000000001</v>
      </c>
      <c r="P41" s="93">
        <f>O41*$Q$4</f>
        <v>46.805</v>
      </c>
      <c r="Q41" s="2"/>
      <c r="S41" s="107" t="s">
        <v>100</v>
      </c>
      <c r="T41" s="108">
        <v>42.92</v>
      </c>
      <c r="V41" s="109">
        <v>42424</v>
      </c>
      <c r="W41" s="113">
        <v>33.99</v>
      </c>
      <c r="X41" s="113">
        <v>34.86</v>
      </c>
      <c r="Y41" s="113">
        <v>33.799999999999997</v>
      </c>
      <c r="Z41" s="113">
        <v>34.71</v>
      </c>
      <c r="AA41" s="111">
        <v>3610800</v>
      </c>
      <c r="AB41" s="110">
        <v>34.71</v>
      </c>
      <c r="AC41" s="2">
        <f t="shared" si="0"/>
        <v>1.0600000000000023</v>
      </c>
      <c r="AD41" s="148">
        <f t="shared" si="1"/>
        <v>1.5209125475285301E-2</v>
      </c>
    </row>
    <row r="42" spans="15:30" x14ac:dyDescent="0.25">
      <c r="O42" s="93">
        <v>1.0900000000000001</v>
      </c>
      <c r="P42" s="93">
        <f t="shared" ref="P42:P61" si="2">O42*$Q$4</f>
        <v>46.3795</v>
      </c>
      <c r="Q42" s="2"/>
      <c r="S42" s="97" t="s">
        <v>101</v>
      </c>
      <c r="T42" s="98">
        <v>42.96</v>
      </c>
      <c r="V42" s="109">
        <v>42423</v>
      </c>
      <c r="W42" s="113">
        <v>34.18</v>
      </c>
      <c r="X42" s="113">
        <v>34.31</v>
      </c>
      <c r="Y42" s="113">
        <v>33.76</v>
      </c>
      <c r="Z42" s="113">
        <v>34.19</v>
      </c>
      <c r="AA42" s="111">
        <v>3749900</v>
      </c>
      <c r="AB42" s="110">
        <v>34.19</v>
      </c>
      <c r="AC42" s="2">
        <f t="shared" si="0"/>
        <v>0.55000000000000426</v>
      </c>
      <c r="AD42" s="148">
        <f t="shared" si="1"/>
        <v>-4.6579330422126253E-3</v>
      </c>
    </row>
    <row r="43" spans="15:30" x14ac:dyDescent="0.25">
      <c r="O43" s="93">
        <v>1.08</v>
      </c>
      <c r="P43" s="93">
        <f t="shared" si="2"/>
        <v>45.954000000000001</v>
      </c>
      <c r="Q43" s="2"/>
      <c r="S43" s="97" t="s">
        <v>102</v>
      </c>
      <c r="T43" s="98" t="s">
        <v>319</v>
      </c>
      <c r="V43" s="109">
        <v>42422</v>
      </c>
      <c r="W43" s="113">
        <v>34.43</v>
      </c>
      <c r="X43" s="113">
        <v>34.5</v>
      </c>
      <c r="Y43" s="113">
        <v>34.08</v>
      </c>
      <c r="Z43" s="113">
        <v>34.35</v>
      </c>
      <c r="AA43" s="111">
        <v>4028100</v>
      </c>
      <c r="AB43" s="110">
        <v>34.35</v>
      </c>
      <c r="AC43" s="2">
        <f t="shared" si="0"/>
        <v>0.42000000000000171</v>
      </c>
      <c r="AD43" s="148">
        <f t="shared" si="1"/>
        <v>9.9970596883269813E-3</v>
      </c>
    </row>
    <row r="44" spans="15:30" x14ac:dyDescent="0.25">
      <c r="O44" s="93">
        <v>1.07</v>
      </c>
      <c r="P44" s="93">
        <f t="shared" si="2"/>
        <v>45.528500000000001</v>
      </c>
      <c r="Q44" s="2"/>
      <c r="S44" s="97" t="s">
        <v>103</v>
      </c>
      <c r="T44" s="98" t="s">
        <v>320</v>
      </c>
      <c r="V44" s="109">
        <v>42419</v>
      </c>
      <c r="W44" s="113">
        <v>34.81</v>
      </c>
      <c r="X44" s="113">
        <v>34.81</v>
      </c>
      <c r="Y44" s="113">
        <v>33.43</v>
      </c>
      <c r="Z44" s="113">
        <v>34.01</v>
      </c>
      <c r="AA44" s="111">
        <v>5873900</v>
      </c>
      <c r="AB44" s="110">
        <v>34.01</v>
      </c>
      <c r="AC44" s="2">
        <f t="shared" si="0"/>
        <v>1.3800000000000026</v>
      </c>
      <c r="AD44" s="148">
        <f t="shared" si="1"/>
        <v>-3.7089467723669389E-2</v>
      </c>
    </row>
    <row r="45" spans="15:30" x14ac:dyDescent="0.25">
      <c r="O45" s="93">
        <v>1.06</v>
      </c>
      <c r="P45" s="93">
        <f t="shared" si="2"/>
        <v>45.103000000000002</v>
      </c>
      <c r="Q45" s="2"/>
      <c r="S45" s="97" t="s">
        <v>104</v>
      </c>
      <c r="T45" s="98">
        <v>42.63</v>
      </c>
      <c r="V45" s="109">
        <v>42418</v>
      </c>
      <c r="W45" s="113">
        <v>35.54</v>
      </c>
      <c r="X45" s="113">
        <v>35.61</v>
      </c>
      <c r="Y45" s="113">
        <v>35.03</v>
      </c>
      <c r="Z45" s="113">
        <v>35.32</v>
      </c>
      <c r="AA45" s="111">
        <v>2970400</v>
      </c>
      <c r="AB45" s="110">
        <v>35.32</v>
      </c>
      <c r="AC45" s="2">
        <f t="shared" si="0"/>
        <v>0.57999999999999829</v>
      </c>
      <c r="AD45" s="148">
        <f t="shared" si="1"/>
        <v>-7.307476110174238E-3</v>
      </c>
    </row>
    <row r="46" spans="15:30" x14ac:dyDescent="0.25">
      <c r="O46" s="93">
        <v>1.05</v>
      </c>
      <c r="P46" s="93">
        <f t="shared" si="2"/>
        <v>44.677500000000002</v>
      </c>
      <c r="Q46" s="2"/>
      <c r="S46" s="97" t="s">
        <v>105</v>
      </c>
      <c r="T46" s="98">
        <v>1.52677</v>
      </c>
      <c r="V46" s="109">
        <v>42417</v>
      </c>
      <c r="W46" s="113">
        <v>35.299999999999997</v>
      </c>
      <c r="X46" s="113">
        <v>36.17</v>
      </c>
      <c r="Y46" s="113">
        <v>35.26</v>
      </c>
      <c r="Z46" s="113">
        <v>35.58</v>
      </c>
      <c r="AA46" s="111">
        <v>4466400</v>
      </c>
      <c r="AB46" s="110">
        <v>35.58</v>
      </c>
      <c r="AC46" s="2">
        <f t="shared" si="0"/>
        <v>0.91000000000000369</v>
      </c>
      <c r="AD46" s="148">
        <f t="shared" si="1"/>
        <v>1.3675213675213627E-2</v>
      </c>
    </row>
    <row r="47" spans="15:30" x14ac:dyDescent="0.25">
      <c r="O47" s="93">
        <v>1.04</v>
      </c>
      <c r="P47" s="93">
        <f t="shared" si="2"/>
        <v>44.251999999999995</v>
      </c>
      <c r="Q47" s="2"/>
      <c r="S47" s="97" t="s">
        <v>106</v>
      </c>
      <c r="T47" s="99" t="s">
        <v>211</v>
      </c>
      <c r="V47" s="109">
        <v>42416</v>
      </c>
      <c r="W47" s="113">
        <v>34.549999999999997</v>
      </c>
      <c r="X47" s="113">
        <v>35.14</v>
      </c>
      <c r="Y47" s="113">
        <v>34.22</v>
      </c>
      <c r="Z47" s="113">
        <v>35.1</v>
      </c>
      <c r="AA47" s="111">
        <v>3380500</v>
      </c>
      <c r="AB47" s="110">
        <v>35.1</v>
      </c>
      <c r="AC47" s="2">
        <f t="shared" si="0"/>
        <v>0.92000000000000171</v>
      </c>
      <c r="AD47" s="148">
        <f t="shared" si="1"/>
        <v>2.7517564402810502E-2</v>
      </c>
    </row>
    <row r="48" spans="15:30" x14ac:dyDescent="0.25">
      <c r="O48" s="93">
        <v>1.03</v>
      </c>
      <c r="P48" s="93">
        <f t="shared" si="2"/>
        <v>43.826499999999996</v>
      </c>
      <c r="Q48" s="2"/>
      <c r="S48" s="97"/>
      <c r="T48" s="98"/>
      <c r="V48" s="109">
        <v>42412</v>
      </c>
      <c r="W48" s="113">
        <v>33.57</v>
      </c>
      <c r="X48" s="113">
        <v>35.15</v>
      </c>
      <c r="Y48" s="113">
        <v>33.520000000000003</v>
      </c>
      <c r="Z48" s="113">
        <v>34.159999999999997</v>
      </c>
      <c r="AA48" s="111">
        <v>6366300</v>
      </c>
      <c r="AB48" s="110">
        <v>34.159999999999997</v>
      </c>
      <c r="AC48" s="2">
        <f t="shared" si="0"/>
        <v>1.6299999999999955</v>
      </c>
      <c r="AD48" s="148">
        <f t="shared" si="1"/>
        <v>3.1400966183574797E-2</v>
      </c>
    </row>
    <row r="49" spans="15:30" x14ac:dyDescent="0.25">
      <c r="O49" s="93">
        <v>1.02</v>
      </c>
      <c r="P49" s="93">
        <f t="shared" si="2"/>
        <v>43.400999999999996</v>
      </c>
      <c r="Q49" s="2"/>
      <c r="S49" s="97" t="s">
        <v>107</v>
      </c>
      <c r="T49" s="98" t="s">
        <v>321</v>
      </c>
      <c r="V49" s="109">
        <v>42411</v>
      </c>
      <c r="W49" s="113">
        <v>33.85</v>
      </c>
      <c r="X49" s="113">
        <v>34.130000000000003</v>
      </c>
      <c r="Y49" s="113">
        <v>32.86</v>
      </c>
      <c r="Z49" s="113">
        <v>33.119999999999997</v>
      </c>
      <c r="AA49" s="111">
        <v>5885500</v>
      </c>
      <c r="AB49" s="110">
        <v>33.119999999999997</v>
      </c>
      <c r="AC49" s="2">
        <f t="shared" si="0"/>
        <v>1.2700000000000031</v>
      </c>
      <c r="AD49" s="148" t="e">
        <f t="shared" si="1"/>
        <v>#DIV/0!</v>
      </c>
    </row>
    <row r="50" spans="15:30" x14ac:dyDescent="0.25">
      <c r="O50" s="93">
        <v>1.01</v>
      </c>
      <c r="P50" s="93">
        <f t="shared" si="2"/>
        <v>42.975499999999997</v>
      </c>
      <c r="Q50" s="2"/>
      <c r="S50" s="97" t="s">
        <v>108</v>
      </c>
      <c r="T50" s="98" t="s">
        <v>322</v>
      </c>
      <c r="V50" s="109">
        <v>42411</v>
      </c>
      <c r="W50" s="113" t="s">
        <v>199</v>
      </c>
      <c r="X50" s="113"/>
      <c r="Y50" s="113"/>
      <c r="Z50" s="113"/>
      <c r="AA50" s="111"/>
      <c r="AB50" s="110"/>
      <c r="AC50" s="2">
        <f t="shared" si="0"/>
        <v>0</v>
      </c>
      <c r="AD50" s="148">
        <f t="shared" si="1"/>
        <v>-1</v>
      </c>
    </row>
    <row r="51" spans="15:30" x14ac:dyDescent="0.25">
      <c r="O51" s="93">
        <v>1</v>
      </c>
      <c r="P51" s="93">
        <f t="shared" si="2"/>
        <v>42.55</v>
      </c>
      <c r="Q51" s="2"/>
      <c r="S51" s="97" t="s">
        <v>109</v>
      </c>
      <c r="T51" s="100">
        <v>2425775</v>
      </c>
      <c r="V51" s="109">
        <v>42410</v>
      </c>
      <c r="W51" s="113">
        <v>35.270000000000003</v>
      </c>
      <c r="X51" s="113">
        <v>36.119999999999997</v>
      </c>
      <c r="Y51" s="113">
        <v>34.700000000000003</v>
      </c>
      <c r="Z51" s="113">
        <v>34.78</v>
      </c>
      <c r="AA51" s="111">
        <v>7779000</v>
      </c>
      <c r="AB51" s="110">
        <v>34.340000000000003</v>
      </c>
      <c r="AC51" s="2">
        <f t="shared" si="0"/>
        <v>1.4199999999999946</v>
      </c>
      <c r="AD51" s="148">
        <f t="shared" si="1"/>
        <v>-1.0089362928797807E-2</v>
      </c>
    </row>
    <row r="52" spans="15:30" x14ac:dyDescent="0.25">
      <c r="O52" s="93">
        <v>0.99</v>
      </c>
      <c r="P52" s="93">
        <f t="shared" si="2"/>
        <v>42.124499999999998</v>
      </c>
      <c r="Q52" s="2"/>
      <c r="S52" s="97" t="s">
        <v>112</v>
      </c>
      <c r="T52" s="100">
        <v>4543180</v>
      </c>
      <c r="V52" s="109">
        <v>42409</v>
      </c>
      <c r="W52" s="113">
        <v>34.01</v>
      </c>
      <c r="X52" s="113">
        <v>35.200000000000003</v>
      </c>
      <c r="Y52" s="113">
        <v>33.75</v>
      </c>
      <c r="Z52" s="113">
        <v>35.130000000000003</v>
      </c>
      <c r="AA52" s="111">
        <v>6144000</v>
      </c>
      <c r="AB52" s="110">
        <v>34.69</v>
      </c>
      <c r="AC52" s="2">
        <f t="shared" si="0"/>
        <v>1.4500000000000028</v>
      </c>
      <c r="AD52" s="148">
        <f t="shared" si="1"/>
        <v>2.2399056881815538E-2</v>
      </c>
    </row>
    <row r="53" spans="15:30" x14ac:dyDescent="0.25">
      <c r="O53" s="93">
        <v>0.98</v>
      </c>
      <c r="P53" s="93">
        <f t="shared" si="2"/>
        <v>41.698999999999998</v>
      </c>
      <c r="Q53" s="2"/>
      <c r="S53" s="97" t="s">
        <v>110</v>
      </c>
      <c r="T53" s="98" t="s">
        <v>323</v>
      </c>
      <c r="V53" s="109">
        <v>42408</v>
      </c>
      <c r="W53" s="113">
        <v>34.5</v>
      </c>
      <c r="X53" s="113">
        <v>34.61</v>
      </c>
      <c r="Y53" s="113">
        <v>33.72</v>
      </c>
      <c r="Z53" s="113">
        <v>34.36</v>
      </c>
      <c r="AA53" s="111">
        <v>4257100</v>
      </c>
      <c r="AB53" s="110">
        <v>33.93</v>
      </c>
      <c r="AC53" s="2">
        <f t="shared" si="0"/>
        <v>0.89000000000000057</v>
      </c>
      <c r="AD53" s="148">
        <f t="shared" si="1"/>
        <v>-1.7376194613379692E-2</v>
      </c>
    </row>
    <row r="54" spans="15:30" x14ac:dyDescent="0.25">
      <c r="O54" s="93">
        <v>0.97</v>
      </c>
      <c r="P54" s="93">
        <f t="shared" si="2"/>
        <v>41.273499999999999</v>
      </c>
      <c r="S54" s="97" t="s">
        <v>113</v>
      </c>
      <c r="T54" s="98">
        <v>19.079999999999998</v>
      </c>
      <c r="V54" s="109">
        <v>42405</v>
      </c>
      <c r="W54" s="113">
        <v>35.06</v>
      </c>
      <c r="X54" s="113">
        <v>35.36</v>
      </c>
      <c r="Y54" s="113">
        <v>34.81</v>
      </c>
      <c r="Z54" s="113">
        <v>34.97</v>
      </c>
      <c r="AA54" s="111">
        <v>6531400</v>
      </c>
      <c r="AB54" s="110">
        <v>34.53</v>
      </c>
      <c r="AC54" s="2">
        <f t="shared" si="0"/>
        <v>0.54999999999999716</v>
      </c>
      <c r="AD54" s="148">
        <f t="shared" si="1"/>
        <v>-2.8876696505920618E-3</v>
      </c>
    </row>
    <row r="55" spans="15:30" x14ac:dyDescent="0.25">
      <c r="O55" s="93">
        <v>0.96</v>
      </c>
      <c r="P55" s="93">
        <f t="shared" si="2"/>
        <v>40.847999999999999</v>
      </c>
      <c r="S55" s="97" t="s">
        <v>114</v>
      </c>
      <c r="T55" s="98">
        <v>2.23</v>
      </c>
      <c r="V55" s="109">
        <v>42404</v>
      </c>
      <c r="W55" s="113">
        <v>34.229999999999997</v>
      </c>
      <c r="X55" s="113">
        <v>35.39</v>
      </c>
      <c r="Y55" s="113">
        <v>33.9</v>
      </c>
      <c r="Z55" s="113">
        <v>35.07</v>
      </c>
      <c r="AA55" s="111">
        <v>6493900</v>
      </c>
      <c r="AB55" s="110">
        <v>34.630000000000003</v>
      </c>
      <c r="AC55" s="2">
        <f t="shared" si="0"/>
        <v>1.490000000000002</v>
      </c>
      <c r="AD55" s="148">
        <f t="shared" si="1"/>
        <v>2.637818612922338E-2</v>
      </c>
    </row>
    <row r="56" spans="15:30" x14ac:dyDescent="0.25">
      <c r="O56" s="93">
        <v>0.95</v>
      </c>
      <c r="P56" s="93">
        <f t="shared" si="2"/>
        <v>40.422499999999992</v>
      </c>
      <c r="S56" s="97" t="s">
        <v>111</v>
      </c>
      <c r="T56" s="98" t="s">
        <v>287</v>
      </c>
      <c r="V56" s="109">
        <v>42403</v>
      </c>
      <c r="W56" s="113">
        <v>34.700000000000003</v>
      </c>
      <c r="X56" s="113">
        <v>35.479999999999997</v>
      </c>
      <c r="Y56" s="113">
        <v>33.06</v>
      </c>
      <c r="Z56" s="113">
        <v>34.17</v>
      </c>
      <c r="AA56" s="111">
        <v>8870700</v>
      </c>
      <c r="AB56" s="110">
        <v>33.74</v>
      </c>
      <c r="AC56" s="2">
        <f t="shared" si="0"/>
        <v>2.4199999999999946</v>
      </c>
      <c r="AD56" s="148">
        <f t="shared" si="1"/>
        <v>9.2731079868382249E-3</v>
      </c>
    </row>
    <row r="57" spans="15:30" x14ac:dyDescent="0.25">
      <c r="O57" s="93">
        <v>0.94</v>
      </c>
      <c r="P57" s="93">
        <f t="shared" si="2"/>
        <v>39.996999999999993</v>
      </c>
      <c r="V57" s="109">
        <v>42402</v>
      </c>
      <c r="W57" s="113">
        <v>34.08</v>
      </c>
      <c r="X57" s="113">
        <v>34.090000000000003</v>
      </c>
      <c r="Y57" s="113">
        <v>33.479999999999997</v>
      </c>
      <c r="Z57" s="113">
        <v>33.86</v>
      </c>
      <c r="AA57" s="111">
        <v>5374200</v>
      </c>
      <c r="AB57" s="110">
        <v>33.43</v>
      </c>
      <c r="AC57" s="2">
        <f t="shared" si="0"/>
        <v>0.61000000000000654</v>
      </c>
      <c r="AD57" s="148">
        <f t="shared" si="1"/>
        <v>-6.8330362448008053E-3</v>
      </c>
    </row>
    <row r="58" spans="15:30" x14ac:dyDescent="0.25">
      <c r="O58" s="93">
        <v>0.93</v>
      </c>
      <c r="P58" s="93">
        <f t="shared" si="2"/>
        <v>39.5715</v>
      </c>
      <c r="V58" s="109">
        <v>42401</v>
      </c>
      <c r="W58" s="113">
        <v>34.03</v>
      </c>
      <c r="X58" s="113">
        <v>34.33</v>
      </c>
      <c r="Y58" s="113">
        <v>33.51</v>
      </c>
      <c r="Z58" s="113">
        <v>34.090000000000003</v>
      </c>
      <c r="AA58" s="111">
        <v>5573900</v>
      </c>
      <c r="AB58" s="110">
        <v>33.659999999999997</v>
      </c>
      <c r="AC58" s="2">
        <f t="shared" si="0"/>
        <v>0.82000000000000028</v>
      </c>
      <c r="AD58" s="148">
        <f t="shared" si="1"/>
        <v>-3.5523978685614299E-3</v>
      </c>
    </row>
    <row r="59" spans="15:30" x14ac:dyDescent="0.25">
      <c r="O59" s="93">
        <v>0.92</v>
      </c>
      <c r="P59" s="93">
        <f t="shared" si="2"/>
        <v>39.146000000000001</v>
      </c>
      <c r="V59" s="109">
        <v>42398</v>
      </c>
      <c r="W59" s="113">
        <v>32.880000000000003</v>
      </c>
      <c r="X59" s="113">
        <v>34.22</v>
      </c>
      <c r="Y59" s="113">
        <v>32.83</v>
      </c>
      <c r="Z59" s="113">
        <v>34.21</v>
      </c>
      <c r="AA59" s="111">
        <v>6266000</v>
      </c>
      <c r="AB59" s="110">
        <v>33.78</v>
      </c>
      <c r="AC59" s="2">
        <f t="shared" si="0"/>
        <v>1.3900000000000006</v>
      </c>
      <c r="AD59" s="148">
        <f t="shared" si="1"/>
        <v>4.7766749379652529E-2</v>
      </c>
    </row>
    <row r="60" spans="15:30" x14ac:dyDescent="0.25">
      <c r="O60" s="93">
        <v>0.91</v>
      </c>
      <c r="P60" s="93">
        <f t="shared" si="2"/>
        <v>38.720500000000001</v>
      </c>
      <c r="V60" s="109">
        <v>42397</v>
      </c>
      <c r="W60" s="113">
        <v>33.1</v>
      </c>
      <c r="X60" s="113">
        <v>33.24</v>
      </c>
      <c r="Y60" s="113">
        <v>32.56</v>
      </c>
      <c r="Z60" s="113">
        <v>32.65</v>
      </c>
      <c r="AA60" s="111">
        <v>4276100</v>
      </c>
      <c r="AB60" s="110">
        <v>32.24</v>
      </c>
      <c r="AC60" s="2">
        <f t="shared" si="0"/>
        <v>0.67999999999999972</v>
      </c>
      <c r="AD60" s="148">
        <f t="shared" si="1"/>
        <v>-7.6946752847030231E-3</v>
      </c>
    </row>
    <row r="61" spans="15:30" x14ac:dyDescent="0.25">
      <c r="O61" s="93">
        <v>0.9</v>
      </c>
      <c r="P61" s="93">
        <f t="shared" si="2"/>
        <v>38.295000000000002</v>
      </c>
      <c r="V61" s="109">
        <v>42396</v>
      </c>
      <c r="W61" s="113">
        <v>32.770000000000003</v>
      </c>
      <c r="X61" s="113">
        <v>33.67</v>
      </c>
      <c r="Y61" s="113">
        <v>32.53</v>
      </c>
      <c r="Z61" s="113">
        <v>32.909999999999997</v>
      </c>
      <c r="AA61" s="111">
        <v>6765000</v>
      </c>
      <c r="AB61" s="110">
        <v>32.49</v>
      </c>
      <c r="AC61" s="2">
        <f t="shared" si="0"/>
        <v>1.1400000000000006</v>
      </c>
      <c r="AD61" s="148">
        <f t="shared" si="1"/>
        <v>1.2326656394452407E-3</v>
      </c>
    </row>
    <row r="62" spans="15:30" x14ac:dyDescent="0.25">
      <c r="V62" s="109">
        <v>42395</v>
      </c>
      <c r="W62" s="113">
        <v>32.81</v>
      </c>
      <c r="X62" s="113">
        <v>33.29</v>
      </c>
      <c r="Y62" s="113">
        <v>32.58</v>
      </c>
      <c r="Z62" s="113">
        <v>32.869999999999997</v>
      </c>
      <c r="AA62" s="111">
        <v>8396000</v>
      </c>
      <c r="AB62" s="110">
        <v>32.450000000000003</v>
      </c>
      <c r="AC62" s="2">
        <f t="shared" si="0"/>
        <v>0.71000000000000085</v>
      </c>
      <c r="AD62" s="148">
        <f t="shared" si="1"/>
        <v>8.7037612682623333E-3</v>
      </c>
    </row>
    <row r="63" spans="15:30" x14ac:dyDescent="0.25">
      <c r="V63" s="109">
        <v>42394</v>
      </c>
      <c r="W63" s="113">
        <v>34.979999999999997</v>
      </c>
      <c r="X63" s="113">
        <v>35.01</v>
      </c>
      <c r="Y63" s="113">
        <v>32.5</v>
      </c>
      <c r="Z63" s="113">
        <v>32.58</v>
      </c>
      <c r="AA63" s="111">
        <v>14645200</v>
      </c>
      <c r="AB63" s="110">
        <v>32.17</v>
      </c>
      <c r="AC63" s="2">
        <f t="shared" si="0"/>
        <v>2.509999999999998</v>
      </c>
      <c r="AD63" s="148">
        <f t="shared" si="1"/>
        <v>-0.10614059460961378</v>
      </c>
    </row>
    <row r="64" spans="15:30" x14ac:dyDescent="0.25">
      <c r="V64" s="109">
        <v>42391</v>
      </c>
      <c r="W64" s="113">
        <v>36.03</v>
      </c>
      <c r="X64" s="113">
        <v>36.799999999999997</v>
      </c>
      <c r="Y64" s="113">
        <v>36.03</v>
      </c>
      <c r="Z64" s="113">
        <v>36.450000000000003</v>
      </c>
      <c r="AA64" s="111">
        <v>3713800</v>
      </c>
      <c r="AB64" s="110">
        <v>35.99</v>
      </c>
      <c r="AC64" s="2">
        <f t="shared" si="0"/>
        <v>0.76999999999999602</v>
      </c>
      <c r="AD64" s="148">
        <f t="shared" si="1"/>
        <v>2.799200228506149E-2</v>
      </c>
    </row>
    <row r="65" spans="22:30" x14ac:dyDescent="0.25">
      <c r="V65" s="109">
        <v>42390</v>
      </c>
      <c r="W65" s="113">
        <v>35.450000000000003</v>
      </c>
      <c r="X65" s="113">
        <v>35.99</v>
      </c>
      <c r="Y65" s="113">
        <v>34.94</v>
      </c>
      <c r="Z65" s="113">
        <v>35.46</v>
      </c>
      <c r="AA65" s="111">
        <v>3355600</v>
      </c>
      <c r="AB65" s="110">
        <v>35.01</v>
      </c>
      <c r="AC65" s="2">
        <f t="shared" si="0"/>
        <v>1.0500000000000043</v>
      </c>
      <c r="AD65" s="148">
        <f t="shared" si="1"/>
        <v>4.8794489092995885E-3</v>
      </c>
    </row>
    <row r="66" spans="22:30" x14ac:dyDescent="0.25">
      <c r="V66" s="109">
        <v>42389</v>
      </c>
      <c r="W66" s="113">
        <v>35.07</v>
      </c>
      <c r="X66" s="113">
        <v>35.61</v>
      </c>
      <c r="Y66" s="113">
        <v>34.03</v>
      </c>
      <c r="Z66" s="113">
        <v>35.29</v>
      </c>
      <c r="AA66" s="111">
        <v>4650400</v>
      </c>
      <c r="AB66" s="110">
        <v>34.840000000000003</v>
      </c>
      <c r="AC66" s="2">
        <f t="shared" si="0"/>
        <v>1.5799999999999983</v>
      </c>
      <c r="AD66" s="148">
        <f t="shared" si="1"/>
        <v>-9.9460073884625189E-3</v>
      </c>
    </row>
    <row r="67" spans="22:30" x14ac:dyDescent="0.25">
      <c r="V67" s="109">
        <v>42388</v>
      </c>
      <c r="W67" s="113">
        <v>36.76</v>
      </c>
      <c r="X67" s="113">
        <v>36.83</v>
      </c>
      <c r="Y67" s="113">
        <v>35.020000000000003</v>
      </c>
      <c r="Z67" s="113">
        <v>35.64</v>
      </c>
      <c r="AA67" s="111">
        <v>4418100</v>
      </c>
      <c r="AB67" s="110">
        <v>35.19</v>
      </c>
      <c r="AC67" s="2">
        <f>X67-Y67</f>
        <v>1.8099999999999952</v>
      </c>
      <c r="AD67" s="148">
        <f>AB67/AB68-1</f>
        <v>-2.141268075639613E-2</v>
      </c>
    </row>
    <row r="68" spans="22:30" x14ac:dyDescent="0.25">
      <c r="V68" s="109">
        <v>42384</v>
      </c>
      <c r="W68" s="113">
        <v>35.49</v>
      </c>
      <c r="X68" s="113">
        <v>36.799999999999997</v>
      </c>
      <c r="Y68" s="113">
        <v>35.49</v>
      </c>
      <c r="Z68" s="113">
        <v>36.42</v>
      </c>
      <c r="AA68" s="111">
        <v>5079700</v>
      </c>
      <c r="AB68" s="110">
        <v>35.96</v>
      </c>
      <c r="AC68" s="2">
        <f>X68-Y68</f>
        <v>1.3099999999999952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42480</v>
      </c>
      <c r="W2" s="113">
        <v>31.32</v>
      </c>
      <c r="X2" s="113">
        <v>32.26</v>
      </c>
      <c r="Y2" s="113">
        <v>31.25</v>
      </c>
      <c r="Z2" s="113">
        <v>32</v>
      </c>
      <c r="AA2" s="111">
        <v>57414500</v>
      </c>
      <c r="AB2" s="110">
        <v>32</v>
      </c>
      <c r="AC2" s="2">
        <f>X2-Y2</f>
        <v>1.009999999999998</v>
      </c>
      <c r="AD2" s="148">
        <f>AB2/AB3-1</f>
        <v>1.2658227848101111E-2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</v>
      </c>
      <c r="S3" s="125"/>
      <c r="T3" s="20"/>
      <c r="U3" s="20"/>
      <c r="V3" s="109">
        <v>42479</v>
      </c>
      <c r="W3" s="113">
        <v>31.7</v>
      </c>
      <c r="X3" s="113">
        <v>31.81</v>
      </c>
      <c r="Y3" s="113">
        <v>31.4</v>
      </c>
      <c r="Z3" s="113">
        <v>31.6</v>
      </c>
      <c r="AA3" s="111">
        <v>31820300</v>
      </c>
      <c r="AB3" s="110">
        <v>31.6</v>
      </c>
      <c r="AC3" s="2">
        <f t="shared" ref="AC3:AC66" si="2">X3-Y3</f>
        <v>0.41000000000000014</v>
      </c>
      <c r="AD3" s="148">
        <f t="shared" ref="AD3:AD66" si="3">AB3/AB4-1</f>
        <v>-1.5797788309636074E-3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</v>
      </c>
      <c r="V4" s="109">
        <v>42478</v>
      </c>
      <c r="W4" s="113">
        <v>31.43</v>
      </c>
      <c r="X4" s="113">
        <v>31.72</v>
      </c>
      <c r="Y4" s="113">
        <v>31.38</v>
      </c>
      <c r="Z4" s="113">
        <v>31.65</v>
      </c>
      <c r="AA4" s="111">
        <v>21516600</v>
      </c>
      <c r="AB4" s="110">
        <v>31.65</v>
      </c>
      <c r="AC4" s="2">
        <f t="shared" si="2"/>
        <v>0.33999999999999986</v>
      </c>
      <c r="AD4" s="148">
        <f t="shared" si="3"/>
        <v>6.0394151303242438E-3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42475</v>
      </c>
      <c r="W5" s="113">
        <v>31.79</v>
      </c>
      <c r="X5" s="113">
        <v>31.89</v>
      </c>
      <c r="Y5" s="113">
        <v>31.38</v>
      </c>
      <c r="Z5" s="113">
        <v>31.46</v>
      </c>
      <c r="AA5" s="111">
        <v>28593000</v>
      </c>
      <c r="AB5" s="110">
        <v>31.46</v>
      </c>
      <c r="AC5" s="2">
        <f t="shared" si="2"/>
        <v>0.51000000000000156</v>
      </c>
      <c r="AD5" s="148">
        <f t="shared" si="3"/>
        <v>-1.0691823899371067E-2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42474</v>
      </c>
      <c r="W6" s="113">
        <v>31.78</v>
      </c>
      <c r="X6" s="113">
        <v>31.89</v>
      </c>
      <c r="Y6" s="113">
        <v>31.55</v>
      </c>
      <c r="Z6" s="113">
        <v>31.8</v>
      </c>
      <c r="AA6" s="111">
        <v>21541600</v>
      </c>
      <c r="AB6" s="110">
        <v>31.8</v>
      </c>
      <c r="AC6" s="2">
        <f t="shared" si="2"/>
        <v>0.33999999999999986</v>
      </c>
      <c r="AD6" s="148">
        <f t="shared" si="3"/>
        <v>-1.0270774976657404E-2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42473</v>
      </c>
      <c r="W7" s="113">
        <v>31.97</v>
      </c>
      <c r="X7" s="113">
        <v>32.18</v>
      </c>
      <c r="Y7" s="113">
        <v>31.95</v>
      </c>
      <c r="Z7" s="113">
        <v>32.130000000000003</v>
      </c>
      <c r="AA7" s="111">
        <v>19842800</v>
      </c>
      <c r="AB7" s="110">
        <v>32.130000000000003</v>
      </c>
      <c r="AC7" s="2">
        <f t="shared" si="2"/>
        <v>0.23000000000000043</v>
      </c>
      <c r="AD7" s="148">
        <f t="shared" si="3"/>
        <v>8.4745762711866401E-3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42472</v>
      </c>
      <c r="W8" s="113">
        <v>31.88</v>
      </c>
      <c r="X8" s="113">
        <v>31.94</v>
      </c>
      <c r="Y8" s="113">
        <v>31.38</v>
      </c>
      <c r="Z8" s="113">
        <v>31.86</v>
      </c>
      <c r="AA8" s="111">
        <v>16647800</v>
      </c>
      <c r="AB8" s="110">
        <v>31.86</v>
      </c>
      <c r="AC8" s="2">
        <f t="shared" si="2"/>
        <v>0.56000000000000227</v>
      </c>
      <c r="AD8" s="148">
        <f t="shared" si="3"/>
        <v>5.9993684875274678E-3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42471</v>
      </c>
      <c r="W9" s="113">
        <v>31.9</v>
      </c>
      <c r="X9" s="113">
        <v>32.340000000000003</v>
      </c>
      <c r="Y9" s="113">
        <v>31.66</v>
      </c>
      <c r="Z9" s="113">
        <v>31.67</v>
      </c>
      <c r="AA9" s="111">
        <v>19624100</v>
      </c>
      <c r="AB9" s="110">
        <v>31.67</v>
      </c>
      <c r="AC9" s="2">
        <f t="shared" si="2"/>
        <v>0.68000000000000327</v>
      </c>
      <c r="AD9" s="148">
        <f t="shared" si="3"/>
        <v>1.2646221941194913E-3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42468</v>
      </c>
      <c r="W10" s="113">
        <v>31.76</v>
      </c>
      <c r="X10" s="113">
        <v>32.020000000000003</v>
      </c>
      <c r="Y10" s="113">
        <v>31.48</v>
      </c>
      <c r="Z10" s="113">
        <v>31.63</v>
      </c>
      <c r="AA10" s="111">
        <v>16360900</v>
      </c>
      <c r="AB10" s="110">
        <v>31.63</v>
      </c>
      <c r="AC10" s="2">
        <f t="shared" si="2"/>
        <v>0.5400000000000027</v>
      </c>
      <c r="AD10" s="148">
        <f t="shared" si="3"/>
        <v>2.5356576862123337E-3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42467</v>
      </c>
      <c r="W11" s="113">
        <v>31.89</v>
      </c>
      <c r="X11" s="113">
        <v>31.9</v>
      </c>
      <c r="Y11" s="113">
        <v>31.35</v>
      </c>
      <c r="Z11" s="113">
        <v>31.55</v>
      </c>
      <c r="AA11" s="111">
        <v>23199600</v>
      </c>
      <c r="AB11" s="110">
        <v>31.55</v>
      </c>
      <c r="AC11" s="2">
        <f t="shared" si="2"/>
        <v>0.54999999999999716</v>
      </c>
      <c r="AD11" s="148">
        <f t="shared" si="3"/>
        <v>-1.6521197007481225E-2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42466</v>
      </c>
      <c r="W12" s="113">
        <v>31.97</v>
      </c>
      <c r="X12" s="113">
        <v>32.229999999999997</v>
      </c>
      <c r="Y12" s="113">
        <v>31.77</v>
      </c>
      <c r="Z12" s="113">
        <v>32.08</v>
      </c>
      <c r="AA12" s="111">
        <v>15501100</v>
      </c>
      <c r="AB12" s="110">
        <v>32.08</v>
      </c>
      <c r="AC12" s="2">
        <f t="shared" si="2"/>
        <v>0.4599999999999973</v>
      </c>
      <c r="AD12" s="148">
        <f t="shared" si="3"/>
        <v>5.642633228840177E-3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42465</v>
      </c>
      <c r="W13" s="113">
        <v>31.89</v>
      </c>
      <c r="X13" s="113">
        <v>32.119999999999997</v>
      </c>
      <c r="Y13" s="113">
        <v>31.72</v>
      </c>
      <c r="Z13" s="113">
        <v>31.9</v>
      </c>
      <c r="AA13" s="111">
        <v>20014600</v>
      </c>
      <c r="AB13" s="110">
        <v>31.9</v>
      </c>
      <c r="AC13" s="2">
        <f t="shared" si="2"/>
        <v>0.39999999999999858</v>
      </c>
      <c r="AD13" s="148">
        <f t="shared" si="3"/>
        <v>-3.1250000000000444E-3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42464</v>
      </c>
      <c r="W14" s="113">
        <v>32.200000000000003</v>
      </c>
      <c r="X14" s="113">
        <v>32.380000000000003</v>
      </c>
      <c r="Y14" s="113">
        <v>31.74</v>
      </c>
      <c r="Z14" s="113">
        <v>32</v>
      </c>
      <c r="AA14" s="111">
        <v>21507000</v>
      </c>
      <c r="AB14" s="110">
        <v>32</v>
      </c>
      <c r="AC14" s="2">
        <f t="shared" si="2"/>
        <v>0.64000000000000412</v>
      </c>
      <c r="AD14" s="148">
        <f t="shared" si="3"/>
        <v>-1.3867488443759735E-2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42461</v>
      </c>
      <c r="W15" s="113">
        <v>32.270000000000003</v>
      </c>
      <c r="X15" s="113">
        <v>32.47</v>
      </c>
      <c r="Y15" s="113">
        <v>32.1</v>
      </c>
      <c r="Z15" s="113">
        <v>32.450000000000003</v>
      </c>
      <c r="AA15" s="111">
        <v>18011300</v>
      </c>
      <c r="AB15" s="110">
        <v>32.450000000000003</v>
      </c>
      <c r="AC15" s="2">
        <f t="shared" si="2"/>
        <v>0.36999999999999744</v>
      </c>
      <c r="AD15" s="148">
        <f t="shared" si="3"/>
        <v>3.0911901081915882E-3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42460</v>
      </c>
      <c r="W16" s="113">
        <v>32.53</v>
      </c>
      <c r="X16" s="113">
        <v>32.659999999999997</v>
      </c>
      <c r="Y16" s="113">
        <v>32.32</v>
      </c>
      <c r="Z16" s="113">
        <v>32.35</v>
      </c>
      <c r="AA16" s="111">
        <v>17650800</v>
      </c>
      <c r="AB16" s="110">
        <v>32.35</v>
      </c>
      <c r="AC16" s="2">
        <f t="shared" si="2"/>
        <v>0.33999999999999631</v>
      </c>
      <c r="AD16" s="148">
        <f t="shared" si="3"/>
        <v>-1.1005808621216695E-2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42459</v>
      </c>
      <c r="W17" s="113">
        <v>32.450000000000003</v>
      </c>
      <c r="X17" s="113">
        <v>32.75</v>
      </c>
      <c r="Y17" s="113">
        <v>32.29</v>
      </c>
      <c r="Z17" s="113">
        <v>32.71</v>
      </c>
      <c r="AA17" s="111">
        <v>16364800</v>
      </c>
      <c r="AB17" s="110">
        <v>32.71</v>
      </c>
      <c r="AC17" s="2">
        <f t="shared" si="2"/>
        <v>0.46000000000000085</v>
      </c>
      <c r="AD17" s="148">
        <f t="shared" si="3"/>
        <v>1.0191476219888695E-2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42458</v>
      </c>
      <c r="W18" s="113">
        <v>31.93</v>
      </c>
      <c r="X18" s="113">
        <v>32.44</v>
      </c>
      <c r="Y18" s="113">
        <v>31.73</v>
      </c>
      <c r="Z18" s="113">
        <v>32.380000000000003</v>
      </c>
      <c r="AA18" s="111">
        <v>15178600</v>
      </c>
      <c r="AB18" s="110">
        <v>32.380000000000003</v>
      </c>
      <c r="AC18" s="2">
        <f t="shared" si="2"/>
        <v>0.7099999999999973</v>
      </c>
      <c r="AD18" s="148">
        <f t="shared" si="3"/>
        <v>1.5047021943573879E-2</v>
      </c>
    </row>
    <row r="19" spans="1:30" x14ac:dyDescent="0.25">
      <c r="E19" s="2"/>
      <c r="G19" s="2"/>
      <c r="I19" s="2"/>
      <c r="K19" s="2"/>
      <c r="V19" s="109">
        <v>42457</v>
      </c>
      <c r="W19" s="113">
        <v>31.87</v>
      </c>
      <c r="X19" s="113">
        <v>32</v>
      </c>
      <c r="Y19" s="113">
        <v>31.62</v>
      </c>
      <c r="Z19" s="113">
        <v>31.9</v>
      </c>
      <c r="AA19" s="111">
        <v>11419200</v>
      </c>
      <c r="AB19" s="110">
        <v>31.9</v>
      </c>
      <c r="AC19" s="2">
        <f t="shared" si="2"/>
        <v>0.37999999999999901</v>
      </c>
      <c r="AD19" s="148">
        <f t="shared" si="3"/>
        <v>6.2735257214563411E-4</v>
      </c>
    </row>
    <row r="20" spans="1:30" x14ac:dyDescent="0.25">
      <c r="V20" s="109">
        <v>42453</v>
      </c>
      <c r="W20" s="113">
        <v>31.87</v>
      </c>
      <c r="X20" s="113">
        <v>31.95</v>
      </c>
      <c r="Y20" s="113">
        <v>31.7</v>
      </c>
      <c r="Z20" s="113">
        <v>31.88</v>
      </c>
      <c r="AA20" s="111">
        <v>14126100</v>
      </c>
      <c r="AB20" s="110">
        <v>31.88</v>
      </c>
      <c r="AC20" s="2">
        <f t="shared" si="2"/>
        <v>0.25</v>
      </c>
      <c r="AD20" s="148">
        <f t="shared" si="3"/>
        <v>-3.7500000000000311E-3</v>
      </c>
    </row>
    <row r="21" spans="1:30" x14ac:dyDescent="0.25">
      <c r="V21" s="109">
        <v>42452</v>
      </c>
      <c r="W21" s="113">
        <v>32.47</v>
      </c>
      <c r="X21" s="113">
        <v>32.47</v>
      </c>
      <c r="Y21" s="113">
        <v>31.98</v>
      </c>
      <c r="Z21" s="113">
        <v>32</v>
      </c>
      <c r="AA21" s="111">
        <v>18460900</v>
      </c>
      <c r="AB21" s="110">
        <v>32</v>
      </c>
      <c r="AC21" s="2">
        <f t="shared" si="2"/>
        <v>0.48999999999999844</v>
      </c>
      <c r="AD21" s="148">
        <f t="shared" si="3"/>
        <v>-9.9009900990099098E-3</v>
      </c>
    </row>
    <row r="22" spans="1:30" x14ac:dyDescent="0.25">
      <c r="V22" s="109">
        <v>42451</v>
      </c>
      <c r="W22" s="113">
        <v>32.159999999999997</v>
      </c>
      <c r="X22" s="113">
        <v>32.46</v>
      </c>
      <c r="Y22" s="113">
        <v>31.95</v>
      </c>
      <c r="Z22" s="113">
        <v>32.32</v>
      </c>
      <c r="AA22" s="111">
        <v>22150700</v>
      </c>
      <c r="AB22" s="110">
        <v>32.32</v>
      </c>
      <c r="AC22" s="2">
        <f t="shared" si="2"/>
        <v>0.51000000000000156</v>
      </c>
      <c r="AD22" s="148">
        <f t="shared" si="3"/>
        <v>-6.1842918985788309E-4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42450</v>
      </c>
      <c r="W23" s="113">
        <v>32.229999999999997</v>
      </c>
      <c r="X23" s="113">
        <v>32.42</v>
      </c>
      <c r="Y23" s="113">
        <v>31.95</v>
      </c>
      <c r="Z23" s="113">
        <v>32.340000000000003</v>
      </c>
      <c r="AA23" s="111">
        <v>21642300</v>
      </c>
      <c r="AB23" s="110">
        <v>32.340000000000003</v>
      </c>
      <c r="AC23" s="2">
        <f t="shared" si="2"/>
        <v>0.47000000000000242</v>
      </c>
      <c r="AD23" s="148">
        <f t="shared" si="3"/>
        <v>-1.04039167686657E-2</v>
      </c>
    </row>
    <row r="24" spans="1:30" x14ac:dyDescent="0.25">
      <c r="V24" s="109">
        <v>42447</v>
      </c>
      <c r="W24" s="113">
        <v>32.159999999999997</v>
      </c>
      <c r="X24" s="113">
        <v>32.69</v>
      </c>
      <c r="Y24" s="113">
        <v>32.06</v>
      </c>
      <c r="Z24" s="113">
        <v>32.68</v>
      </c>
      <c r="AA24" s="111">
        <v>49633200</v>
      </c>
      <c r="AB24" s="110">
        <v>32.68</v>
      </c>
      <c r="AC24" s="2">
        <f t="shared" si="2"/>
        <v>0.62999999999999545</v>
      </c>
      <c r="AD24" s="148">
        <f t="shared" si="3"/>
        <v>2.1888680425265816E-2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3" t="s">
        <v>167</v>
      </c>
      <c r="V25" s="109">
        <v>42446</v>
      </c>
      <c r="W25" s="113">
        <v>31.76</v>
      </c>
      <c r="X25" s="113">
        <v>32.17</v>
      </c>
      <c r="Y25" s="113">
        <v>31.7</v>
      </c>
      <c r="Z25" s="113">
        <v>31.98</v>
      </c>
      <c r="AA25" s="111">
        <v>22813000</v>
      </c>
      <c r="AB25" s="110">
        <v>31.98</v>
      </c>
      <c r="AC25" s="2">
        <f t="shared" si="2"/>
        <v>0.47000000000000242</v>
      </c>
      <c r="AD25" s="148">
        <f t="shared" si="3"/>
        <v>9.151151782896827E-3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42445</v>
      </c>
      <c r="W26" s="113">
        <v>31.49</v>
      </c>
      <c r="X26" s="113">
        <v>31.8</v>
      </c>
      <c r="Y26" s="113">
        <v>31.17</v>
      </c>
      <c r="Z26" s="113">
        <v>31.69</v>
      </c>
      <c r="AA26" s="111">
        <v>26062400</v>
      </c>
      <c r="AB26" s="110">
        <v>31.69</v>
      </c>
      <c r="AC26" s="2">
        <f t="shared" si="2"/>
        <v>0.62999999999999901</v>
      </c>
      <c r="AD26" s="148">
        <f t="shared" si="3"/>
        <v>1.2638230647710191E-3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42444</v>
      </c>
      <c r="W27" s="113">
        <v>31.34</v>
      </c>
      <c r="X27" s="113">
        <v>31.65</v>
      </c>
      <c r="Y27" s="113">
        <v>31.06</v>
      </c>
      <c r="Z27" s="113">
        <v>31.65</v>
      </c>
      <c r="AA27" s="111">
        <v>16893700</v>
      </c>
      <c r="AB27" s="110">
        <v>31.65</v>
      </c>
      <c r="AC27" s="2">
        <f t="shared" si="2"/>
        <v>0.58999999999999986</v>
      </c>
      <c r="AD27" s="148">
        <f t="shared" si="3"/>
        <v>6.9996818326438781E-3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42443</v>
      </c>
      <c r="W28" s="113">
        <v>31.66</v>
      </c>
      <c r="X28" s="113">
        <v>31.69</v>
      </c>
      <c r="Y28" s="113">
        <v>31.3</v>
      </c>
      <c r="Z28" s="113">
        <v>31.43</v>
      </c>
      <c r="AA28" s="111">
        <v>17391300</v>
      </c>
      <c r="AB28" s="110">
        <v>31.43</v>
      </c>
      <c r="AC28" s="2">
        <f t="shared" si="2"/>
        <v>0.39000000000000057</v>
      </c>
      <c r="AD28" s="148">
        <f t="shared" si="3"/>
        <v>-1.0390428211586977E-2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42440</v>
      </c>
      <c r="W29" s="113">
        <v>31.67</v>
      </c>
      <c r="X29" s="113">
        <v>31.79</v>
      </c>
      <c r="Y29" s="113">
        <v>31.53</v>
      </c>
      <c r="Z29" s="113">
        <v>31.76</v>
      </c>
      <c r="AA29" s="111">
        <v>22394500</v>
      </c>
      <c r="AB29" s="110">
        <v>31.76</v>
      </c>
      <c r="AC29" s="2">
        <f t="shared" si="2"/>
        <v>0.25999999999999801</v>
      </c>
      <c r="AD29" s="148">
        <f t="shared" si="3"/>
        <v>1.6320000000000112E-2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42439</v>
      </c>
      <c r="W30" s="113">
        <v>31.14</v>
      </c>
      <c r="X30" s="113">
        <v>31.4</v>
      </c>
      <c r="Y30" s="113">
        <v>30.38</v>
      </c>
      <c r="Z30" s="113">
        <v>31.25</v>
      </c>
      <c r="AA30" s="111">
        <v>29434600</v>
      </c>
      <c r="AB30" s="110">
        <v>31.25</v>
      </c>
      <c r="AC30" s="2">
        <f t="shared" si="2"/>
        <v>1.0199999999999996</v>
      </c>
      <c r="AD30" s="148">
        <f t="shared" si="3"/>
        <v>1.2309685779073432E-2</v>
      </c>
    </row>
    <row r="31" spans="1:30" x14ac:dyDescent="0.25">
      <c r="B31" s="12"/>
      <c r="C31" s="12"/>
      <c r="D31" s="43"/>
      <c r="E31" s="43"/>
      <c r="F31" s="43"/>
      <c r="G31" s="43"/>
      <c r="V31" s="109">
        <v>42438</v>
      </c>
      <c r="W31" s="113">
        <v>30.83</v>
      </c>
      <c r="X31" s="113">
        <v>31.04</v>
      </c>
      <c r="Y31" s="113">
        <v>30.67</v>
      </c>
      <c r="Z31" s="113">
        <v>30.87</v>
      </c>
      <c r="AA31" s="111">
        <v>14572800</v>
      </c>
      <c r="AB31" s="110">
        <v>30.87</v>
      </c>
      <c r="AC31" s="2">
        <f t="shared" si="2"/>
        <v>0.36999999999999744</v>
      </c>
      <c r="AD31" s="148">
        <f t="shared" si="3"/>
        <v>1.0143979057591679E-2</v>
      </c>
    </row>
    <row r="32" spans="1:30" x14ac:dyDescent="0.25">
      <c r="B32" s="12"/>
      <c r="C32" s="12"/>
      <c r="D32" s="43"/>
      <c r="E32" s="43"/>
      <c r="F32" s="43"/>
      <c r="G32" s="43"/>
      <c r="V32" s="109">
        <v>42437</v>
      </c>
      <c r="W32" s="113">
        <v>30.83</v>
      </c>
      <c r="X32" s="113">
        <v>30.88</v>
      </c>
      <c r="Y32" s="113">
        <v>30.38</v>
      </c>
      <c r="Z32" s="113">
        <v>30.56</v>
      </c>
      <c r="AA32" s="111">
        <v>18850600</v>
      </c>
      <c r="AB32" s="110">
        <v>30.56</v>
      </c>
      <c r="AC32" s="2">
        <f t="shared" si="2"/>
        <v>0.5</v>
      </c>
      <c r="AD32" s="148">
        <f t="shared" si="3"/>
        <v>-1.2281835811247643E-2</v>
      </c>
    </row>
    <row r="33" spans="2:30" x14ac:dyDescent="0.25">
      <c r="B33" s="12"/>
      <c r="C33" s="12"/>
      <c r="D33" s="43"/>
      <c r="E33" s="43"/>
      <c r="F33" s="43"/>
      <c r="G33" s="43"/>
      <c r="V33" s="109">
        <v>42436</v>
      </c>
      <c r="W33" s="113">
        <v>30.59</v>
      </c>
      <c r="X33" s="113">
        <v>31.12</v>
      </c>
      <c r="Y33" s="113">
        <v>30.5</v>
      </c>
      <c r="Z33" s="113">
        <v>30.94</v>
      </c>
      <c r="AA33" s="111">
        <v>18858200</v>
      </c>
      <c r="AB33" s="110">
        <v>30.94</v>
      </c>
      <c r="AC33" s="2">
        <f t="shared" si="2"/>
        <v>0.62000000000000099</v>
      </c>
      <c r="AD33" s="148">
        <f t="shared" si="3"/>
        <v>1.0120796604636162E-2</v>
      </c>
    </row>
    <row r="34" spans="2:30" x14ac:dyDescent="0.25">
      <c r="B34" s="12"/>
      <c r="C34" s="12"/>
      <c r="D34" s="43"/>
      <c r="E34" s="43"/>
      <c r="F34" s="43"/>
      <c r="G34" s="43"/>
      <c r="V34" s="109">
        <v>42433</v>
      </c>
      <c r="W34" s="113">
        <v>30.5</v>
      </c>
      <c r="X34" s="113">
        <v>30.86</v>
      </c>
      <c r="Y34" s="113">
        <v>30.05</v>
      </c>
      <c r="Z34" s="113">
        <v>30.63</v>
      </c>
      <c r="AA34" s="111">
        <v>20169900</v>
      </c>
      <c r="AB34" s="110">
        <v>30.63</v>
      </c>
      <c r="AC34" s="2">
        <f t="shared" si="2"/>
        <v>0.80999999999999872</v>
      </c>
      <c r="AD34" s="148">
        <f t="shared" si="3"/>
        <v>1.6350555918902554E-3</v>
      </c>
    </row>
    <row r="35" spans="2:30" x14ac:dyDescent="0.25">
      <c r="B35" s="12"/>
      <c r="C35" s="12"/>
      <c r="D35" s="43"/>
      <c r="E35" s="43"/>
      <c r="F35" s="43"/>
      <c r="G35" s="43"/>
      <c r="V35" s="109">
        <v>42432</v>
      </c>
      <c r="W35" s="113">
        <v>31.13</v>
      </c>
      <c r="X35" s="113">
        <v>31.35</v>
      </c>
      <c r="Y35" s="113">
        <v>30.54</v>
      </c>
      <c r="Z35" s="113">
        <v>30.58</v>
      </c>
      <c r="AA35" s="111">
        <v>25608800</v>
      </c>
      <c r="AB35" s="110">
        <v>30.58</v>
      </c>
      <c r="AC35" s="2">
        <f t="shared" si="2"/>
        <v>0.81000000000000227</v>
      </c>
      <c r="AD35" s="148">
        <f t="shared" si="3"/>
        <v>1.3097576948264411E-3</v>
      </c>
    </row>
    <row r="36" spans="2:30" x14ac:dyDescent="0.25">
      <c r="V36" s="109">
        <v>42431</v>
      </c>
      <c r="W36" s="113">
        <v>30.3</v>
      </c>
      <c r="X36" s="113">
        <v>30.87</v>
      </c>
      <c r="Y36" s="113">
        <v>30.12</v>
      </c>
      <c r="Z36" s="113">
        <v>30.54</v>
      </c>
      <c r="AA36" s="111">
        <v>23418500</v>
      </c>
      <c r="AB36" s="110">
        <v>30.54</v>
      </c>
      <c r="AC36" s="2">
        <f t="shared" si="2"/>
        <v>0.75</v>
      </c>
      <c r="AD36" s="148">
        <f t="shared" si="3"/>
        <v>5.5976292393808968E-3</v>
      </c>
    </row>
    <row r="37" spans="2:30" x14ac:dyDescent="0.25">
      <c r="V37" s="109">
        <v>42430</v>
      </c>
      <c r="W37" s="113">
        <v>29.93</v>
      </c>
      <c r="X37" s="113">
        <v>30.53</v>
      </c>
      <c r="Y37" s="113">
        <v>29.75</v>
      </c>
      <c r="Z37" s="113">
        <v>30.37</v>
      </c>
      <c r="AA37" s="111">
        <v>25355600</v>
      </c>
      <c r="AB37" s="110">
        <v>30.37</v>
      </c>
      <c r="AC37" s="2">
        <f t="shared" si="2"/>
        <v>0.78000000000000114</v>
      </c>
      <c r="AD37" s="148">
        <f t="shared" si="3"/>
        <v>2.6360256843528163E-2</v>
      </c>
    </row>
    <row r="38" spans="2:30" x14ac:dyDescent="0.25">
      <c r="V38" s="109">
        <v>42429</v>
      </c>
      <c r="W38" s="113">
        <v>29.72</v>
      </c>
      <c r="X38" s="113">
        <v>30.14</v>
      </c>
      <c r="Y38" s="113">
        <v>29.58</v>
      </c>
      <c r="Z38" s="113">
        <v>29.59</v>
      </c>
      <c r="AA38" s="111">
        <v>21616500</v>
      </c>
      <c r="AB38" s="110">
        <v>29.59</v>
      </c>
      <c r="AC38" s="2">
        <f t="shared" si="2"/>
        <v>0.56000000000000227</v>
      </c>
      <c r="AD38" s="148">
        <f t="shared" si="3"/>
        <v>-7.0469798657718519E-3</v>
      </c>
    </row>
    <row r="39" spans="2:30" x14ac:dyDescent="0.25">
      <c r="V39" s="109">
        <v>42426</v>
      </c>
      <c r="W39" s="113">
        <v>29.88</v>
      </c>
      <c r="X39" s="113">
        <v>30.08</v>
      </c>
      <c r="Y39" s="113">
        <v>29.7</v>
      </c>
      <c r="Z39" s="113">
        <v>29.8</v>
      </c>
      <c r="AA39" s="111">
        <v>19878200</v>
      </c>
      <c r="AB39" s="110">
        <v>29.8</v>
      </c>
      <c r="AC39" s="2">
        <f t="shared" si="2"/>
        <v>0.37999999999999901</v>
      </c>
      <c r="AD39" s="148">
        <f t="shared" si="3"/>
        <v>6.076975016880537E-3</v>
      </c>
    </row>
    <row r="40" spans="2:30" ht="20.25" thickBot="1" x14ac:dyDescent="0.35">
      <c r="O40" s="427" t="s">
        <v>78</v>
      </c>
      <c r="P40" s="427"/>
      <c r="S40" s="101" t="s">
        <v>115</v>
      </c>
      <c r="V40" s="109">
        <v>42425</v>
      </c>
      <c r="W40" s="113">
        <v>29.32</v>
      </c>
      <c r="X40" s="113">
        <v>29.62</v>
      </c>
      <c r="Y40" s="113">
        <v>28.95</v>
      </c>
      <c r="Z40" s="113">
        <v>29.62</v>
      </c>
      <c r="AA40" s="111">
        <v>17311000</v>
      </c>
      <c r="AB40" s="110">
        <v>29.62</v>
      </c>
      <c r="AC40" s="2">
        <f t="shared" si="2"/>
        <v>0.67000000000000171</v>
      </c>
      <c r="AD40" s="148">
        <f t="shared" si="3"/>
        <v>1.4731072285029123E-2</v>
      </c>
    </row>
    <row r="41" spans="2:30" ht="15.75" thickTop="1" x14ac:dyDescent="0.25">
      <c r="O41" s="93">
        <v>1.1000000000000001</v>
      </c>
      <c r="P41" s="93">
        <f>O41*$Q$4</f>
        <v>35.200000000000003</v>
      </c>
      <c r="Q41" s="2"/>
      <c r="S41" s="107" t="s">
        <v>100</v>
      </c>
      <c r="T41" s="108">
        <v>31.6</v>
      </c>
      <c r="V41" s="109">
        <v>42424</v>
      </c>
      <c r="W41" s="113">
        <v>28.52</v>
      </c>
      <c r="X41" s="113">
        <v>29.3</v>
      </c>
      <c r="Y41" s="113">
        <v>28.38</v>
      </c>
      <c r="Z41" s="113">
        <v>29.19</v>
      </c>
      <c r="AA41" s="111">
        <v>21444600</v>
      </c>
      <c r="AB41" s="110">
        <v>29.19</v>
      </c>
      <c r="AC41" s="2">
        <f t="shared" si="2"/>
        <v>0.92000000000000171</v>
      </c>
      <c r="AD41" s="148">
        <f t="shared" si="3"/>
        <v>1.3541666666666785E-2</v>
      </c>
    </row>
    <row r="42" spans="2:30" x14ac:dyDescent="0.25">
      <c r="O42" s="93">
        <v>1.0900000000000001</v>
      </c>
      <c r="P42" s="93">
        <f t="shared" ref="P42:P61" si="4">O42*$Q$4</f>
        <v>34.880000000000003</v>
      </c>
      <c r="Q42" s="2"/>
      <c r="S42" s="97" t="s">
        <v>101</v>
      </c>
      <c r="T42" s="98">
        <v>31.36</v>
      </c>
      <c r="V42" s="109">
        <v>42423</v>
      </c>
      <c r="W42" s="113">
        <v>29.3</v>
      </c>
      <c r="X42" s="113">
        <v>29.35</v>
      </c>
      <c r="Y42" s="113">
        <v>28.6</v>
      </c>
      <c r="Z42" s="113">
        <v>28.8</v>
      </c>
      <c r="AA42" s="111">
        <v>26432900</v>
      </c>
      <c r="AB42" s="110">
        <v>28.8</v>
      </c>
      <c r="AC42" s="2">
        <f t="shared" si="2"/>
        <v>0.75</v>
      </c>
      <c r="AD42" s="148">
        <f t="shared" si="3"/>
        <v>-1.8739352640545159E-2</v>
      </c>
    </row>
    <row r="43" spans="2:30" x14ac:dyDescent="0.25">
      <c r="O43" s="93">
        <v>1.08</v>
      </c>
      <c r="P43" s="93">
        <f t="shared" si="4"/>
        <v>34.56</v>
      </c>
      <c r="Q43" s="2"/>
      <c r="S43" s="97" t="s">
        <v>102</v>
      </c>
      <c r="T43" s="98" t="s">
        <v>324</v>
      </c>
      <c r="V43" s="109">
        <v>42422</v>
      </c>
      <c r="W43" s="113">
        <v>29.11</v>
      </c>
      <c r="X43" s="113">
        <v>29.54</v>
      </c>
      <c r="Y43" s="113">
        <v>29</v>
      </c>
      <c r="Z43" s="113">
        <v>29.35</v>
      </c>
      <c r="AA43" s="111">
        <v>23750400</v>
      </c>
      <c r="AB43" s="110">
        <v>29.35</v>
      </c>
      <c r="AC43" s="2">
        <f t="shared" si="2"/>
        <v>0.53999999999999915</v>
      </c>
      <c r="AD43" s="148">
        <f t="shared" si="3"/>
        <v>2.2291884360849945E-2</v>
      </c>
    </row>
    <row r="44" spans="2:30" x14ac:dyDescent="0.25">
      <c r="O44" s="93">
        <v>1.07</v>
      </c>
      <c r="P44" s="93">
        <f t="shared" si="4"/>
        <v>34.24</v>
      </c>
      <c r="Q44" s="2"/>
      <c r="S44" s="97" t="s">
        <v>103</v>
      </c>
      <c r="T44" s="98" t="s">
        <v>325</v>
      </c>
      <c r="V44" s="109">
        <v>42419</v>
      </c>
      <c r="W44" s="113">
        <v>29.2</v>
      </c>
      <c r="X44" s="113">
        <v>29.33</v>
      </c>
      <c r="Y44" s="113">
        <v>28.71</v>
      </c>
      <c r="Z44" s="113">
        <v>28.71</v>
      </c>
      <c r="AA44" s="111">
        <v>41618800</v>
      </c>
      <c r="AB44" s="110">
        <v>28.71</v>
      </c>
      <c r="AC44" s="2">
        <f t="shared" si="2"/>
        <v>0.61999999999999744</v>
      </c>
      <c r="AD44" s="148">
        <f t="shared" si="3"/>
        <v>-2.4133242692046308E-2</v>
      </c>
    </row>
    <row r="45" spans="2:30" x14ac:dyDescent="0.25">
      <c r="O45" s="93">
        <v>1.06</v>
      </c>
      <c r="P45" s="93">
        <f t="shared" si="4"/>
        <v>33.92</v>
      </c>
      <c r="Q45" s="2"/>
      <c r="S45" s="97" t="s">
        <v>104</v>
      </c>
      <c r="T45" s="98">
        <v>35.89</v>
      </c>
      <c r="V45" s="109">
        <v>42418</v>
      </c>
      <c r="W45" s="113">
        <v>29.53</v>
      </c>
      <c r="X45" s="113">
        <v>29.76</v>
      </c>
      <c r="Y45" s="113">
        <v>29.38</v>
      </c>
      <c r="Z45" s="113">
        <v>29.42</v>
      </c>
      <c r="AA45" s="111">
        <v>20261500</v>
      </c>
      <c r="AB45" s="110">
        <v>29.42</v>
      </c>
      <c r="AC45" s="2">
        <f t="shared" si="2"/>
        <v>0.38000000000000256</v>
      </c>
      <c r="AD45" s="148">
        <f t="shared" si="3"/>
        <v>-1.6966406515098731E-3</v>
      </c>
    </row>
    <row r="46" spans="2:30" x14ac:dyDescent="0.25">
      <c r="O46" s="93">
        <v>1.05</v>
      </c>
      <c r="P46" s="93">
        <f t="shared" si="4"/>
        <v>33.6</v>
      </c>
      <c r="Q46" s="2"/>
      <c r="S46" s="97" t="s">
        <v>105</v>
      </c>
      <c r="T46" s="98">
        <v>1.0581100000000001</v>
      </c>
      <c r="V46" s="109">
        <v>42417</v>
      </c>
      <c r="W46" s="113">
        <v>28.86</v>
      </c>
      <c r="X46" s="113">
        <v>29.62</v>
      </c>
      <c r="Y46" s="113">
        <v>28.73</v>
      </c>
      <c r="Z46" s="113">
        <v>29.47</v>
      </c>
      <c r="AA46" s="111">
        <v>27295100</v>
      </c>
      <c r="AB46" s="110">
        <v>29.47</v>
      </c>
      <c r="AC46" s="2">
        <f t="shared" si="2"/>
        <v>0.89000000000000057</v>
      </c>
      <c r="AD46" s="148">
        <f t="shared" si="3"/>
        <v>2.3974982626824071E-2</v>
      </c>
    </row>
    <row r="47" spans="2:30" x14ac:dyDescent="0.25">
      <c r="O47" s="93">
        <v>1.04</v>
      </c>
      <c r="P47" s="93">
        <f t="shared" si="4"/>
        <v>33.28</v>
      </c>
      <c r="Q47" s="2"/>
      <c r="S47" s="97" t="s">
        <v>106</v>
      </c>
      <c r="T47" s="99" t="s">
        <v>132</v>
      </c>
      <c r="V47" s="109">
        <v>42416</v>
      </c>
      <c r="W47" s="113">
        <v>28.75</v>
      </c>
      <c r="X47" s="113">
        <v>28.95</v>
      </c>
      <c r="Y47" s="113">
        <v>28.36</v>
      </c>
      <c r="Z47" s="113">
        <v>28.78</v>
      </c>
      <c r="AA47" s="111">
        <v>30354200</v>
      </c>
      <c r="AB47" s="110">
        <v>28.78</v>
      </c>
      <c r="AC47" s="2">
        <f t="shared" si="2"/>
        <v>0.58999999999999986</v>
      </c>
      <c r="AD47" s="148">
        <f t="shared" si="3"/>
        <v>4.8882681564246244E-3</v>
      </c>
    </row>
    <row r="48" spans="2:30" x14ac:dyDescent="0.25">
      <c r="O48" s="93">
        <v>1.03</v>
      </c>
      <c r="P48" s="93">
        <f t="shared" si="4"/>
        <v>32.96</v>
      </c>
      <c r="Q48" s="2"/>
      <c r="S48" s="97"/>
      <c r="T48" s="98"/>
      <c r="V48" s="109">
        <v>42412</v>
      </c>
      <c r="W48" s="113">
        <v>28.57</v>
      </c>
      <c r="X48" s="113">
        <v>28.7</v>
      </c>
      <c r="Y48" s="113">
        <v>28.14</v>
      </c>
      <c r="Z48" s="113">
        <v>28.64</v>
      </c>
      <c r="AA48" s="111">
        <v>19507900</v>
      </c>
      <c r="AB48" s="110">
        <v>28.64</v>
      </c>
      <c r="AC48" s="2">
        <f t="shared" si="2"/>
        <v>0.55999999999999872</v>
      </c>
      <c r="AD48" s="148">
        <f t="shared" si="3"/>
        <v>1.4883061658398367E-2</v>
      </c>
    </row>
    <row r="49" spans="15:30" x14ac:dyDescent="0.25">
      <c r="O49" s="93">
        <v>1.02</v>
      </c>
      <c r="P49" s="93">
        <f t="shared" si="4"/>
        <v>32.64</v>
      </c>
      <c r="Q49" s="2"/>
      <c r="S49" s="97" t="s">
        <v>107</v>
      </c>
      <c r="T49" s="98" t="s">
        <v>326</v>
      </c>
      <c r="V49" s="109">
        <v>42411</v>
      </c>
      <c r="W49" s="113">
        <v>27.83</v>
      </c>
      <c r="X49" s="113">
        <v>28.41</v>
      </c>
      <c r="Y49" s="113">
        <v>27.68</v>
      </c>
      <c r="Z49" s="113">
        <v>28.22</v>
      </c>
      <c r="AA49" s="111">
        <v>28142600</v>
      </c>
      <c r="AB49" s="110">
        <v>28.22</v>
      </c>
      <c r="AC49" s="2">
        <f t="shared" si="2"/>
        <v>0.73000000000000043</v>
      </c>
      <c r="AD49" s="148">
        <f t="shared" si="3"/>
        <v>-3.5423308537019249E-4</v>
      </c>
    </row>
    <row r="50" spans="15:30" x14ac:dyDescent="0.25">
      <c r="O50" s="93">
        <v>1.01</v>
      </c>
      <c r="P50" s="93">
        <f t="shared" si="4"/>
        <v>32.32</v>
      </c>
      <c r="Q50" s="2"/>
      <c r="S50" s="97" t="s">
        <v>108</v>
      </c>
      <c r="T50" s="98" t="s">
        <v>206</v>
      </c>
      <c r="V50" s="109">
        <v>42410</v>
      </c>
      <c r="W50" s="113">
        <v>28.88</v>
      </c>
      <c r="X50" s="113">
        <v>29</v>
      </c>
      <c r="Y50" s="113">
        <v>28.19</v>
      </c>
      <c r="Z50" s="113">
        <v>28.23</v>
      </c>
      <c r="AA50" s="111">
        <v>26850900</v>
      </c>
      <c r="AB50" s="110">
        <v>28.23</v>
      </c>
      <c r="AC50" s="2">
        <f t="shared" si="2"/>
        <v>0.80999999999999872</v>
      </c>
      <c r="AD50" s="148">
        <f t="shared" si="3"/>
        <v>-2.013189864630327E-2</v>
      </c>
    </row>
    <row r="51" spans="15:30" x14ac:dyDescent="0.25">
      <c r="O51" s="93">
        <v>1</v>
      </c>
      <c r="P51" s="93">
        <f t="shared" si="4"/>
        <v>32</v>
      </c>
      <c r="Q51" s="2"/>
      <c r="S51" s="97" t="s">
        <v>109</v>
      </c>
      <c r="T51" s="100">
        <v>57629791</v>
      </c>
      <c r="V51" s="109">
        <v>42409</v>
      </c>
      <c r="W51" s="113">
        <v>28.49</v>
      </c>
      <c r="X51" s="113">
        <v>29.15</v>
      </c>
      <c r="Y51" s="113">
        <v>28.41</v>
      </c>
      <c r="Z51" s="113">
        <v>28.81</v>
      </c>
      <c r="AA51" s="111">
        <v>22710600</v>
      </c>
      <c r="AB51" s="110">
        <v>28.81</v>
      </c>
      <c r="AC51" s="2">
        <f t="shared" si="2"/>
        <v>0.73999999999999844</v>
      </c>
      <c r="AD51" s="148">
        <f t="shared" si="3"/>
        <v>-3.4698126301180299E-4</v>
      </c>
    </row>
    <row r="52" spans="15:30" x14ac:dyDescent="0.25">
      <c r="O52" s="93">
        <v>0.99</v>
      </c>
      <c r="P52" s="93">
        <f t="shared" si="4"/>
        <v>31.68</v>
      </c>
      <c r="Q52" s="2"/>
      <c r="S52" s="97" t="s">
        <v>112</v>
      </c>
      <c r="T52" s="100">
        <v>24246800</v>
      </c>
      <c r="V52" s="109">
        <v>42408</v>
      </c>
      <c r="W52" s="113">
        <v>28.74</v>
      </c>
      <c r="X52" s="113">
        <v>28.98</v>
      </c>
      <c r="Y52" s="113">
        <v>28.3</v>
      </c>
      <c r="Z52" s="113">
        <v>28.82</v>
      </c>
      <c r="AA52" s="111">
        <v>28623800</v>
      </c>
      <c r="AB52" s="110">
        <v>28.82</v>
      </c>
      <c r="AC52" s="2">
        <f t="shared" si="2"/>
        <v>0.67999999999999972</v>
      </c>
      <c r="AD52" s="148">
        <f t="shared" si="3"/>
        <v>-7.575757575757569E-3</v>
      </c>
    </row>
    <row r="53" spans="15:30" x14ac:dyDescent="0.25">
      <c r="O53" s="93">
        <v>0.98</v>
      </c>
      <c r="P53" s="93">
        <f t="shared" si="4"/>
        <v>31.36</v>
      </c>
      <c r="Q53" s="2"/>
      <c r="S53" s="97" t="s">
        <v>110</v>
      </c>
      <c r="T53" s="98" t="s">
        <v>327</v>
      </c>
      <c r="V53" s="109">
        <v>42405</v>
      </c>
      <c r="W53" s="113">
        <v>29.58</v>
      </c>
      <c r="X53" s="113">
        <v>29.76</v>
      </c>
      <c r="Y53" s="113">
        <v>28.91</v>
      </c>
      <c r="Z53" s="113">
        <v>29.04</v>
      </c>
      <c r="AA53" s="111">
        <v>27429400</v>
      </c>
      <c r="AB53" s="110">
        <v>29.04</v>
      </c>
      <c r="AC53" s="2">
        <f t="shared" si="2"/>
        <v>0.85000000000000142</v>
      </c>
      <c r="AD53" s="148">
        <f t="shared" si="3"/>
        <v>-2.4521330198186142E-2</v>
      </c>
    </row>
    <row r="54" spans="15:30" x14ac:dyDescent="0.25">
      <c r="O54" s="93">
        <v>0.97</v>
      </c>
      <c r="P54" s="93">
        <f t="shared" si="4"/>
        <v>31.04</v>
      </c>
      <c r="S54" s="97" t="s">
        <v>113</v>
      </c>
      <c r="T54" s="98">
        <v>13.73</v>
      </c>
      <c r="V54" s="109">
        <v>42404</v>
      </c>
      <c r="W54" s="113">
        <v>29.14</v>
      </c>
      <c r="X54" s="113">
        <v>29.88</v>
      </c>
      <c r="Y54" s="113">
        <v>29.11</v>
      </c>
      <c r="Z54" s="113">
        <v>29.77</v>
      </c>
      <c r="AA54" s="111">
        <v>29109700</v>
      </c>
      <c r="AB54" s="110">
        <v>29.77</v>
      </c>
      <c r="AC54" s="2">
        <f t="shared" si="2"/>
        <v>0.76999999999999957</v>
      </c>
      <c r="AD54" s="148">
        <f t="shared" si="3"/>
        <v>1.4655760054532951E-2</v>
      </c>
    </row>
    <row r="55" spans="15:30" x14ac:dyDescent="0.25">
      <c r="O55" s="93">
        <v>0.96</v>
      </c>
      <c r="P55" s="93">
        <f t="shared" si="4"/>
        <v>30.72</v>
      </c>
      <c r="S55" s="97" t="s">
        <v>114</v>
      </c>
      <c r="T55" s="98">
        <v>2.33</v>
      </c>
      <c r="V55" s="109">
        <v>42403</v>
      </c>
      <c r="W55" s="113">
        <v>29.72</v>
      </c>
      <c r="X55" s="113">
        <v>29.72</v>
      </c>
      <c r="Y55" s="113">
        <v>28.52</v>
      </c>
      <c r="Z55" s="113">
        <v>29.34</v>
      </c>
      <c r="AA55" s="111">
        <v>44632000</v>
      </c>
      <c r="AB55" s="110">
        <v>29.34</v>
      </c>
      <c r="AC55" s="2">
        <f t="shared" si="2"/>
        <v>1.1999999999999993</v>
      </c>
      <c r="AD55" s="148" t="e">
        <f t="shared" si="3"/>
        <v>#DIV/0!</v>
      </c>
    </row>
    <row r="56" spans="15:30" x14ac:dyDescent="0.25">
      <c r="O56" s="93">
        <v>0.95</v>
      </c>
      <c r="P56" s="93">
        <f t="shared" si="4"/>
        <v>30.4</v>
      </c>
      <c r="S56" s="97" t="s">
        <v>111</v>
      </c>
      <c r="T56" s="98" t="s">
        <v>288</v>
      </c>
      <c r="V56" s="109">
        <v>42403</v>
      </c>
      <c r="W56" s="113" t="s">
        <v>144</v>
      </c>
      <c r="X56" s="113"/>
      <c r="Y56" s="113"/>
      <c r="Z56" s="113"/>
      <c r="AA56" s="111"/>
      <c r="AB56" s="110"/>
      <c r="AC56" s="2">
        <f t="shared" si="2"/>
        <v>0</v>
      </c>
      <c r="AD56" s="148">
        <f t="shared" si="3"/>
        <v>-1</v>
      </c>
    </row>
    <row r="57" spans="15:30" x14ac:dyDescent="0.25">
      <c r="O57" s="93">
        <v>0.94</v>
      </c>
      <c r="P57" s="93">
        <f t="shared" si="4"/>
        <v>30.08</v>
      </c>
      <c r="V57" s="109">
        <v>42402</v>
      </c>
      <c r="W57" s="113">
        <v>30.45</v>
      </c>
      <c r="X57" s="113">
        <v>30.49</v>
      </c>
      <c r="Y57" s="113">
        <v>29.63</v>
      </c>
      <c r="Z57" s="113">
        <v>29.8</v>
      </c>
      <c r="AA57" s="111">
        <v>24994300</v>
      </c>
      <c r="AB57" s="110">
        <v>29.54</v>
      </c>
      <c r="AC57" s="2">
        <f t="shared" si="2"/>
        <v>0.85999999999999943</v>
      </c>
      <c r="AD57" s="148">
        <f t="shared" si="3"/>
        <v>-3.3060556464811874E-2</v>
      </c>
    </row>
    <row r="58" spans="15:30" x14ac:dyDescent="0.25">
      <c r="O58" s="93">
        <v>0.93</v>
      </c>
      <c r="P58" s="93">
        <f t="shared" si="4"/>
        <v>29.76</v>
      </c>
      <c r="V58" s="109">
        <v>42401</v>
      </c>
      <c r="W58" s="113">
        <v>30.72</v>
      </c>
      <c r="X58" s="113">
        <v>31.12</v>
      </c>
      <c r="Y58" s="113">
        <v>30.64</v>
      </c>
      <c r="Z58" s="113">
        <v>30.82</v>
      </c>
      <c r="AA58" s="111">
        <v>19015100</v>
      </c>
      <c r="AB58" s="110">
        <v>30.55</v>
      </c>
      <c r="AC58" s="2">
        <f t="shared" si="2"/>
        <v>0.48000000000000043</v>
      </c>
      <c r="AD58" s="148">
        <f t="shared" si="3"/>
        <v>-6.5040650406503753E-3</v>
      </c>
    </row>
    <row r="59" spans="15:30" x14ac:dyDescent="0.25">
      <c r="O59" s="93">
        <v>0.92</v>
      </c>
      <c r="P59" s="93">
        <f t="shared" si="4"/>
        <v>29.44</v>
      </c>
      <c r="V59" s="109">
        <v>42398</v>
      </c>
      <c r="W59" s="113">
        <v>30.21</v>
      </c>
      <c r="X59" s="113">
        <v>31.03</v>
      </c>
      <c r="Y59" s="113">
        <v>30.1</v>
      </c>
      <c r="Z59" s="113">
        <v>31.02</v>
      </c>
      <c r="AA59" s="111">
        <v>38311400</v>
      </c>
      <c r="AB59" s="110">
        <v>30.75</v>
      </c>
      <c r="AC59" s="2">
        <f t="shared" si="2"/>
        <v>0.92999999999999972</v>
      </c>
      <c r="AD59" s="148">
        <f t="shared" si="3"/>
        <v>3.5005048805116123E-2</v>
      </c>
    </row>
    <row r="60" spans="15:30" x14ac:dyDescent="0.25">
      <c r="O60" s="93">
        <v>0.91</v>
      </c>
      <c r="P60" s="93">
        <f t="shared" si="4"/>
        <v>29.12</v>
      </c>
      <c r="V60" s="109">
        <v>42397</v>
      </c>
      <c r="W60" s="113">
        <v>30.02</v>
      </c>
      <c r="X60" s="113">
        <v>30.18</v>
      </c>
      <c r="Y60" s="113">
        <v>29.75</v>
      </c>
      <c r="Z60" s="113">
        <v>29.97</v>
      </c>
      <c r="AA60" s="111">
        <v>22028100</v>
      </c>
      <c r="AB60" s="110">
        <v>29.71</v>
      </c>
      <c r="AC60" s="2">
        <f t="shared" si="2"/>
        <v>0.42999999999999972</v>
      </c>
      <c r="AD60" s="148">
        <f t="shared" si="3"/>
        <v>5.4145516074450839E-3</v>
      </c>
    </row>
    <row r="61" spans="15:30" x14ac:dyDescent="0.25">
      <c r="O61" s="93">
        <v>0.9</v>
      </c>
      <c r="P61" s="93">
        <f t="shared" si="4"/>
        <v>28.8</v>
      </c>
      <c r="V61" s="109">
        <v>42396</v>
      </c>
      <c r="W61" s="113">
        <v>29.88</v>
      </c>
      <c r="X61" s="113">
        <v>30.22</v>
      </c>
      <c r="Y61" s="113">
        <v>29.64</v>
      </c>
      <c r="Z61" s="113">
        <v>29.81</v>
      </c>
      <c r="AA61" s="111">
        <v>26384100</v>
      </c>
      <c r="AB61" s="110">
        <v>29.55</v>
      </c>
      <c r="AC61" s="2">
        <f t="shared" si="2"/>
        <v>0.57999999999999829</v>
      </c>
      <c r="AD61" s="148">
        <f t="shared" si="3"/>
        <v>-4.3800539083557188E-3</v>
      </c>
    </row>
    <row r="62" spans="15:30" x14ac:dyDescent="0.25">
      <c r="V62" s="109">
        <v>42395</v>
      </c>
      <c r="W62" s="113">
        <v>29.61</v>
      </c>
      <c r="X62" s="113">
        <v>30.05</v>
      </c>
      <c r="Y62" s="113">
        <v>29.61</v>
      </c>
      <c r="Z62" s="113">
        <v>29.94</v>
      </c>
      <c r="AA62" s="111">
        <v>24754900</v>
      </c>
      <c r="AB62" s="110">
        <v>29.68</v>
      </c>
      <c r="AC62" s="2">
        <f t="shared" si="2"/>
        <v>0.44000000000000128</v>
      </c>
      <c r="AD62" s="148">
        <f t="shared" si="3"/>
        <v>1.1588275391956282E-2</v>
      </c>
    </row>
    <row r="63" spans="15:30" x14ac:dyDescent="0.25">
      <c r="V63" s="109">
        <v>42394</v>
      </c>
      <c r="W63" s="113">
        <v>29.99</v>
      </c>
      <c r="X63" s="113">
        <v>30.22</v>
      </c>
      <c r="Y63" s="113">
        <v>29.57</v>
      </c>
      <c r="Z63" s="113">
        <v>29.6</v>
      </c>
      <c r="AA63" s="111">
        <v>26441000</v>
      </c>
      <c r="AB63" s="110">
        <v>29.34</v>
      </c>
      <c r="AC63" s="2">
        <f t="shared" si="2"/>
        <v>0.64999999999999858</v>
      </c>
      <c r="AD63" s="148">
        <f t="shared" si="3"/>
        <v>-1.1122345803842304E-2</v>
      </c>
    </row>
    <row r="64" spans="15:30" x14ac:dyDescent="0.25">
      <c r="V64" s="109">
        <v>42391</v>
      </c>
      <c r="W64" s="113">
        <v>30.12</v>
      </c>
      <c r="X64" s="113">
        <v>30.24</v>
      </c>
      <c r="Y64" s="113">
        <v>29.51</v>
      </c>
      <c r="Z64" s="113">
        <v>29.93</v>
      </c>
      <c r="AA64" s="111">
        <v>25326500</v>
      </c>
      <c r="AB64" s="110">
        <v>29.67</v>
      </c>
      <c r="AC64" s="2">
        <f t="shared" si="2"/>
        <v>0.72999999999999687</v>
      </c>
      <c r="AD64" s="148">
        <f t="shared" si="3"/>
        <v>9.1836734693877542E-3</v>
      </c>
    </row>
    <row r="65" spans="22:30" x14ac:dyDescent="0.25">
      <c r="V65" s="109">
        <v>42390</v>
      </c>
      <c r="W65" s="113">
        <v>29.65</v>
      </c>
      <c r="X65" s="113">
        <v>30.03</v>
      </c>
      <c r="Y65" s="113">
        <v>29.24</v>
      </c>
      <c r="Z65" s="113">
        <v>29.66</v>
      </c>
      <c r="AA65" s="111">
        <v>30157400</v>
      </c>
      <c r="AB65" s="110">
        <v>29.4</v>
      </c>
      <c r="AC65" s="2">
        <f t="shared" si="2"/>
        <v>0.7900000000000027</v>
      </c>
      <c r="AD65" s="148">
        <f t="shared" si="3"/>
        <v>2.3866348448686736E-3</v>
      </c>
    </row>
    <row r="66" spans="22:30" x14ac:dyDescent="0.25">
      <c r="V66" s="109">
        <v>42389</v>
      </c>
      <c r="W66" s="113">
        <v>29.35</v>
      </c>
      <c r="X66" s="113">
        <v>29.87</v>
      </c>
      <c r="Y66" s="113">
        <v>29.21</v>
      </c>
      <c r="Z66" s="113">
        <v>29.59</v>
      </c>
      <c r="AA66" s="111">
        <v>39598200</v>
      </c>
      <c r="AB66" s="110">
        <v>29.33</v>
      </c>
      <c r="AC66" s="2">
        <f t="shared" si="2"/>
        <v>0.66000000000000014</v>
      </c>
      <c r="AD66" s="148">
        <f t="shared" si="3"/>
        <v>-7.1090047393365108E-3</v>
      </c>
    </row>
    <row r="67" spans="22:30" x14ac:dyDescent="0.25">
      <c r="V67" s="109">
        <v>42388</v>
      </c>
      <c r="W67" s="113">
        <v>29.98</v>
      </c>
      <c r="X67" s="113">
        <v>30.06</v>
      </c>
      <c r="Y67" s="113">
        <v>29.48</v>
      </c>
      <c r="Z67" s="113">
        <v>29.8</v>
      </c>
      <c r="AA67" s="111">
        <v>28878100</v>
      </c>
      <c r="AB67" s="110">
        <v>29.54</v>
      </c>
      <c r="AC67" s="2">
        <f>X67-Y67</f>
        <v>0.57999999999999829</v>
      </c>
      <c r="AD67" s="148">
        <f>AB67/AB68-1</f>
        <v>1.3559322033898091E-3</v>
      </c>
    </row>
    <row r="68" spans="22:30" x14ac:dyDescent="0.25">
      <c r="V68" s="109">
        <v>42384</v>
      </c>
      <c r="W68" s="113">
        <v>29.73</v>
      </c>
      <c r="X68" s="113">
        <v>30.5</v>
      </c>
      <c r="Y68" s="113">
        <v>29.45</v>
      </c>
      <c r="Z68" s="113">
        <v>29.76</v>
      </c>
      <c r="AA68" s="111">
        <v>76373900</v>
      </c>
      <c r="AB68" s="110">
        <v>29.5</v>
      </c>
      <c r="AC68" s="2">
        <f>X68-Y68</f>
        <v>1.0500000000000007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42480</v>
      </c>
      <c r="X2" s="44">
        <v>60.47</v>
      </c>
      <c r="Y2" s="44">
        <v>62.08</v>
      </c>
      <c r="Z2" s="44">
        <v>59.99</v>
      </c>
      <c r="AA2" s="44">
        <v>61.18</v>
      </c>
      <c r="AB2" s="114">
        <v>5892900</v>
      </c>
      <c r="AC2" s="44">
        <v>61.18</v>
      </c>
      <c r="AD2" s="2">
        <f>Y2-Z2</f>
        <v>2.0899999999999963</v>
      </c>
      <c r="AE2" s="148">
        <f>AC2/AC3-1</f>
        <v>1.634788294915257E-4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42479</v>
      </c>
      <c r="X3" s="44">
        <v>60.41</v>
      </c>
      <c r="Y3" s="44">
        <v>61.35</v>
      </c>
      <c r="Z3" s="44">
        <v>59.26</v>
      </c>
      <c r="AA3" s="44">
        <v>61.17</v>
      </c>
      <c r="AB3" s="114">
        <v>4780100</v>
      </c>
      <c r="AC3" s="44">
        <v>61.17</v>
      </c>
      <c r="AD3" s="2">
        <f t="shared" ref="AD3:AD66" si="2">Y3-Z3</f>
        <v>2.0900000000000034</v>
      </c>
      <c r="AE3" s="148">
        <f t="shared" ref="AE3:AE66" si="3">AC3/AC4-1</f>
        <v>2.2225935828876997E-2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61.18</v>
      </c>
      <c r="T4" s="134"/>
      <c r="U4" s="33"/>
      <c r="V4" s="38"/>
      <c r="W4" s="120">
        <v>42478</v>
      </c>
      <c r="X4" s="44">
        <v>55.42</v>
      </c>
      <c r="Y4" s="44">
        <v>60.11</v>
      </c>
      <c r="Z4" s="44">
        <v>55.3</v>
      </c>
      <c r="AA4" s="44">
        <v>59.84</v>
      </c>
      <c r="AB4" s="114">
        <v>9335200</v>
      </c>
      <c r="AC4" s="44">
        <v>59.84</v>
      </c>
      <c r="AD4" s="2">
        <f t="shared" si="2"/>
        <v>4.8100000000000023</v>
      </c>
      <c r="AE4" s="148">
        <f t="shared" si="3"/>
        <v>4.6702816162322858E-2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611.79999999999995</v>
      </c>
      <c r="W5" s="120">
        <v>42475</v>
      </c>
      <c r="X5" s="44">
        <v>57.25</v>
      </c>
      <c r="Y5" s="44">
        <v>57.58</v>
      </c>
      <c r="Z5" s="44">
        <v>56.59</v>
      </c>
      <c r="AA5" s="44">
        <v>57.17</v>
      </c>
      <c r="AB5" s="114">
        <v>4552000</v>
      </c>
      <c r="AC5" s="44">
        <v>57.17</v>
      </c>
      <c r="AD5" s="2">
        <f t="shared" si="2"/>
        <v>0.98999999999999488</v>
      </c>
      <c r="AE5" s="148">
        <f t="shared" si="3"/>
        <v>-9.5287595287595339E-3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42474</v>
      </c>
      <c r="X6" s="44">
        <v>56.73</v>
      </c>
      <c r="Y6" s="44">
        <v>57.88</v>
      </c>
      <c r="Z6" s="44">
        <v>56.46</v>
      </c>
      <c r="AA6" s="44">
        <v>57.72</v>
      </c>
      <c r="AB6" s="114">
        <v>3855100</v>
      </c>
      <c r="AC6" s="44">
        <v>57.72</v>
      </c>
      <c r="AD6" s="2">
        <f t="shared" si="2"/>
        <v>1.4200000000000017</v>
      </c>
      <c r="AE6" s="148">
        <f t="shared" si="3"/>
        <v>2.0148462354188768E-2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3167.1400000000549</v>
      </c>
      <c r="R7" s="207"/>
      <c r="W7" s="120">
        <v>42473</v>
      </c>
      <c r="X7" s="44">
        <v>57.28</v>
      </c>
      <c r="Y7" s="44">
        <v>57.65</v>
      </c>
      <c r="Z7" s="44">
        <v>56.13</v>
      </c>
      <c r="AA7" s="44">
        <v>56.58</v>
      </c>
      <c r="AB7" s="114">
        <v>4069600</v>
      </c>
      <c r="AC7" s="44">
        <v>56.58</v>
      </c>
      <c r="AD7" s="2">
        <f t="shared" si="2"/>
        <v>1.519999999999996</v>
      </c>
      <c r="AE7" s="148">
        <f t="shared" si="3"/>
        <v>-1.3598326359832602E-2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-1.2394201945729284</v>
      </c>
      <c r="W8" s="120">
        <v>42472</v>
      </c>
      <c r="X8" s="44">
        <v>55.33</v>
      </c>
      <c r="Y8" s="44">
        <v>57.79</v>
      </c>
      <c r="Z8" s="44">
        <v>54.79</v>
      </c>
      <c r="AA8" s="44">
        <v>57.36</v>
      </c>
      <c r="AB8" s="114">
        <v>5364000</v>
      </c>
      <c r="AC8" s="44">
        <v>57.36</v>
      </c>
      <c r="AD8" s="2">
        <f t="shared" si="2"/>
        <v>3</v>
      </c>
      <c r="AE8" s="148">
        <f t="shared" si="3"/>
        <v>4.7862623310193531E-2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42471</v>
      </c>
      <c r="X9" s="44">
        <v>55.06</v>
      </c>
      <c r="Y9" s="44">
        <v>55.86</v>
      </c>
      <c r="Z9" s="44">
        <v>54.65</v>
      </c>
      <c r="AA9" s="44">
        <v>54.74</v>
      </c>
      <c r="AB9" s="114">
        <v>3861400</v>
      </c>
      <c r="AC9" s="44">
        <v>54.74</v>
      </c>
      <c r="AD9" s="2">
        <f t="shared" si="2"/>
        <v>1.2100000000000009</v>
      </c>
      <c r="AE9" s="148">
        <f t="shared" si="3"/>
        <v>4.7723935389134553E-3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42468</v>
      </c>
      <c r="X10" s="44">
        <v>54.64</v>
      </c>
      <c r="Y10" s="44">
        <v>55.05</v>
      </c>
      <c r="Z10" s="44">
        <v>53.83</v>
      </c>
      <c r="AA10" s="44">
        <v>54.48</v>
      </c>
      <c r="AB10" s="114">
        <v>3408400</v>
      </c>
      <c r="AC10" s="44">
        <v>54.48</v>
      </c>
      <c r="AD10" s="2">
        <f t="shared" si="2"/>
        <v>1.2199999999999989</v>
      </c>
      <c r="AE10" s="148">
        <f t="shared" si="3"/>
        <v>2.9867674858222948E-2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42467</v>
      </c>
      <c r="X11" s="44">
        <v>53.47</v>
      </c>
      <c r="Y11" s="44">
        <v>54.27</v>
      </c>
      <c r="Z11" s="44">
        <v>52</v>
      </c>
      <c r="AA11" s="44">
        <v>52.9</v>
      </c>
      <c r="AB11" s="114">
        <v>3579600</v>
      </c>
      <c r="AC11" s="44">
        <v>52.9</v>
      </c>
      <c r="AD11" s="2">
        <f t="shared" si="2"/>
        <v>2.2700000000000031</v>
      </c>
      <c r="AE11" s="148">
        <f t="shared" si="3"/>
        <v>-2.0370370370370372E-2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42466</v>
      </c>
      <c r="X12" s="44">
        <v>51.5</v>
      </c>
      <c r="Y12" s="44">
        <v>54.44</v>
      </c>
      <c r="Z12" s="44">
        <v>51.33</v>
      </c>
      <c r="AA12" s="44">
        <v>54</v>
      </c>
      <c r="AB12" s="114">
        <v>4509800</v>
      </c>
      <c r="AC12" s="44">
        <v>54</v>
      </c>
      <c r="AD12" s="2">
        <f t="shared" si="2"/>
        <v>3.1099999999999994</v>
      </c>
      <c r="AE12" s="148">
        <f t="shared" si="3"/>
        <v>5.3452984783456836E-2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42465</v>
      </c>
      <c r="X13" s="44">
        <v>49.94</v>
      </c>
      <c r="Y13" s="44">
        <v>51.43</v>
      </c>
      <c r="Z13" s="44">
        <v>49.52</v>
      </c>
      <c r="AA13" s="44">
        <v>51.26</v>
      </c>
      <c r="AB13" s="114">
        <v>3198200</v>
      </c>
      <c r="AC13" s="44">
        <v>51.26</v>
      </c>
      <c r="AD13" s="2">
        <f t="shared" si="2"/>
        <v>1.9099999999999966</v>
      </c>
      <c r="AE13" s="148">
        <f t="shared" si="3"/>
        <v>1.4045499505440207E-2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42464</v>
      </c>
      <c r="X14" s="44">
        <v>52.54</v>
      </c>
      <c r="Y14" s="44">
        <v>52.88</v>
      </c>
      <c r="Z14" s="44">
        <v>50.47</v>
      </c>
      <c r="AA14" s="44">
        <v>50.55</v>
      </c>
      <c r="AB14" s="114">
        <v>3484200</v>
      </c>
      <c r="AC14" s="44">
        <v>50.55</v>
      </c>
      <c r="AD14" s="2">
        <f t="shared" si="2"/>
        <v>2.4100000000000037</v>
      </c>
      <c r="AE14" s="148">
        <f t="shared" si="3"/>
        <v>-2.8445127810878379E-2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42461</v>
      </c>
      <c r="X15" s="44">
        <v>51.41</v>
      </c>
      <c r="Y15" s="44">
        <v>52.18</v>
      </c>
      <c r="Z15" s="44">
        <v>51.12</v>
      </c>
      <c r="AA15" s="44">
        <v>52.03</v>
      </c>
      <c r="AB15" s="114">
        <v>3411800</v>
      </c>
      <c r="AC15" s="44">
        <v>52.03</v>
      </c>
      <c r="AD15" s="2">
        <f t="shared" si="2"/>
        <v>1.0600000000000023</v>
      </c>
      <c r="AE15" s="148">
        <f t="shared" si="3"/>
        <v>-1.1775878442545018E-2</v>
      </c>
    </row>
    <row r="16" spans="1:40" x14ac:dyDescent="0.25">
      <c r="B16" s="431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42460</v>
      </c>
      <c r="X16" s="44">
        <v>50.73</v>
      </c>
      <c r="Y16" s="44">
        <v>52.96</v>
      </c>
      <c r="Z16" s="44">
        <v>50.52</v>
      </c>
      <c r="AA16" s="44">
        <v>52.65</v>
      </c>
      <c r="AB16" s="114">
        <v>4256800</v>
      </c>
      <c r="AC16" s="44">
        <v>52.65</v>
      </c>
      <c r="AD16" s="2">
        <f t="shared" si="2"/>
        <v>2.4399999999999977</v>
      </c>
      <c r="AE16" s="148">
        <f t="shared" si="3"/>
        <v>3.2960565038257839E-2</v>
      </c>
    </row>
    <row r="17" spans="2:31" x14ac:dyDescent="0.25">
      <c r="B17" s="431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42459</v>
      </c>
      <c r="X17" s="44">
        <v>51.6</v>
      </c>
      <c r="Y17" s="44">
        <v>52.03</v>
      </c>
      <c r="Z17" s="44">
        <v>50.26</v>
      </c>
      <c r="AA17" s="44">
        <v>50.97</v>
      </c>
      <c r="AB17" s="114">
        <v>3260000</v>
      </c>
      <c r="AC17" s="44">
        <v>50.97</v>
      </c>
      <c r="AD17" s="2">
        <f t="shared" si="2"/>
        <v>1.7700000000000031</v>
      </c>
      <c r="AE17" s="148">
        <f t="shared" si="3"/>
        <v>1.1309523809523769E-2</v>
      </c>
    </row>
    <row r="18" spans="2:31" x14ac:dyDescent="0.25">
      <c r="B18" s="42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42458</v>
      </c>
      <c r="X18" s="44">
        <v>49.65</v>
      </c>
      <c r="Y18" s="44">
        <v>50.42</v>
      </c>
      <c r="Z18" s="44">
        <v>48.9</v>
      </c>
      <c r="AA18" s="44">
        <v>50.4</v>
      </c>
      <c r="AB18" s="114">
        <v>4428700</v>
      </c>
      <c r="AC18" s="44">
        <v>50.4</v>
      </c>
      <c r="AD18" s="2">
        <f t="shared" si="2"/>
        <v>1.5200000000000031</v>
      </c>
      <c r="AE18" s="148">
        <f t="shared" si="3"/>
        <v>-8.6546026750591309E-3</v>
      </c>
    </row>
    <row r="19" spans="2:31" x14ac:dyDescent="0.25">
      <c r="B19" s="42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42457</v>
      </c>
      <c r="X19" s="44">
        <v>52.49</v>
      </c>
      <c r="Y19" s="44">
        <v>52.59</v>
      </c>
      <c r="Z19" s="44">
        <v>50.23</v>
      </c>
      <c r="AA19" s="44">
        <v>50.84</v>
      </c>
      <c r="AB19" s="114">
        <v>3843900</v>
      </c>
      <c r="AC19" s="44">
        <v>50.84</v>
      </c>
      <c r="AD19" s="2">
        <f t="shared" si="2"/>
        <v>2.3600000000000065</v>
      </c>
      <c r="AE19" s="148">
        <f t="shared" si="3"/>
        <v>-2.4184261036468313E-2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42453</v>
      </c>
      <c r="X20" s="44">
        <v>50.18</v>
      </c>
      <c r="Y20" s="44">
        <v>52.27</v>
      </c>
      <c r="Z20" s="44">
        <v>49.7</v>
      </c>
      <c r="AA20" s="44">
        <v>52.1</v>
      </c>
      <c r="AB20" s="114">
        <v>4204900</v>
      </c>
      <c r="AC20" s="44">
        <v>52.1</v>
      </c>
      <c r="AD20" s="2">
        <f t="shared" si="2"/>
        <v>2.5700000000000003</v>
      </c>
      <c r="AE20" s="148">
        <f t="shared" si="3"/>
        <v>9.6899224806201723E-3</v>
      </c>
    </row>
    <row r="21" spans="2:31" x14ac:dyDescent="0.25">
      <c r="B21" s="42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42452</v>
      </c>
      <c r="X21" s="44">
        <v>53.08</v>
      </c>
      <c r="Y21" s="44">
        <v>53.3</v>
      </c>
      <c r="Z21" s="44">
        <v>51.45</v>
      </c>
      <c r="AA21" s="44">
        <v>51.6</v>
      </c>
      <c r="AB21" s="114">
        <v>4231700</v>
      </c>
      <c r="AC21" s="44">
        <v>51.6</v>
      </c>
      <c r="AD21" s="2">
        <f t="shared" si="2"/>
        <v>1.8499999999999943</v>
      </c>
      <c r="AE21" s="148">
        <f t="shared" si="3"/>
        <v>-3.9106145251396662E-2</v>
      </c>
    </row>
    <row r="22" spans="2:31" x14ac:dyDescent="0.25">
      <c r="B22" s="42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42451</v>
      </c>
      <c r="X22" s="44">
        <v>53.66</v>
      </c>
      <c r="Y22" s="44">
        <v>54.83</v>
      </c>
      <c r="Z22" s="44">
        <v>53.45</v>
      </c>
      <c r="AA22" s="44">
        <v>53.7</v>
      </c>
      <c r="AB22" s="114">
        <v>3324300</v>
      </c>
      <c r="AC22" s="44">
        <v>53.7</v>
      </c>
      <c r="AD22" s="2">
        <f t="shared" si="2"/>
        <v>1.3799999999999955</v>
      </c>
      <c r="AE22" s="148">
        <f t="shared" si="3"/>
        <v>-2.6002971768201988E-3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42450</v>
      </c>
      <c r="X23" s="44">
        <v>53.4</v>
      </c>
      <c r="Y23" s="44">
        <v>54.51</v>
      </c>
      <c r="Z23" s="44">
        <v>52.22</v>
      </c>
      <c r="AA23" s="44">
        <v>53.84</v>
      </c>
      <c r="AB23" s="114">
        <v>4670800</v>
      </c>
      <c r="AC23" s="44">
        <v>53.84</v>
      </c>
      <c r="AD23" s="2">
        <f t="shared" si="2"/>
        <v>2.2899999999999991</v>
      </c>
      <c r="AE23" s="148">
        <f t="shared" si="3"/>
        <v>-1.1131725417439231E-3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42447</v>
      </c>
      <c r="X24" s="44">
        <v>54.5</v>
      </c>
      <c r="Y24" s="44">
        <v>54.65</v>
      </c>
      <c r="Z24" s="44">
        <v>53.02</v>
      </c>
      <c r="AA24" s="44">
        <v>53.9</v>
      </c>
      <c r="AB24" s="114">
        <v>6903500</v>
      </c>
      <c r="AC24" s="44">
        <v>53.9</v>
      </c>
      <c r="AD24" s="2">
        <f t="shared" si="2"/>
        <v>1.6299999999999955</v>
      </c>
      <c r="AE24" s="148">
        <f t="shared" si="3"/>
        <v>1.334837375446507E-2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42446</v>
      </c>
      <c r="X25" s="44">
        <v>52.29</v>
      </c>
      <c r="Y25" s="44">
        <v>54.18</v>
      </c>
      <c r="Z25" s="44">
        <v>51.94</v>
      </c>
      <c r="AA25" s="44">
        <v>53.19</v>
      </c>
      <c r="AB25" s="114">
        <v>5925500</v>
      </c>
      <c r="AC25" s="44">
        <v>53.19</v>
      </c>
      <c r="AD25" s="2">
        <f t="shared" si="2"/>
        <v>2.240000000000002</v>
      </c>
      <c r="AE25" s="148">
        <f t="shared" si="3"/>
        <v>2.6239629558170829E-2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42445</v>
      </c>
      <c r="X26" s="44">
        <v>50.65</v>
      </c>
      <c r="Y26" s="44">
        <v>51.98</v>
      </c>
      <c r="Z26" s="44">
        <v>49.92</v>
      </c>
      <c r="AA26" s="44">
        <v>51.83</v>
      </c>
      <c r="AB26" s="114">
        <v>4007200</v>
      </c>
      <c r="AC26" s="44">
        <v>51.83</v>
      </c>
      <c r="AD26" s="2">
        <f t="shared" si="2"/>
        <v>2.0599999999999952</v>
      </c>
      <c r="AE26" s="148">
        <f t="shared" si="3"/>
        <v>3.3087502491528697E-2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42444</v>
      </c>
      <c r="X27" s="44">
        <v>48.82</v>
      </c>
      <c r="Y27" s="44">
        <v>50.28</v>
      </c>
      <c r="Z27" s="44">
        <v>48.17</v>
      </c>
      <c r="AA27" s="44">
        <v>50.17</v>
      </c>
      <c r="AB27" s="114">
        <v>3496400</v>
      </c>
      <c r="AC27" s="44">
        <v>50.17</v>
      </c>
      <c r="AD27" s="2">
        <f t="shared" si="2"/>
        <v>2.1099999999999994</v>
      </c>
      <c r="AE27" s="148" t="e">
        <f t="shared" si="3"/>
        <v>#DIV/0!</v>
      </c>
    </row>
    <row r="28" spans="2:31" x14ac:dyDescent="0.25">
      <c r="B28" s="424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42444</v>
      </c>
      <c r="X28" s="44" t="s">
        <v>128</v>
      </c>
      <c r="Y28" s="44"/>
      <c r="Z28" s="44"/>
      <c r="AA28" s="44"/>
      <c r="AB28" s="114"/>
      <c r="AC28" s="44"/>
      <c r="AD28" s="2">
        <f t="shared" si="2"/>
        <v>0</v>
      </c>
      <c r="AE28" s="148">
        <f t="shared" si="3"/>
        <v>-1</v>
      </c>
    </row>
    <row r="29" spans="2:31" x14ac:dyDescent="0.25">
      <c r="B29" s="424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42443</v>
      </c>
      <c r="X29" s="44">
        <v>50</v>
      </c>
      <c r="Y29" s="44">
        <v>50.65</v>
      </c>
      <c r="Z29" s="44">
        <v>49.08</v>
      </c>
      <c r="AA29" s="44">
        <v>50.2</v>
      </c>
      <c r="AB29" s="114">
        <v>4332600</v>
      </c>
      <c r="AC29" s="44">
        <v>49.95</v>
      </c>
      <c r="AD29" s="2">
        <f t="shared" si="2"/>
        <v>1.5700000000000003</v>
      </c>
      <c r="AE29" s="148">
        <f t="shared" si="3"/>
        <v>-2.0588235294117574E-2</v>
      </c>
    </row>
    <row r="30" spans="2:31" x14ac:dyDescent="0.25">
      <c r="B30" s="424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42440</v>
      </c>
      <c r="X30" s="44">
        <v>49.32</v>
      </c>
      <c r="Y30" s="44">
        <v>51.95</v>
      </c>
      <c r="Z30" s="44">
        <v>49.28</v>
      </c>
      <c r="AA30" s="44">
        <v>51.26</v>
      </c>
      <c r="AB30" s="114">
        <v>7686200</v>
      </c>
      <c r="AC30" s="44">
        <v>51</v>
      </c>
      <c r="AD30" s="2">
        <f t="shared" si="2"/>
        <v>2.6700000000000017</v>
      </c>
      <c r="AE30" s="148">
        <f t="shared" si="3"/>
        <v>6.1836352279825091E-2</v>
      </c>
    </row>
    <row r="31" spans="2:31" x14ac:dyDescent="0.25">
      <c r="B31" s="424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42439</v>
      </c>
      <c r="X31" s="217">
        <v>47.15</v>
      </c>
      <c r="Y31" s="44">
        <v>48.36</v>
      </c>
      <c r="Z31" s="44">
        <v>45.99</v>
      </c>
      <c r="AA31" s="44">
        <v>48.27</v>
      </c>
      <c r="AB31" s="114">
        <v>5524200</v>
      </c>
      <c r="AC31" s="44">
        <v>48.03</v>
      </c>
      <c r="AD31" s="2">
        <f t="shared" si="2"/>
        <v>2.3699999999999974</v>
      </c>
      <c r="AE31" s="148">
        <f t="shared" si="3"/>
        <v>2.5186766275346884E-2</v>
      </c>
    </row>
    <row r="32" spans="2:31" x14ac:dyDescent="0.25">
      <c r="B32" s="424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42438</v>
      </c>
      <c r="X32" s="44">
        <v>47.68</v>
      </c>
      <c r="Y32" s="44">
        <v>48.21</v>
      </c>
      <c r="Z32" s="44">
        <v>46.23</v>
      </c>
      <c r="AA32" s="44">
        <v>47.08</v>
      </c>
      <c r="AB32" s="114">
        <v>4652700</v>
      </c>
      <c r="AC32" s="44">
        <v>46.85</v>
      </c>
      <c r="AD32" s="2">
        <f t="shared" si="2"/>
        <v>1.980000000000004</v>
      </c>
      <c r="AE32" s="148">
        <f t="shared" si="3"/>
        <v>6.877283473028184E-3</v>
      </c>
    </row>
    <row r="33" spans="2:31" x14ac:dyDescent="0.25">
      <c r="B33" s="424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42437</v>
      </c>
      <c r="X33" s="44">
        <v>48.84</v>
      </c>
      <c r="Y33" s="44">
        <v>48.96</v>
      </c>
      <c r="Z33" s="44">
        <v>46.53</v>
      </c>
      <c r="AA33" s="44">
        <v>46.76</v>
      </c>
      <c r="AB33" s="114">
        <v>5907300</v>
      </c>
      <c r="AC33" s="44">
        <v>46.53</v>
      </c>
      <c r="AD33" s="2">
        <f t="shared" si="2"/>
        <v>2.4299999999999997</v>
      </c>
      <c r="AE33" s="148">
        <f t="shared" si="3"/>
        <v>-5.098919029165816E-2</v>
      </c>
    </row>
    <row r="34" spans="2:31" x14ac:dyDescent="0.25">
      <c r="B34" s="424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42436</v>
      </c>
      <c r="X34" s="44">
        <v>48.51</v>
      </c>
      <c r="Y34" s="44">
        <v>49.88</v>
      </c>
      <c r="Z34" s="44">
        <v>47.96</v>
      </c>
      <c r="AA34" s="44">
        <v>49.28</v>
      </c>
      <c r="AB34" s="114">
        <v>8473500</v>
      </c>
      <c r="AC34" s="44">
        <v>49.03</v>
      </c>
      <c r="AD34" s="2">
        <f t="shared" si="2"/>
        <v>1.9200000000000017</v>
      </c>
      <c r="AE34" s="148">
        <f t="shared" si="3"/>
        <v>1.8276220145378996E-2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42433</v>
      </c>
      <c r="X35" s="44">
        <v>49.17</v>
      </c>
      <c r="Y35" s="44">
        <v>50.54</v>
      </c>
      <c r="Z35" s="44">
        <v>47.61</v>
      </c>
      <c r="AA35" s="44">
        <v>48.39</v>
      </c>
      <c r="AB35" s="114">
        <v>7051900</v>
      </c>
      <c r="AC35" s="44">
        <v>48.15</v>
      </c>
      <c r="AD35" s="2">
        <f t="shared" si="2"/>
        <v>2.9299999999999997</v>
      </c>
      <c r="AE35" s="148">
        <f t="shared" si="3"/>
        <v>8.1658291457287202E-3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42432</v>
      </c>
      <c r="X36" s="44">
        <v>46.6</v>
      </c>
      <c r="Y36" s="44">
        <v>48.24</v>
      </c>
      <c r="Z36" s="44">
        <v>46.25</v>
      </c>
      <c r="AA36" s="44">
        <v>48</v>
      </c>
      <c r="AB36" s="114">
        <v>5752600</v>
      </c>
      <c r="AC36" s="44">
        <v>47.76</v>
      </c>
      <c r="AD36" s="2">
        <f t="shared" si="2"/>
        <v>1.990000000000002</v>
      </c>
      <c r="AE36" s="148">
        <f t="shared" si="3"/>
        <v>2.291711287213527E-2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42431</v>
      </c>
      <c r="X37" s="44">
        <v>44.09</v>
      </c>
      <c r="Y37" s="44">
        <v>46.94</v>
      </c>
      <c r="Z37" s="44">
        <v>43.86</v>
      </c>
      <c r="AA37" s="44">
        <v>46.92</v>
      </c>
      <c r="AB37" s="114">
        <v>5048300</v>
      </c>
      <c r="AC37" s="44">
        <v>46.69</v>
      </c>
      <c r="AD37" s="2">
        <f t="shared" si="2"/>
        <v>3.0799999999999983</v>
      </c>
      <c r="AE37" s="148">
        <f t="shared" si="3"/>
        <v>5.8970288047176078E-2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42430</v>
      </c>
      <c r="X38" s="44">
        <v>43.79</v>
      </c>
      <c r="Y38" s="44">
        <v>44.71</v>
      </c>
      <c r="Z38" s="44">
        <v>42.56</v>
      </c>
      <c r="AA38" s="44">
        <v>44.31</v>
      </c>
      <c r="AB38" s="114">
        <v>5232300</v>
      </c>
      <c r="AC38" s="44">
        <v>44.09</v>
      </c>
      <c r="AD38" s="2">
        <f t="shared" si="2"/>
        <v>2.1499999999999986</v>
      </c>
      <c r="AE38" s="148">
        <f t="shared" si="3"/>
        <v>1.6366989396034981E-2</v>
      </c>
    </row>
    <row r="39" spans="2:31" x14ac:dyDescent="0.25">
      <c r="B39" s="426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42429</v>
      </c>
      <c r="X39" s="44">
        <v>43.05</v>
      </c>
      <c r="Y39" s="44">
        <v>44.01</v>
      </c>
      <c r="Z39" s="44">
        <v>42.62</v>
      </c>
      <c r="AA39" s="44">
        <v>43.6</v>
      </c>
      <c r="AB39" s="114">
        <v>6697300</v>
      </c>
      <c r="AC39" s="44">
        <v>43.38</v>
      </c>
      <c r="AD39" s="2">
        <f t="shared" si="2"/>
        <v>1.3900000000000006</v>
      </c>
      <c r="AE39" s="148">
        <f t="shared" si="3"/>
        <v>1.213252449836677E-2</v>
      </c>
    </row>
    <row r="40" spans="2:31" x14ac:dyDescent="0.25">
      <c r="B40" s="426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42426</v>
      </c>
      <c r="X40" s="44">
        <v>42.69</v>
      </c>
      <c r="Y40" s="44">
        <v>43.62</v>
      </c>
      <c r="Z40" s="44">
        <v>42.48</v>
      </c>
      <c r="AA40" s="44">
        <v>43.07</v>
      </c>
      <c r="AB40" s="114">
        <v>5549300</v>
      </c>
      <c r="AC40" s="44">
        <v>42.86</v>
      </c>
      <c r="AD40" s="2">
        <f t="shared" si="2"/>
        <v>1.1400000000000006</v>
      </c>
      <c r="AE40" s="148">
        <f t="shared" si="3"/>
        <v>3.6016437031665571E-2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42425</v>
      </c>
      <c r="X41" s="44">
        <v>41.66</v>
      </c>
      <c r="Y41" s="44">
        <v>42.37</v>
      </c>
      <c r="Z41" s="44">
        <v>39.950000000000003</v>
      </c>
      <c r="AA41" s="44">
        <v>41.58</v>
      </c>
      <c r="AB41" s="114">
        <v>4257300</v>
      </c>
      <c r="AC41" s="44">
        <v>41.37</v>
      </c>
      <c r="AD41" s="2">
        <f t="shared" si="2"/>
        <v>2.4199999999999946</v>
      </c>
      <c r="AE41" s="148">
        <f t="shared" si="3"/>
        <v>-2.8922631959509282E-3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42424</v>
      </c>
      <c r="X42" s="44">
        <v>40.65</v>
      </c>
      <c r="Y42" s="44">
        <v>42.04</v>
      </c>
      <c r="Z42" s="44">
        <v>39.979999999999997</v>
      </c>
      <c r="AA42" s="44">
        <v>41.7</v>
      </c>
      <c r="AB42" s="114">
        <v>4909000</v>
      </c>
      <c r="AC42" s="44">
        <v>41.49</v>
      </c>
      <c r="AD42" s="2">
        <f t="shared" si="2"/>
        <v>2.0600000000000023</v>
      </c>
      <c r="AE42" s="148">
        <f t="shared" si="3"/>
        <v>-5.2745145049148956E-3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42423</v>
      </c>
      <c r="X43" s="44">
        <v>43.66</v>
      </c>
      <c r="Y43" s="44">
        <v>44.71</v>
      </c>
      <c r="Z43" s="44">
        <v>41.61</v>
      </c>
      <c r="AA43" s="44">
        <v>41.92</v>
      </c>
      <c r="AB43" s="114">
        <v>5151400</v>
      </c>
      <c r="AC43" s="44">
        <v>41.71</v>
      </c>
      <c r="AD43" s="2">
        <f t="shared" si="2"/>
        <v>3.1000000000000014</v>
      </c>
      <c r="AE43" s="148">
        <f t="shared" si="3"/>
        <v>-5.9738503155996381E-2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7" t="s">
        <v>78</v>
      </c>
      <c r="P44" s="427"/>
      <c r="T44" s="115" t="s">
        <v>94</v>
      </c>
      <c r="U44" s="37"/>
      <c r="W44" s="120">
        <v>42422</v>
      </c>
      <c r="X44" s="44">
        <v>43.47</v>
      </c>
      <c r="Y44" s="44">
        <v>44.59</v>
      </c>
      <c r="Z44" s="44">
        <v>43.04</v>
      </c>
      <c r="AA44" s="44">
        <v>44.58</v>
      </c>
      <c r="AB44" s="114">
        <v>5400700</v>
      </c>
      <c r="AC44" s="44">
        <v>44.36</v>
      </c>
      <c r="AD44" s="2">
        <f t="shared" si="2"/>
        <v>1.5500000000000043</v>
      </c>
      <c r="AE44" s="148">
        <f t="shared" si="3"/>
        <v>5.3681710213776768E-2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67.298000000000002</v>
      </c>
      <c r="R45" s="37"/>
      <c r="T45" s="118" t="s">
        <v>100</v>
      </c>
      <c r="U45" s="116">
        <v>61.17</v>
      </c>
      <c r="W45" s="120">
        <v>42419</v>
      </c>
      <c r="X45" s="44">
        <v>41.54</v>
      </c>
      <c r="Y45" s="44">
        <v>42.34</v>
      </c>
      <c r="Z45" s="44">
        <v>40.25</v>
      </c>
      <c r="AA45" s="44">
        <v>42.31</v>
      </c>
      <c r="AB45" s="114">
        <v>6160300</v>
      </c>
      <c r="AC45" s="44">
        <v>42.1</v>
      </c>
      <c r="AD45" s="2">
        <f t="shared" si="2"/>
        <v>2.0900000000000034</v>
      </c>
      <c r="AE45" s="148">
        <f t="shared" si="3"/>
        <v>5.7333970377448917E-3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66.686199999999999</v>
      </c>
      <c r="Q46" s="2"/>
      <c r="R46" s="37"/>
      <c r="T46" s="118" t="s">
        <v>101</v>
      </c>
      <c r="U46" s="116">
        <v>60.46</v>
      </c>
      <c r="W46" s="120">
        <v>42418</v>
      </c>
      <c r="X46" s="44">
        <v>44</v>
      </c>
      <c r="Y46" s="44">
        <v>44.2</v>
      </c>
      <c r="Z46" s="44">
        <v>41.49</v>
      </c>
      <c r="AA46" s="44">
        <v>42.07</v>
      </c>
      <c r="AB46" s="114">
        <v>7996700</v>
      </c>
      <c r="AC46" s="44">
        <v>41.86</v>
      </c>
      <c r="AD46" s="2">
        <f t="shared" si="2"/>
        <v>2.7100000000000009</v>
      </c>
      <c r="AE46" s="148">
        <f t="shared" si="3"/>
        <v>-3.2138728323699461E-2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66.074399999999997</v>
      </c>
      <c r="Q47" s="2"/>
      <c r="R47" s="37"/>
      <c r="T47" s="118" t="s">
        <v>102</v>
      </c>
      <c r="U47" s="116" t="s">
        <v>328</v>
      </c>
      <c r="W47" s="120">
        <v>42417</v>
      </c>
      <c r="X47" s="44">
        <v>41.57</v>
      </c>
      <c r="Y47" s="44">
        <v>44.14</v>
      </c>
      <c r="Z47" s="44">
        <v>41.43</v>
      </c>
      <c r="AA47" s="44">
        <v>43.47</v>
      </c>
      <c r="AB47" s="114">
        <v>7811600</v>
      </c>
      <c r="AC47" s="44">
        <v>43.25</v>
      </c>
      <c r="AD47" s="2">
        <f t="shared" si="2"/>
        <v>2.7100000000000009</v>
      </c>
      <c r="AE47" s="148">
        <f t="shared" si="3"/>
        <v>6.4222440944881942E-2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65.462600000000009</v>
      </c>
      <c r="Q48" s="2"/>
      <c r="R48" s="37"/>
      <c r="T48" s="118" t="s">
        <v>103</v>
      </c>
      <c r="U48" s="116" t="s">
        <v>329</v>
      </c>
      <c r="W48" s="120">
        <v>42416</v>
      </c>
      <c r="X48" s="44">
        <v>41</v>
      </c>
      <c r="Y48" s="44">
        <v>41.25</v>
      </c>
      <c r="Z48" s="44">
        <v>39.96</v>
      </c>
      <c r="AA48" s="44">
        <v>40.840000000000003</v>
      </c>
      <c r="AB48" s="114">
        <v>6583500</v>
      </c>
      <c r="AC48" s="44">
        <v>40.64</v>
      </c>
      <c r="AD48" s="2">
        <f t="shared" si="2"/>
        <v>1.2899999999999991</v>
      </c>
      <c r="AE48" s="148">
        <f t="shared" si="3"/>
        <v>1.8291155098972833E-2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64.850800000000007</v>
      </c>
      <c r="Q49" s="2"/>
      <c r="R49" s="37"/>
      <c r="T49" s="118" t="s">
        <v>104</v>
      </c>
      <c r="U49" s="116">
        <v>59.09</v>
      </c>
      <c r="W49" s="120">
        <v>42412</v>
      </c>
      <c r="X49" s="44">
        <v>39.28</v>
      </c>
      <c r="Y49" s="44">
        <v>40.15</v>
      </c>
      <c r="Z49" s="44">
        <v>38.5</v>
      </c>
      <c r="AA49" s="44">
        <v>40.11</v>
      </c>
      <c r="AB49" s="114">
        <v>12408000</v>
      </c>
      <c r="AC49" s="44">
        <v>39.909999999999997</v>
      </c>
      <c r="AD49" s="2">
        <f t="shared" si="2"/>
        <v>1.6499999999999986</v>
      </c>
      <c r="AE49" s="148">
        <f t="shared" si="3"/>
        <v>3.0201342281878985E-2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64.239000000000004</v>
      </c>
      <c r="Q50" s="2"/>
      <c r="R50" s="37"/>
      <c r="T50" s="118" t="s">
        <v>105</v>
      </c>
      <c r="U50" s="116">
        <v>1.5899399999999999</v>
      </c>
      <c r="W50" s="120">
        <v>42411</v>
      </c>
      <c r="X50" s="44">
        <v>38.44</v>
      </c>
      <c r="Y50" s="44">
        <v>39.409999999999997</v>
      </c>
      <c r="Z50" s="44">
        <v>36.950000000000003</v>
      </c>
      <c r="AA50" s="44">
        <v>38.93</v>
      </c>
      <c r="AB50" s="114">
        <v>9707200</v>
      </c>
      <c r="AC50" s="44">
        <v>38.74</v>
      </c>
      <c r="AD50" s="2">
        <f t="shared" si="2"/>
        <v>2.4599999999999937</v>
      </c>
      <c r="AE50" s="148">
        <f t="shared" si="3"/>
        <v>-8.9536965975953731E-3</v>
      </c>
    </row>
    <row r="51" spans="1:31" x14ac:dyDescent="0.25">
      <c r="C51" s="4"/>
      <c r="D51" s="271"/>
      <c r="E51" s="3"/>
      <c r="F51" s="3"/>
      <c r="O51" s="93">
        <v>1.04</v>
      </c>
      <c r="P51" s="93">
        <f t="shared" si="6"/>
        <v>63.627200000000002</v>
      </c>
      <c r="Q51" s="2"/>
      <c r="R51" s="37"/>
      <c r="T51" s="118" t="s">
        <v>106</v>
      </c>
      <c r="U51" s="116" t="s">
        <v>257</v>
      </c>
      <c r="W51" s="120">
        <v>42410</v>
      </c>
      <c r="X51" s="44">
        <v>39.22</v>
      </c>
      <c r="Y51" s="44">
        <v>40.15</v>
      </c>
      <c r="Z51" s="44">
        <v>38.75</v>
      </c>
      <c r="AA51" s="44">
        <v>39.29</v>
      </c>
      <c r="AB51" s="114">
        <v>9993900</v>
      </c>
      <c r="AC51" s="44">
        <v>39.090000000000003</v>
      </c>
      <c r="AD51" s="2">
        <f t="shared" si="2"/>
        <v>1.3999999999999986</v>
      </c>
      <c r="AE51" s="148">
        <f t="shared" si="3"/>
        <v>1.5061023110880534E-2</v>
      </c>
    </row>
    <row r="52" spans="1:31" x14ac:dyDescent="0.25">
      <c r="O52" s="93">
        <v>1.03</v>
      </c>
      <c r="P52" s="93">
        <f t="shared" si="6"/>
        <v>63.0154</v>
      </c>
      <c r="Q52" s="2"/>
      <c r="R52" s="37"/>
      <c r="T52" s="118"/>
      <c r="U52" s="116"/>
      <c r="W52" s="120">
        <v>42409</v>
      </c>
      <c r="X52" s="44">
        <v>38.28</v>
      </c>
      <c r="Y52" s="44">
        <v>39.369999999999997</v>
      </c>
      <c r="Z52" s="44">
        <v>37.35</v>
      </c>
      <c r="AA52" s="44">
        <v>38.700000000000003</v>
      </c>
      <c r="AB52" s="114">
        <v>8910000</v>
      </c>
      <c r="AC52" s="44">
        <v>38.51</v>
      </c>
      <c r="AD52" s="2">
        <f t="shared" si="2"/>
        <v>2.019999999999996</v>
      </c>
      <c r="AE52" s="148">
        <f t="shared" si="3"/>
        <v>-7.4742268041236848E-3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62.403599999999997</v>
      </c>
      <c r="Q53" s="2"/>
      <c r="R53" s="37"/>
      <c r="T53" s="118" t="s">
        <v>107</v>
      </c>
      <c r="U53" s="116" t="s">
        <v>330</v>
      </c>
      <c r="W53" s="120">
        <v>42408</v>
      </c>
      <c r="X53" s="44">
        <v>37.229999999999997</v>
      </c>
      <c r="Y53" s="44">
        <v>39.119999999999997</v>
      </c>
      <c r="Z53" s="44">
        <v>37</v>
      </c>
      <c r="AA53" s="44">
        <v>38.99</v>
      </c>
      <c r="AB53" s="114">
        <v>14543500</v>
      </c>
      <c r="AC53" s="44">
        <v>38.799999999999997</v>
      </c>
      <c r="AD53" s="2">
        <f t="shared" si="2"/>
        <v>2.1199999999999974</v>
      </c>
      <c r="AE53" s="148">
        <f t="shared" si="3"/>
        <v>2.564102564102555E-2</v>
      </c>
    </row>
    <row r="54" spans="1:31" x14ac:dyDescent="0.25">
      <c r="O54" s="93">
        <v>1.01</v>
      </c>
      <c r="P54" s="93">
        <f t="shared" si="6"/>
        <v>61.791800000000002</v>
      </c>
      <c r="Q54" s="2"/>
      <c r="R54" s="37"/>
      <c r="T54" s="118" t="s">
        <v>108</v>
      </c>
      <c r="U54" s="116" t="s">
        <v>289</v>
      </c>
      <c r="W54" s="120">
        <v>42405</v>
      </c>
      <c r="X54" s="44">
        <v>38.700000000000003</v>
      </c>
      <c r="Y54" s="44">
        <v>39.299999999999997</v>
      </c>
      <c r="Z54" s="44">
        <v>38</v>
      </c>
      <c r="AA54" s="44">
        <v>38.020000000000003</v>
      </c>
      <c r="AB54" s="114">
        <v>40193500</v>
      </c>
      <c r="AC54" s="44">
        <v>37.83</v>
      </c>
      <c r="AD54" s="2">
        <f t="shared" si="2"/>
        <v>1.2999999999999972</v>
      </c>
      <c r="AE54" s="148">
        <f t="shared" si="3"/>
        <v>-0.12531791907514456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3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61.18</v>
      </c>
      <c r="Q55" s="2"/>
      <c r="R55" s="37"/>
      <c r="T55" s="118" t="s">
        <v>109</v>
      </c>
      <c r="U55" s="117">
        <v>5894414</v>
      </c>
      <c r="W55" s="120">
        <v>42404</v>
      </c>
      <c r="X55" s="44">
        <v>43.38</v>
      </c>
      <c r="Y55" s="44">
        <v>45.16</v>
      </c>
      <c r="Z55" s="44">
        <v>42.53</v>
      </c>
      <c r="AA55" s="44">
        <v>43.47</v>
      </c>
      <c r="AB55" s="114">
        <v>10121600</v>
      </c>
      <c r="AC55" s="44">
        <v>43.25</v>
      </c>
      <c r="AD55" s="2">
        <f t="shared" si="2"/>
        <v>2.6299999999999955</v>
      </c>
      <c r="AE55" s="148">
        <f t="shared" si="3"/>
        <v>1.0986442262739482E-2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60.568199999999997</v>
      </c>
      <c r="Q56" s="2"/>
      <c r="R56" s="37"/>
      <c r="T56" s="118" t="s">
        <v>112</v>
      </c>
      <c r="U56" s="117">
        <v>6817160</v>
      </c>
      <c r="W56" s="120">
        <v>42403</v>
      </c>
      <c r="X56" s="44">
        <v>40.270000000000003</v>
      </c>
      <c r="Y56" s="44">
        <v>43.02</v>
      </c>
      <c r="Z56" s="44">
        <v>38.97</v>
      </c>
      <c r="AA56" s="44">
        <v>42.99</v>
      </c>
      <c r="AB56" s="114">
        <v>10059700</v>
      </c>
      <c r="AC56" s="44">
        <v>42.78</v>
      </c>
      <c r="AD56" s="2">
        <f t="shared" si="2"/>
        <v>4.0500000000000043</v>
      </c>
      <c r="AE56" s="148">
        <f t="shared" si="3"/>
        <v>9.2441266598570104E-2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59.956400000000002</v>
      </c>
      <c r="Q57" s="2"/>
      <c r="R57" s="37"/>
      <c r="T57" s="118" t="s">
        <v>110</v>
      </c>
      <c r="U57" s="116" t="s">
        <v>331</v>
      </c>
      <c r="W57" s="120">
        <v>42402</v>
      </c>
      <c r="X57" s="44">
        <v>40.57</v>
      </c>
      <c r="Y57" s="44">
        <v>40.57</v>
      </c>
      <c r="Z57" s="44">
        <v>38.770000000000003</v>
      </c>
      <c r="AA57" s="44">
        <v>39.36</v>
      </c>
      <c r="AB57" s="114">
        <v>7280400</v>
      </c>
      <c r="AC57" s="44">
        <v>39.159999999999997</v>
      </c>
      <c r="AD57" s="2">
        <f t="shared" si="2"/>
        <v>1.7999999999999972</v>
      </c>
      <c r="AE57" s="148">
        <f t="shared" si="3"/>
        <v>-5.752105896510229E-2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59.3446</v>
      </c>
      <c r="Q58" s="2"/>
      <c r="R58" s="37"/>
      <c r="T58" s="118" t="s">
        <v>113</v>
      </c>
      <c r="U58" s="116" t="s">
        <v>132</v>
      </c>
      <c r="W58" s="120">
        <v>42401</v>
      </c>
      <c r="X58" s="44">
        <v>41.38</v>
      </c>
      <c r="Y58" s="44">
        <v>42.26</v>
      </c>
      <c r="Z58" s="44">
        <v>40.799999999999997</v>
      </c>
      <c r="AA58" s="44">
        <v>41.76</v>
      </c>
      <c r="AB58" s="114">
        <v>6180900</v>
      </c>
      <c r="AC58" s="44">
        <v>41.55</v>
      </c>
      <c r="AD58" s="2">
        <f t="shared" si="2"/>
        <v>1.4600000000000009</v>
      </c>
      <c r="AE58" s="148">
        <f t="shared" si="3"/>
        <v>-1.7498226531094896E-2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58.732799999999997</v>
      </c>
      <c r="T59" s="118" t="s">
        <v>114</v>
      </c>
      <c r="U59" s="116">
        <v>-10.78</v>
      </c>
      <c r="W59" s="120">
        <v>42398</v>
      </c>
      <c r="X59" s="44">
        <v>40.83</v>
      </c>
      <c r="Y59" s="44">
        <v>42.66</v>
      </c>
      <c r="Z59" s="44">
        <v>40.520000000000003</v>
      </c>
      <c r="AA59" s="44">
        <v>42.5</v>
      </c>
      <c r="AB59" s="114">
        <v>8134500</v>
      </c>
      <c r="AC59" s="44">
        <v>42.29</v>
      </c>
      <c r="AD59" s="2">
        <f t="shared" si="2"/>
        <v>2.1399999999999935</v>
      </c>
      <c r="AE59" s="148">
        <f t="shared" si="3"/>
        <v>5.3562531141006398E-2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58.120999999999995</v>
      </c>
      <c r="T60" s="118" t="s">
        <v>111</v>
      </c>
      <c r="U60" s="116" t="s">
        <v>290</v>
      </c>
      <c r="W60" s="120">
        <v>42397</v>
      </c>
      <c r="X60" s="44">
        <v>40.590000000000003</v>
      </c>
      <c r="Y60" s="44">
        <v>41.99</v>
      </c>
      <c r="Z60" s="44">
        <v>39.049999999999997</v>
      </c>
      <c r="AA60" s="44">
        <v>40.340000000000003</v>
      </c>
      <c r="AB60" s="114">
        <v>9889000</v>
      </c>
      <c r="AC60" s="44">
        <v>40.14</v>
      </c>
      <c r="AD60" s="2">
        <f t="shared" si="2"/>
        <v>2.9400000000000048</v>
      </c>
      <c r="AE60" s="148">
        <f t="shared" si="3"/>
        <v>9.4627761112626052E-2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57.5092</v>
      </c>
      <c r="W61" s="120">
        <v>42396</v>
      </c>
      <c r="X61" s="44">
        <v>34.97</v>
      </c>
      <c r="Y61" s="44">
        <v>39.659999999999997</v>
      </c>
      <c r="Z61" s="44">
        <v>34.020000000000003</v>
      </c>
      <c r="AA61" s="44">
        <v>36.85</v>
      </c>
      <c r="AB61" s="114">
        <v>11428700</v>
      </c>
      <c r="AC61" s="44">
        <v>36.67</v>
      </c>
      <c r="AD61" s="2">
        <f t="shared" si="2"/>
        <v>5.6399999999999935</v>
      </c>
      <c r="AE61" s="148">
        <f t="shared" si="3"/>
        <v>5.8602771362586736E-2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56.897400000000005</v>
      </c>
      <c r="W62" s="120">
        <v>42395</v>
      </c>
      <c r="X62" s="44">
        <v>35.119999999999997</v>
      </c>
      <c r="Y62" s="44">
        <v>35.979999999999997</v>
      </c>
      <c r="Z62" s="44">
        <v>34.549999999999997</v>
      </c>
      <c r="AA62" s="44">
        <v>34.81</v>
      </c>
      <c r="AB62" s="114">
        <v>8791100</v>
      </c>
      <c r="AC62" s="44">
        <v>34.64</v>
      </c>
      <c r="AD62" s="2">
        <f t="shared" si="2"/>
        <v>1.4299999999999997</v>
      </c>
      <c r="AE62" s="148">
        <f t="shared" si="3"/>
        <v>1.2569424144986741E-2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56.285600000000002</v>
      </c>
      <c r="W63" s="120">
        <v>42394</v>
      </c>
      <c r="X63" s="44">
        <v>37.159999999999997</v>
      </c>
      <c r="Y63" s="44">
        <v>37.840000000000003</v>
      </c>
      <c r="Z63" s="44">
        <v>34.28</v>
      </c>
      <c r="AA63" s="44">
        <v>34.380000000000003</v>
      </c>
      <c r="AB63" s="114">
        <v>10090500</v>
      </c>
      <c r="AC63" s="44">
        <v>34.21</v>
      </c>
      <c r="AD63" s="2">
        <f t="shared" si="2"/>
        <v>3.5600000000000023</v>
      </c>
      <c r="AE63" s="148">
        <f t="shared" si="3"/>
        <v>-0.10304142632406921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55.6738</v>
      </c>
      <c r="W64" s="120">
        <v>42391</v>
      </c>
      <c r="X64" s="44">
        <v>39.409999999999997</v>
      </c>
      <c r="Y64" s="44">
        <v>39.950000000000003</v>
      </c>
      <c r="Z64" s="44">
        <v>36.799999999999997</v>
      </c>
      <c r="AA64" s="44">
        <v>38.33</v>
      </c>
      <c r="AB64" s="114">
        <v>7601000</v>
      </c>
      <c r="AC64" s="44">
        <v>38.14</v>
      </c>
      <c r="AD64" s="2">
        <f t="shared" si="2"/>
        <v>3.1500000000000057</v>
      </c>
      <c r="AE64" s="148">
        <f t="shared" si="3"/>
        <v>1.8968741651081977E-2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55.061999999999998</v>
      </c>
      <c r="W65" s="120">
        <v>42390</v>
      </c>
      <c r="X65" s="44">
        <v>35.07</v>
      </c>
      <c r="Y65" s="44">
        <v>37.950000000000003</v>
      </c>
      <c r="Z65" s="44">
        <v>35</v>
      </c>
      <c r="AA65" s="44">
        <v>37.619999999999997</v>
      </c>
      <c r="AB65" s="114">
        <v>7468600</v>
      </c>
      <c r="AC65" s="44">
        <v>37.43</v>
      </c>
      <c r="AD65" s="2">
        <f t="shared" si="2"/>
        <v>2.9500000000000028</v>
      </c>
      <c r="AE65" s="148">
        <f t="shared" si="3"/>
        <v>6.8512703397088259E-2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42389</v>
      </c>
      <c r="X66" s="44">
        <v>35.770000000000003</v>
      </c>
      <c r="Y66" s="44">
        <v>35.770000000000003</v>
      </c>
      <c r="Z66" s="44">
        <v>32.409999999999997</v>
      </c>
      <c r="AA66" s="44">
        <v>35.21</v>
      </c>
      <c r="AB66" s="114">
        <v>10518900</v>
      </c>
      <c r="AC66" s="44">
        <v>35.03</v>
      </c>
      <c r="AD66" s="2">
        <f t="shared" si="2"/>
        <v>3.3600000000000065</v>
      </c>
      <c r="AE66" s="148">
        <f t="shared" si="3"/>
        <v>-3.6313617606602455E-2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42388</v>
      </c>
      <c r="X67" s="44">
        <v>38.97</v>
      </c>
      <c r="Y67" s="44">
        <v>39.26</v>
      </c>
      <c r="Z67" s="44">
        <v>35.72</v>
      </c>
      <c r="AA67" s="44">
        <v>36.53</v>
      </c>
      <c r="AB67" s="114">
        <v>6149500</v>
      </c>
      <c r="AC67" s="44">
        <v>36.35</v>
      </c>
      <c r="AD67" s="2">
        <f>Y67-Z67</f>
        <v>3.5399999999999991</v>
      </c>
      <c r="AE67" s="148">
        <f>AC67/AC68-1</f>
        <v>-5.6579288865818866E-2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42384</v>
      </c>
      <c r="X68" s="44">
        <v>38</v>
      </c>
      <c r="Y68" s="44">
        <v>39.21</v>
      </c>
      <c r="Z68" s="44">
        <v>37.71</v>
      </c>
      <c r="AA68" s="44">
        <v>38.72</v>
      </c>
      <c r="AB68" s="114">
        <v>6923600</v>
      </c>
      <c r="AC68" s="44">
        <v>38.53</v>
      </c>
      <c r="AD68" s="2">
        <f>Y68-Z68</f>
        <v>1.5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  <row r="98" spans="2:9" x14ac:dyDescent="0.25">
      <c r="B98" s="211"/>
      <c r="C98" s="12"/>
      <c r="D98" s="220"/>
      <c r="E98" s="43"/>
      <c r="F98" s="43"/>
      <c r="G98" s="43"/>
      <c r="H98" s="261"/>
      <c r="I98" s="213"/>
    </row>
    <row r="99" spans="2:9" x14ac:dyDescent="0.25">
      <c r="B99" s="211"/>
      <c r="C99" s="12"/>
      <c r="D99" s="220"/>
      <c r="E99" s="43"/>
      <c r="F99" s="43"/>
      <c r="G99" s="43"/>
      <c r="H99" s="261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33" priority="13">
      <formula>F73&gt;0</formula>
    </cfRule>
    <cfRule type="expression" dxfId="332" priority="14">
      <formula>F73&lt;0</formula>
    </cfRule>
  </conditionalFormatting>
  <conditionalFormatting sqref="H73:H10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42480</v>
      </c>
      <c r="X2" s="12">
        <v>82.73</v>
      </c>
      <c r="Y2" s="12">
        <v>84.61</v>
      </c>
      <c r="Z2" s="12">
        <v>82.2</v>
      </c>
      <c r="AA2" s="12">
        <v>83.85</v>
      </c>
      <c r="AB2" s="105">
        <v>6243300</v>
      </c>
      <c r="AC2" s="12">
        <v>83.85</v>
      </c>
      <c r="AD2" s="2">
        <f>Y2-Z2</f>
        <v>2.4099999999999966</v>
      </c>
      <c r="AE2" s="148">
        <f>AC2/AC3-1</f>
        <v>1.9576848249027279E-2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83.85</v>
      </c>
      <c r="W3" s="143">
        <v>42479</v>
      </c>
      <c r="X3" s="12">
        <v>81.98</v>
      </c>
      <c r="Y3" s="12">
        <v>83.02</v>
      </c>
      <c r="Z3" s="12">
        <v>81.34</v>
      </c>
      <c r="AA3" s="12">
        <v>82.24</v>
      </c>
      <c r="AB3" s="105">
        <v>6911600</v>
      </c>
      <c r="AC3" s="12">
        <v>82.24</v>
      </c>
      <c r="AD3" s="2">
        <f t="shared" ref="AD3:AD66" si="1">Y3-Z3</f>
        <v>1.6799999999999926</v>
      </c>
      <c r="AE3" s="148">
        <f t="shared" ref="AE3:AE66" si="2">AC3/AC4-1</f>
        <v>1.6815034619188873E-2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83.85</v>
      </c>
      <c r="W4" s="143">
        <v>42478</v>
      </c>
      <c r="X4" s="12">
        <v>79.98</v>
      </c>
      <c r="Y4" s="12">
        <v>82.04</v>
      </c>
      <c r="Z4" s="12">
        <v>78.62</v>
      </c>
      <c r="AA4" s="12">
        <v>80.88</v>
      </c>
      <c r="AB4" s="105">
        <v>7348100</v>
      </c>
      <c r="AC4" s="12">
        <v>80.88</v>
      </c>
      <c r="AD4" s="2">
        <f t="shared" si="1"/>
        <v>3.4200000000000017</v>
      </c>
      <c r="AE4" s="148">
        <f t="shared" si="2"/>
        <v>-4.0635389730329097E-3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42475</v>
      </c>
      <c r="X5" s="12">
        <v>82.19</v>
      </c>
      <c r="Y5" s="12">
        <v>82.42</v>
      </c>
      <c r="Z5" s="12">
        <v>81.02</v>
      </c>
      <c r="AA5" s="12">
        <v>81.209999999999994</v>
      </c>
      <c r="AB5" s="105">
        <v>3799100</v>
      </c>
      <c r="AC5" s="12">
        <v>81.209999999999994</v>
      </c>
      <c r="AD5" s="2">
        <f t="shared" si="1"/>
        <v>1.4000000000000057</v>
      </c>
      <c r="AE5" s="148">
        <f t="shared" si="2"/>
        <v>-1.348396501457727E-2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42474</v>
      </c>
      <c r="X6" s="12">
        <v>82.18</v>
      </c>
      <c r="Y6" s="12">
        <v>83.03</v>
      </c>
      <c r="Z6" s="12">
        <v>81.290000000000006</v>
      </c>
      <c r="AA6" s="12">
        <v>82.32</v>
      </c>
      <c r="AB6" s="105">
        <v>5070200</v>
      </c>
      <c r="AC6" s="12">
        <v>82.32</v>
      </c>
      <c r="AD6" s="2">
        <f t="shared" si="1"/>
        <v>1.7399999999999949</v>
      </c>
      <c r="AE6" s="148">
        <f t="shared" si="2"/>
        <v>7.342143906020393E-3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42473</v>
      </c>
      <c r="X7" s="12">
        <v>80.67</v>
      </c>
      <c r="Y7" s="12">
        <v>82.15</v>
      </c>
      <c r="Z7" s="12">
        <v>80.17</v>
      </c>
      <c r="AA7" s="12">
        <v>81.72</v>
      </c>
      <c r="AB7" s="105">
        <v>4499800</v>
      </c>
      <c r="AC7" s="12">
        <v>81.72</v>
      </c>
      <c r="AD7" s="2">
        <f t="shared" si="1"/>
        <v>1.980000000000004</v>
      </c>
      <c r="AE7" s="148">
        <f t="shared" si="2"/>
        <v>2.6117528879959773E-2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42472</v>
      </c>
      <c r="X8" s="12">
        <v>78.33</v>
      </c>
      <c r="Y8" s="12">
        <v>80.260000000000005</v>
      </c>
      <c r="Z8" s="12">
        <v>78.19</v>
      </c>
      <c r="AA8" s="12">
        <v>79.64</v>
      </c>
      <c r="AB8" s="105">
        <v>4610900</v>
      </c>
      <c r="AC8" s="12">
        <v>79.64</v>
      </c>
      <c r="AD8" s="2">
        <f t="shared" si="1"/>
        <v>2.0700000000000074</v>
      </c>
      <c r="AE8" s="148">
        <f t="shared" si="2"/>
        <v>1.2072690303723599E-2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42471</v>
      </c>
      <c r="X9" s="12">
        <v>79.14</v>
      </c>
      <c r="Y9" s="12">
        <v>80.510000000000005</v>
      </c>
      <c r="Z9" s="12">
        <v>78.58</v>
      </c>
      <c r="AA9" s="12">
        <v>78.69</v>
      </c>
      <c r="AB9" s="105">
        <v>4104100</v>
      </c>
      <c r="AC9" s="12">
        <v>78.69</v>
      </c>
      <c r="AD9" s="2">
        <f t="shared" si="1"/>
        <v>1.9300000000000068</v>
      </c>
      <c r="AE9" s="148">
        <f t="shared" si="2"/>
        <v>-6.0629026146268306E-3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42468</v>
      </c>
      <c r="X10" s="12">
        <v>78.66</v>
      </c>
      <c r="Y10" s="12">
        <v>80.58</v>
      </c>
      <c r="Z10" s="12">
        <v>78.319999999999993</v>
      </c>
      <c r="AA10" s="12">
        <v>79.17</v>
      </c>
      <c r="AB10" s="105">
        <v>4211200</v>
      </c>
      <c r="AC10" s="12">
        <v>79.17</v>
      </c>
      <c r="AD10" s="2">
        <f t="shared" si="1"/>
        <v>2.2600000000000051</v>
      </c>
      <c r="AE10" s="148">
        <f t="shared" si="2"/>
        <v>1.5000000000000124E-2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42467</v>
      </c>
      <c r="X11" s="12">
        <v>77.959999999999994</v>
      </c>
      <c r="Y11" s="12">
        <v>78.67</v>
      </c>
      <c r="Z11" s="12">
        <v>77.42</v>
      </c>
      <c r="AA11" s="12">
        <v>78</v>
      </c>
      <c r="AB11" s="105">
        <v>4232600</v>
      </c>
      <c r="AC11" s="12">
        <v>78</v>
      </c>
      <c r="AD11" s="2">
        <f t="shared" si="1"/>
        <v>1.25</v>
      </c>
      <c r="AE11" s="148">
        <f t="shared" si="2"/>
        <v>-4.4671346522016098E-3</v>
      </c>
    </row>
    <row r="12" spans="1:31" x14ac:dyDescent="0.25">
      <c r="U12" s="147"/>
      <c r="W12" s="143">
        <v>42466</v>
      </c>
      <c r="X12" s="12">
        <v>78.349999999999994</v>
      </c>
      <c r="Y12" s="12">
        <v>78.53</v>
      </c>
      <c r="Z12" s="12">
        <v>77.37</v>
      </c>
      <c r="AA12" s="12">
        <v>78.349999999999994</v>
      </c>
      <c r="AB12" s="105">
        <v>4343100</v>
      </c>
      <c r="AC12" s="12">
        <v>78.349999999999994</v>
      </c>
      <c r="AD12" s="2">
        <f t="shared" si="1"/>
        <v>1.1599999999999966</v>
      </c>
      <c r="AE12" s="148">
        <f t="shared" si="2"/>
        <v>-3.4342406512338775E-3</v>
      </c>
    </row>
    <row r="13" spans="1:31" x14ac:dyDescent="0.25">
      <c r="T13" s="75"/>
      <c r="W13" s="143">
        <v>42465</v>
      </c>
      <c r="X13" s="12">
        <v>77.55</v>
      </c>
      <c r="Y13" s="12">
        <v>78.98</v>
      </c>
      <c r="Z13" s="12">
        <v>77.290000000000006</v>
      </c>
      <c r="AA13" s="12">
        <v>78.62</v>
      </c>
      <c r="AB13" s="105">
        <v>3604700</v>
      </c>
      <c r="AC13" s="12">
        <v>78.62</v>
      </c>
      <c r="AD13" s="2">
        <f t="shared" si="1"/>
        <v>1.6899999999999977</v>
      </c>
      <c r="AE13" s="148">
        <f t="shared" si="2"/>
        <v>3.5741639009445603E-3</v>
      </c>
    </row>
    <row r="14" spans="1:31" x14ac:dyDescent="0.25">
      <c r="W14" s="143">
        <v>42464</v>
      </c>
      <c r="X14" s="12">
        <v>78.72</v>
      </c>
      <c r="Y14" s="12">
        <v>80.02</v>
      </c>
      <c r="Z14" s="12">
        <v>78.17</v>
      </c>
      <c r="AA14" s="12">
        <v>78.34</v>
      </c>
      <c r="AB14" s="105">
        <v>3464800</v>
      </c>
      <c r="AC14" s="12">
        <v>78.34</v>
      </c>
      <c r="AD14" s="2">
        <f t="shared" si="1"/>
        <v>1.8499999999999943</v>
      </c>
      <c r="AE14" s="148">
        <f t="shared" si="2"/>
        <v>-7.3492143943233446E-3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42461</v>
      </c>
      <c r="X15" s="12">
        <v>78.819999999999993</v>
      </c>
      <c r="Y15" s="12">
        <v>79.42</v>
      </c>
      <c r="Z15" s="12">
        <v>78.03</v>
      </c>
      <c r="AA15" s="12">
        <v>78.92</v>
      </c>
      <c r="AB15" s="105">
        <v>4219400</v>
      </c>
      <c r="AC15" s="12">
        <v>78.92</v>
      </c>
      <c r="AD15" s="2">
        <f t="shared" si="1"/>
        <v>1.3900000000000006</v>
      </c>
      <c r="AE15" s="148">
        <f t="shared" si="2"/>
        <v>-7.9195474544311306E-3</v>
      </c>
    </row>
    <row r="16" spans="1:31" x14ac:dyDescent="0.25">
      <c r="W16" s="143">
        <v>42460</v>
      </c>
      <c r="X16" s="12">
        <v>80.290000000000006</v>
      </c>
      <c r="Y16" s="12">
        <v>80.709999999999994</v>
      </c>
      <c r="Z16" s="12">
        <v>78.540000000000006</v>
      </c>
      <c r="AA16" s="12">
        <v>79.55</v>
      </c>
      <c r="AB16" s="105">
        <v>5096400</v>
      </c>
      <c r="AC16" s="12">
        <v>79.55</v>
      </c>
      <c r="AD16" s="2">
        <f t="shared" si="1"/>
        <v>2.1699999999999875</v>
      </c>
      <c r="AE16" s="148">
        <f t="shared" si="2"/>
        <v>-1.2537239324726945E-2</v>
      </c>
    </row>
    <row r="17" spans="2:31" x14ac:dyDescent="0.25">
      <c r="W17" s="143">
        <v>42459</v>
      </c>
      <c r="X17" s="12">
        <v>80.400000000000006</v>
      </c>
      <c r="Y17" s="12">
        <v>81.45</v>
      </c>
      <c r="Z17" s="12">
        <v>80.17</v>
      </c>
      <c r="AA17" s="12">
        <v>80.56</v>
      </c>
      <c r="AB17" s="105">
        <v>3136300</v>
      </c>
      <c r="AC17" s="12">
        <v>80.56</v>
      </c>
      <c r="AD17" s="2">
        <f t="shared" si="1"/>
        <v>1.2800000000000011</v>
      </c>
      <c r="AE17" s="148">
        <f t="shared" si="2"/>
        <v>9.52380952380949E-3</v>
      </c>
    </row>
    <row r="18" spans="2:31" x14ac:dyDescent="0.25">
      <c r="W18" s="143">
        <v>42458</v>
      </c>
      <c r="X18" s="12">
        <v>78.41</v>
      </c>
      <c r="Y18" s="12">
        <v>79.989999999999995</v>
      </c>
      <c r="Z18" s="12">
        <v>77.8</v>
      </c>
      <c r="AA18" s="12">
        <v>79.8</v>
      </c>
      <c r="AB18" s="105">
        <v>4338900</v>
      </c>
      <c r="AC18" s="12">
        <v>79.8</v>
      </c>
      <c r="AD18" s="2">
        <f t="shared" si="1"/>
        <v>2.1899999999999977</v>
      </c>
      <c r="AE18" s="148">
        <f t="shared" si="2"/>
        <v>1.2561857632280127E-2</v>
      </c>
    </row>
    <row r="19" spans="2:31" x14ac:dyDescent="0.25">
      <c r="W19" s="143">
        <v>42457</v>
      </c>
      <c r="X19" s="12">
        <v>80.75</v>
      </c>
      <c r="Y19" s="12">
        <v>80.92</v>
      </c>
      <c r="Z19" s="12">
        <v>78.47</v>
      </c>
      <c r="AA19" s="12">
        <v>78.81</v>
      </c>
      <c r="AB19" s="105">
        <v>6304700</v>
      </c>
      <c r="AC19" s="12">
        <v>78.81</v>
      </c>
      <c r="AD19" s="2">
        <f t="shared" si="1"/>
        <v>2.4500000000000028</v>
      </c>
      <c r="AE19" s="148">
        <f t="shared" si="2"/>
        <v>-2.6075135936727611E-2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3" t="s">
        <v>167</v>
      </c>
      <c r="H20" s="253" t="s">
        <v>90</v>
      </c>
      <c r="I20" s="253" t="s">
        <v>174</v>
      </c>
      <c r="W20" s="143">
        <v>42453</v>
      </c>
      <c r="X20" s="12">
        <v>80.78</v>
      </c>
      <c r="Y20" s="12">
        <v>81.27</v>
      </c>
      <c r="Z20" s="12">
        <v>80.040000000000006</v>
      </c>
      <c r="AA20" s="12">
        <v>80.92</v>
      </c>
      <c r="AB20" s="105">
        <v>4209600</v>
      </c>
      <c r="AC20" s="12">
        <v>80.92</v>
      </c>
      <c r="AD20" s="2">
        <f t="shared" si="1"/>
        <v>1.2299999999999898</v>
      </c>
      <c r="AE20" s="148">
        <f t="shared" si="2"/>
        <v>-7.3601570166829111E-3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42452</v>
      </c>
      <c r="X21" s="12">
        <v>82.13</v>
      </c>
      <c r="Y21" s="12">
        <v>82.35</v>
      </c>
      <c r="Z21" s="12">
        <v>81.39</v>
      </c>
      <c r="AA21" s="12">
        <v>81.52</v>
      </c>
      <c r="AB21" s="105">
        <v>4203600</v>
      </c>
      <c r="AC21" s="12">
        <v>81.52</v>
      </c>
      <c r="AD21" s="2">
        <f t="shared" si="1"/>
        <v>0.95999999999999375</v>
      </c>
      <c r="AE21" s="148">
        <f t="shared" si="2"/>
        <v>-6.5805508164757942E-3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42451</v>
      </c>
      <c r="X22" s="12">
        <v>83.05</v>
      </c>
      <c r="Y22" s="12">
        <v>83.27</v>
      </c>
      <c r="Z22" s="12">
        <v>81.709999999999994</v>
      </c>
      <c r="AA22" s="12">
        <v>82.06</v>
      </c>
      <c r="AB22" s="105">
        <v>5133200</v>
      </c>
      <c r="AC22" s="12">
        <v>82.06</v>
      </c>
      <c r="AD22" s="2">
        <f t="shared" si="1"/>
        <v>1.5600000000000023</v>
      </c>
      <c r="AE22" s="148">
        <f t="shared" si="2"/>
        <v>-2.2862586330078649E-2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42450</v>
      </c>
      <c r="X23" s="12">
        <v>84.39</v>
      </c>
      <c r="Y23" s="12">
        <v>84.98</v>
      </c>
      <c r="Z23" s="12">
        <v>83.47</v>
      </c>
      <c r="AA23" s="12">
        <v>83.98</v>
      </c>
      <c r="AB23" s="105">
        <v>3790500</v>
      </c>
      <c r="AC23" s="12">
        <v>83.98</v>
      </c>
      <c r="AD23" s="2">
        <f t="shared" si="1"/>
        <v>1.5100000000000051</v>
      </c>
      <c r="AE23" s="148">
        <f t="shared" si="2"/>
        <v>-5.2120350627813394E-3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42447</v>
      </c>
      <c r="X24" s="12">
        <v>83.45</v>
      </c>
      <c r="Y24" s="12">
        <v>85.3</v>
      </c>
      <c r="Z24" s="12">
        <v>83.27</v>
      </c>
      <c r="AA24" s="12">
        <v>84.42</v>
      </c>
      <c r="AB24" s="105">
        <v>8335700</v>
      </c>
      <c r="AC24" s="12">
        <v>84.42</v>
      </c>
      <c r="AD24" s="2">
        <f t="shared" si="1"/>
        <v>2.0300000000000011</v>
      </c>
      <c r="AE24" s="148">
        <f t="shared" si="2"/>
        <v>1.6129032258064502E-2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42446</v>
      </c>
      <c r="X25" s="12">
        <v>80.709999999999994</v>
      </c>
      <c r="Y25" s="12">
        <v>83.27</v>
      </c>
      <c r="Z25" s="12">
        <v>79.61</v>
      </c>
      <c r="AA25" s="12">
        <v>83.08</v>
      </c>
      <c r="AB25" s="105">
        <v>4969800</v>
      </c>
      <c r="AC25" s="12">
        <v>83.08</v>
      </c>
      <c r="AD25" s="2">
        <f t="shared" si="1"/>
        <v>3.6599999999999966</v>
      </c>
      <c r="AE25" s="148">
        <f t="shared" si="2"/>
        <v>3.4491346034117853E-2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42445</v>
      </c>
      <c r="X26" s="12">
        <v>80.14</v>
      </c>
      <c r="Y26" s="12">
        <v>80.790000000000006</v>
      </c>
      <c r="Z26" s="12">
        <v>79.37</v>
      </c>
      <c r="AA26" s="12">
        <v>80.31</v>
      </c>
      <c r="AB26" s="105">
        <v>3194900</v>
      </c>
      <c r="AC26" s="12">
        <v>80.31</v>
      </c>
      <c r="AD26" s="2">
        <f t="shared" si="1"/>
        <v>1.4200000000000017</v>
      </c>
      <c r="AE26" s="148">
        <f t="shared" si="2"/>
        <v>1.996257018091141E-3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42444</v>
      </c>
      <c r="X27" s="12">
        <v>79.62</v>
      </c>
      <c r="Y27" s="12">
        <v>80.150000000000006</v>
      </c>
      <c r="Z27" s="12">
        <v>78.63</v>
      </c>
      <c r="AA27" s="12">
        <v>80.150000000000006</v>
      </c>
      <c r="AB27" s="105">
        <v>4675300</v>
      </c>
      <c r="AC27" s="12">
        <v>80.150000000000006</v>
      </c>
      <c r="AD27" s="2">
        <f t="shared" si="1"/>
        <v>1.5200000000000102</v>
      </c>
      <c r="AE27" s="148">
        <f t="shared" si="2"/>
        <v>-2.4891101431236962E-3</v>
      </c>
    </row>
    <row r="28" spans="2:31" x14ac:dyDescent="0.25">
      <c r="W28" s="143">
        <v>42443</v>
      </c>
      <c r="X28" s="12">
        <v>80.7</v>
      </c>
      <c r="Y28" s="12">
        <v>81.47</v>
      </c>
      <c r="Z28" s="12">
        <v>80.150000000000006</v>
      </c>
      <c r="AA28" s="12">
        <v>80.349999999999994</v>
      </c>
      <c r="AB28" s="105">
        <v>4362300</v>
      </c>
      <c r="AC28" s="12">
        <v>80.349999999999994</v>
      </c>
      <c r="AD28" s="2">
        <f t="shared" si="1"/>
        <v>1.3199999999999932</v>
      </c>
      <c r="AE28" s="148">
        <f t="shared" si="2"/>
        <v>-1.11986217080976E-2</v>
      </c>
    </row>
    <row r="29" spans="2:31" x14ac:dyDescent="0.25">
      <c r="W29" s="143">
        <v>42440</v>
      </c>
      <c r="X29" s="12">
        <v>80.180000000000007</v>
      </c>
      <c r="Y29" s="12">
        <v>81.38</v>
      </c>
      <c r="Z29" s="12">
        <v>79.91</v>
      </c>
      <c r="AA29" s="12">
        <v>81.260000000000005</v>
      </c>
      <c r="AB29" s="105">
        <v>3728700</v>
      </c>
      <c r="AC29" s="12">
        <v>81.260000000000005</v>
      </c>
      <c r="AD29" s="2">
        <f t="shared" si="1"/>
        <v>1.4699999999999989</v>
      </c>
      <c r="AE29" s="148">
        <f t="shared" si="2"/>
        <v>2.3683547493071444E-2</v>
      </c>
    </row>
    <row r="30" spans="2:31" x14ac:dyDescent="0.25">
      <c r="W30" s="143">
        <v>42439</v>
      </c>
      <c r="X30" s="12">
        <v>80.59</v>
      </c>
      <c r="Y30" s="12">
        <v>80.680000000000007</v>
      </c>
      <c r="Z30" s="12">
        <v>78.56</v>
      </c>
      <c r="AA30" s="12">
        <v>79.38</v>
      </c>
      <c r="AB30" s="105">
        <v>3949600</v>
      </c>
      <c r="AC30" s="12">
        <v>79.38</v>
      </c>
      <c r="AD30" s="2">
        <f t="shared" si="1"/>
        <v>2.1200000000000045</v>
      </c>
      <c r="AE30" s="148">
        <f t="shared" si="2"/>
        <v>-9.4834040429249145E-3</v>
      </c>
    </row>
    <row r="31" spans="2:31" x14ac:dyDescent="0.25">
      <c r="W31" s="143">
        <v>42438</v>
      </c>
      <c r="X31" s="12">
        <v>78.900000000000006</v>
      </c>
      <c r="Y31" s="12">
        <v>80.2</v>
      </c>
      <c r="Z31" s="12">
        <v>78.67</v>
      </c>
      <c r="AA31" s="12">
        <v>80.14</v>
      </c>
      <c r="AB31" s="105">
        <v>6028500</v>
      </c>
      <c r="AC31" s="12">
        <v>80.14</v>
      </c>
      <c r="AD31" s="2">
        <f t="shared" si="1"/>
        <v>1.5300000000000011</v>
      </c>
      <c r="AE31" s="148">
        <f t="shared" si="2"/>
        <v>2.4153354632587831E-2</v>
      </c>
    </row>
    <row r="32" spans="2:31" x14ac:dyDescent="0.25">
      <c r="W32" s="143">
        <v>42437</v>
      </c>
      <c r="X32" s="12">
        <v>80.64</v>
      </c>
      <c r="Y32" s="12">
        <v>81.06</v>
      </c>
      <c r="Z32" s="12">
        <v>78.150000000000006</v>
      </c>
      <c r="AA32" s="12">
        <v>78.25</v>
      </c>
      <c r="AB32" s="105">
        <v>5912100</v>
      </c>
      <c r="AC32" s="12">
        <v>78.25</v>
      </c>
      <c r="AD32" s="2">
        <f t="shared" si="1"/>
        <v>2.9099999999999966</v>
      </c>
      <c r="AE32" s="148">
        <f t="shared" si="2"/>
        <v>-3.9287906691221619E-2</v>
      </c>
    </row>
    <row r="33" spans="4:31" x14ac:dyDescent="0.25">
      <c r="W33" s="143">
        <v>42436</v>
      </c>
      <c r="X33" s="12">
        <v>80.03</v>
      </c>
      <c r="Y33" s="12">
        <v>81.569999999999993</v>
      </c>
      <c r="Z33" s="12">
        <v>79.75</v>
      </c>
      <c r="AA33" s="12">
        <v>81.45</v>
      </c>
      <c r="AB33" s="105">
        <v>6534300</v>
      </c>
      <c r="AC33" s="12">
        <v>81.45</v>
      </c>
      <c r="AD33" s="2">
        <f t="shared" si="1"/>
        <v>1.8199999999999932</v>
      </c>
      <c r="AE33" s="148">
        <f t="shared" si="2"/>
        <v>1.1801242236024967E-2</v>
      </c>
    </row>
    <row r="34" spans="4:31" x14ac:dyDescent="0.25">
      <c r="W34" s="143">
        <v>42433</v>
      </c>
      <c r="X34" s="12">
        <v>80.22</v>
      </c>
      <c r="Y34" s="12">
        <v>81.45</v>
      </c>
      <c r="Z34" s="12">
        <v>79.989999999999995</v>
      </c>
      <c r="AA34" s="12">
        <v>80.5</v>
      </c>
      <c r="AB34" s="105">
        <v>6411500</v>
      </c>
      <c r="AC34" s="12">
        <v>80.5</v>
      </c>
      <c r="AD34" s="2">
        <f t="shared" si="1"/>
        <v>1.460000000000008</v>
      </c>
      <c r="AE34" s="148">
        <f t="shared" si="2"/>
        <v>6.1242344706911034E-3</v>
      </c>
    </row>
    <row r="35" spans="4:31" x14ac:dyDescent="0.25">
      <c r="W35" s="143">
        <v>42432</v>
      </c>
      <c r="X35" s="12">
        <v>79.86</v>
      </c>
      <c r="Y35" s="12">
        <v>80.55</v>
      </c>
      <c r="Z35" s="12">
        <v>79.08</v>
      </c>
      <c r="AA35" s="12">
        <v>80.010000000000005</v>
      </c>
      <c r="AB35" s="105">
        <v>5167400</v>
      </c>
      <c r="AC35" s="12">
        <v>80.010000000000005</v>
      </c>
      <c r="AD35" s="2">
        <f t="shared" si="1"/>
        <v>1.4699999999999989</v>
      </c>
      <c r="AE35" s="148">
        <f t="shared" si="2"/>
        <v>6.4150943396226179E-3</v>
      </c>
    </row>
    <row r="36" spans="4:31" x14ac:dyDescent="0.25">
      <c r="W36" s="143">
        <v>42431</v>
      </c>
      <c r="X36" s="12">
        <v>80.239999999999995</v>
      </c>
      <c r="Y36" s="12">
        <v>80.83</v>
      </c>
      <c r="Z36" s="12">
        <v>79.25</v>
      </c>
      <c r="AA36" s="12">
        <v>79.5</v>
      </c>
      <c r="AB36" s="105">
        <v>5610200</v>
      </c>
      <c r="AC36" s="12">
        <v>79.5</v>
      </c>
      <c r="AD36" s="2">
        <f t="shared" si="1"/>
        <v>1.5799999999999983</v>
      </c>
      <c r="AE36" s="148">
        <f t="shared" si="2"/>
        <v>-7.7383924113829661E-3</v>
      </c>
    </row>
    <row r="37" spans="4:31" x14ac:dyDescent="0.25">
      <c r="W37" s="143">
        <v>42430</v>
      </c>
      <c r="X37" s="12">
        <v>79.7</v>
      </c>
      <c r="Y37" s="12">
        <v>80.92</v>
      </c>
      <c r="Z37" s="12">
        <v>79.14</v>
      </c>
      <c r="AA37" s="12">
        <v>80.12</v>
      </c>
      <c r="AB37" s="105">
        <v>5909800</v>
      </c>
      <c r="AC37" s="12">
        <v>80.12</v>
      </c>
      <c r="AD37" s="2">
        <f t="shared" si="1"/>
        <v>1.7800000000000011</v>
      </c>
      <c r="AE37" s="148">
        <f t="shared" si="2"/>
        <v>1.597768196804461E-2</v>
      </c>
    </row>
    <row r="38" spans="4:31" x14ac:dyDescent="0.25">
      <c r="D38" s="76"/>
      <c r="W38" s="143">
        <v>42429</v>
      </c>
      <c r="X38" s="12">
        <v>79.81</v>
      </c>
      <c r="Y38" s="12">
        <v>79.98</v>
      </c>
      <c r="Z38" s="12">
        <v>78.75</v>
      </c>
      <c r="AA38" s="12">
        <v>78.86</v>
      </c>
      <c r="AB38" s="105">
        <v>5358600</v>
      </c>
      <c r="AC38" s="12">
        <v>78.86</v>
      </c>
      <c r="AD38" s="2">
        <f t="shared" si="1"/>
        <v>1.230000000000004</v>
      </c>
      <c r="AE38" s="148">
        <f t="shared" si="2"/>
        <v>-1.4249999999999985E-2</v>
      </c>
    </row>
    <row r="39" spans="4:31" x14ac:dyDescent="0.25">
      <c r="W39" s="143">
        <v>42426</v>
      </c>
      <c r="X39" s="12">
        <v>80.09</v>
      </c>
      <c r="Y39" s="12">
        <v>81.260000000000005</v>
      </c>
      <c r="Z39" s="12">
        <v>79.790000000000006</v>
      </c>
      <c r="AA39" s="12">
        <v>80</v>
      </c>
      <c r="AB39" s="105">
        <v>3836900</v>
      </c>
      <c r="AC39" s="12">
        <v>80</v>
      </c>
      <c r="AD39" s="2">
        <f t="shared" si="1"/>
        <v>1.4699999999999989</v>
      </c>
      <c r="AE39" s="148">
        <f t="shared" si="2"/>
        <v>8.5728693898134978E-3</v>
      </c>
    </row>
    <row r="40" spans="4:31" x14ac:dyDescent="0.25">
      <c r="W40" s="143">
        <v>42425</v>
      </c>
      <c r="X40" s="12">
        <v>79.5</v>
      </c>
      <c r="Y40" s="12">
        <v>80.349999999999994</v>
      </c>
      <c r="Z40" s="12">
        <v>78.53</v>
      </c>
      <c r="AA40" s="12">
        <v>79.319999999999993</v>
      </c>
      <c r="AB40" s="105">
        <v>3243000</v>
      </c>
      <c r="AC40" s="12">
        <v>79.319999999999993</v>
      </c>
      <c r="AD40" s="2">
        <f t="shared" si="1"/>
        <v>1.8199999999999932</v>
      </c>
      <c r="AE40" s="148" t="e">
        <f t="shared" si="2"/>
        <v>#DIV/0!</v>
      </c>
    </row>
    <row r="41" spans="4:31" x14ac:dyDescent="0.25">
      <c r="W41" s="143">
        <v>42425</v>
      </c>
      <c r="X41" s="12" t="s">
        <v>133</v>
      </c>
      <c r="Y41" s="12"/>
      <c r="Z41" s="12"/>
      <c r="AA41" s="12"/>
      <c r="AB41" s="105"/>
      <c r="AC41" s="12"/>
      <c r="AD41" s="2">
        <f t="shared" si="1"/>
        <v>0</v>
      </c>
      <c r="AE41" s="148">
        <f t="shared" si="2"/>
        <v>-1</v>
      </c>
    </row>
    <row r="42" spans="4:31" x14ac:dyDescent="0.25">
      <c r="W42" s="143">
        <v>42424</v>
      </c>
      <c r="X42" s="12">
        <v>78.02</v>
      </c>
      <c r="Y42" s="12">
        <v>80.290000000000006</v>
      </c>
      <c r="Z42" s="12">
        <v>77.069999999999993</v>
      </c>
      <c r="AA42" s="12">
        <v>80.09</v>
      </c>
      <c r="AB42" s="105">
        <v>4800500</v>
      </c>
      <c r="AC42" s="12">
        <v>79.540000000000006</v>
      </c>
      <c r="AD42" s="2">
        <f t="shared" si="1"/>
        <v>3.2200000000000131</v>
      </c>
      <c r="AE42" s="148">
        <f t="shared" si="2"/>
        <v>1.4411427113888653E-2</v>
      </c>
    </row>
    <row r="43" spans="4:31" x14ac:dyDescent="0.25">
      <c r="W43" s="143">
        <v>42423</v>
      </c>
      <c r="X43" s="12">
        <v>80.5</v>
      </c>
      <c r="Y43" s="12">
        <v>81.05</v>
      </c>
      <c r="Z43" s="12">
        <v>78.790000000000006</v>
      </c>
      <c r="AA43" s="12">
        <v>78.95</v>
      </c>
      <c r="AB43" s="105">
        <v>4966300</v>
      </c>
      <c r="AC43" s="12">
        <v>78.41</v>
      </c>
      <c r="AD43" s="2">
        <f t="shared" si="1"/>
        <v>2.2599999999999909</v>
      </c>
      <c r="AE43" s="148">
        <f t="shared" si="2"/>
        <v>-3.2572486119679223E-2</v>
      </c>
    </row>
    <row r="44" spans="4:31" x14ac:dyDescent="0.25">
      <c r="W44" s="143">
        <v>42422</v>
      </c>
      <c r="X44" s="12">
        <v>79.900000000000006</v>
      </c>
      <c r="Y44" s="12">
        <v>82.26</v>
      </c>
      <c r="Z44" s="12">
        <v>79.900000000000006</v>
      </c>
      <c r="AA44" s="12">
        <v>81.61</v>
      </c>
      <c r="AB44" s="105">
        <v>5448300</v>
      </c>
      <c r="AC44" s="12">
        <v>81.05</v>
      </c>
      <c r="AD44" s="2">
        <f t="shared" si="1"/>
        <v>2.3599999999999994</v>
      </c>
      <c r="AE44" s="148">
        <f t="shared" si="2"/>
        <v>2.1424070573409004E-2</v>
      </c>
    </row>
    <row r="45" spans="4:31" x14ac:dyDescent="0.25">
      <c r="W45" s="143">
        <v>42419</v>
      </c>
      <c r="X45" s="12">
        <v>78.52</v>
      </c>
      <c r="Y45" s="12">
        <v>80</v>
      </c>
      <c r="Z45" s="12">
        <v>78</v>
      </c>
      <c r="AA45" s="12">
        <v>79.900000000000006</v>
      </c>
      <c r="AB45" s="105">
        <v>4793200</v>
      </c>
      <c r="AC45" s="12">
        <v>79.349999999999994</v>
      </c>
      <c r="AD45" s="2">
        <f t="shared" si="1"/>
        <v>2</v>
      </c>
      <c r="AE45" s="148">
        <f t="shared" si="2"/>
        <v>1.5745007680491474E-2</v>
      </c>
    </row>
    <row r="46" spans="4:31" ht="20.25" thickBot="1" x14ac:dyDescent="0.35">
      <c r="O46" s="427" t="s">
        <v>78</v>
      </c>
      <c r="P46" s="427"/>
      <c r="Q46" s="37"/>
      <c r="R46"/>
      <c r="T46" s="101" t="s">
        <v>115</v>
      </c>
      <c r="W46" s="143">
        <v>42418</v>
      </c>
      <c r="X46" s="12">
        <v>79.760000000000005</v>
      </c>
      <c r="Y46" s="12">
        <v>80.13</v>
      </c>
      <c r="Z46" s="12">
        <v>78.180000000000007</v>
      </c>
      <c r="AA46" s="12">
        <v>78.66</v>
      </c>
      <c r="AB46" s="105">
        <v>5578000</v>
      </c>
      <c r="AC46" s="12">
        <v>78.12</v>
      </c>
      <c r="AD46" s="2">
        <f t="shared" si="1"/>
        <v>1.9499999999999886</v>
      </c>
      <c r="AE46" s="148">
        <f t="shared" si="2"/>
        <v>-1.6244805440120746E-2</v>
      </c>
    </row>
    <row r="47" spans="4:31" ht="15.75" thickTop="1" x14ac:dyDescent="0.25">
      <c r="O47" s="93">
        <v>1.1000000000000001</v>
      </c>
      <c r="P47" s="93">
        <f>O47*$Q$4</f>
        <v>92.234999999999999</v>
      </c>
      <c r="Q47" s="37"/>
      <c r="R47"/>
      <c r="T47" s="107" t="s">
        <v>100</v>
      </c>
      <c r="U47" s="139">
        <v>82.77</v>
      </c>
      <c r="W47" s="143">
        <v>42417</v>
      </c>
      <c r="X47" s="12">
        <v>78.72</v>
      </c>
      <c r="Y47" s="12">
        <v>80.5</v>
      </c>
      <c r="Z47" s="12">
        <v>78.47</v>
      </c>
      <c r="AA47" s="12">
        <v>79.959999999999994</v>
      </c>
      <c r="AB47" s="105">
        <v>6308000</v>
      </c>
      <c r="AC47" s="12">
        <v>79.41</v>
      </c>
      <c r="AD47" s="2">
        <f t="shared" si="1"/>
        <v>2.0300000000000011</v>
      </c>
      <c r="AE47" s="148">
        <f t="shared" si="2"/>
        <v>7.4854097944685449E-3</v>
      </c>
    </row>
    <row r="48" spans="4:31" x14ac:dyDescent="0.25">
      <c r="O48" s="93">
        <v>1.0900000000000001</v>
      </c>
      <c r="P48" s="93">
        <f t="shared" ref="P48:P67" si="8">O48*$Q$4</f>
        <v>91.396500000000003</v>
      </c>
      <c r="Q48" s="37"/>
      <c r="R48"/>
      <c r="T48" s="97" t="s">
        <v>101</v>
      </c>
      <c r="U48" s="140">
        <v>82.96</v>
      </c>
      <c r="W48" s="143">
        <v>42416</v>
      </c>
      <c r="X48" s="12">
        <v>78</v>
      </c>
      <c r="Y48" s="12">
        <v>80.27</v>
      </c>
      <c r="Z48" s="12">
        <v>76.900000000000006</v>
      </c>
      <c r="AA48" s="12">
        <v>79.37</v>
      </c>
      <c r="AB48" s="105">
        <v>6640000</v>
      </c>
      <c r="AC48" s="12">
        <v>78.819999999999993</v>
      </c>
      <c r="AD48" s="2">
        <f t="shared" si="1"/>
        <v>3.3699999999999903</v>
      </c>
      <c r="AE48" s="148">
        <f t="shared" si="2"/>
        <v>2.8042259032215799E-2</v>
      </c>
    </row>
    <row r="49" spans="15:31" x14ac:dyDescent="0.25">
      <c r="O49" s="93">
        <v>1.08</v>
      </c>
      <c r="P49" s="93">
        <f t="shared" si="8"/>
        <v>90.557999999999993</v>
      </c>
      <c r="Q49" s="37"/>
      <c r="R49"/>
      <c r="T49" s="97" t="s">
        <v>102</v>
      </c>
      <c r="U49" s="140" t="s">
        <v>332</v>
      </c>
      <c r="W49" s="143">
        <v>42412</v>
      </c>
      <c r="X49" s="12">
        <v>77.33</v>
      </c>
      <c r="Y49" s="12">
        <v>78.34</v>
      </c>
      <c r="Z49" s="12">
        <v>76.25</v>
      </c>
      <c r="AA49" s="12">
        <v>77.2</v>
      </c>
      <c r="AB49" s="105">
        <v>5716400</v>
      </c>
      <c r="AC49" s="12">
        <v>76.67</v>
      </c>
      <c r="AD49" s="2">
        <f t="shared" si="1"/>
        <v>2.0900000000000034</v>
      </c>
      <c r="AE49" s="148">
        <f t="shared" si="2"/>
        <v>2.1994134897360684E-2</v>
      </c>
    </row>
    <row r="50" spans="15:31" x14ac:dyDescent="0.25">
      <c r="O50" s="93">
        <v>1.07</v>
      </c>
      <c r="P50" s="93">
        <f t="shared" si="8"/>
        <v>89.719499999999996</v>
      </c>
      <c r="Q50" s="93"/>
      <c r="R50"/>
      <c r="T50" s="97" t="s">
        <v>103</v>
      </c>
      <c r="U50" s="140" t="s">
        <v>333</v>
      </c>
      <c r="W50" s="143">
        <v>42411</v>
      </c>
      <c r="X50" s="12">
        <v>75.73</v>
      </c>
      <c r="Y50" s="12">
        <v>76.31</v>
      </c>
      <c r="Z50" s="12">
        <v>73.59</v>
      </c>
      <c r="AA50" s="12">
        <v>75.540000000000006</v>
      </c>
      <c r="AB50" s="105">
        <v>6715200</v>
      </c>
      <c r="AC50" s="12">
        <v>75.02</v>
      </c>
      <c r="AD50" s="2">
        <f t="shared" si="1"/>
        <v>2.7199999999999989</v>
      </c>
      <c r="AE50" s="148">
        <f t="shared" si="2"/>
        <v>-1.8191336212537657E-2</v>
      </c>
    </row>
    <row r="51" spans="15:31" x14ac:dyDescent="0.25">
      <c r="O51" s="93">
        <v>1.06</v>
      </c>
      <c r="P51" s="93">
        <f t="shared" si="8"/>
        <v>88.881</v>
      </c>
      <c r="Q51" s="93"/>
      <c r="R51"/>
      <c r="T51" s="97" t="s">
        <v>104</v>
      </c>
      <c r="U51" s="140">
        <v>83.86</v>
      </c>
      <c r="W51" s="143">
        <v>42410</v>
      </c>
      <c r="X51" s="12">
        <v>78.02</v>
      </c>
      <c r="Y51" s="12">
        <v>78.62</v>
      </c>
      <c r="Z51" s="12">
        <v>76.34</v>
      </c>
      <c r="AA51" s="12">
        <v>76.94</v>
      </c>
      <c r="AB51" s="105">
        <v>6259900</v>
      </c>
      <c r="AC51" s="12">
        <v>76.41</v>
      </c>
      <c r="AD51" s="2">
        <f t="shared" si="1"/>
        <v>2.2800000000000011</v>
      </c>
      <c r="AE51" s="148">
        <f t="shared" si="2"/>
        <v>-2.3501762632198719E-3</v>
      </c>
    </row>
    <row r="52" spans="15:31" x14ac:dyDescent="0.25">
      <c r="O52" s="93">
        <v>1.05</v>
      </c>
      <c r="P52" s="93">
        <f t="shared" si="8"/>
        <v>88.042500000000004</v>
      </c>
      <c r="Q52" s="93"/>
      <c r="R52"/>
      <c r="T52" s="97" t="s">
        <v>105</v>
      </c>
      <c r="U52" s="140">
        <v>1.28294</v>
      </c>
      <c r="W52" s="143">
        <v>42409</v>
      </c>
      <c r="X52" s="12">
        <v>75.099999999999994</v>
      </c>
      <c r="Y52" s="12">
        <v>77.849999999999994</v>
      </c>
      <c r="Z52" s="12">
        <v>75</v>
      </c>
      <c r="AA52" s="12">
        <v>77.12</v>
      </c>
      <c r="AB52" s="105">
        <v>7406300</v>
      </c>
      <c r="AC52" s="12">
        <v>76.59</v>
      </c>
      <c r="AD52" s="2">
        <f t="shared" si="1"/>
        <v>2.8499999999999943</v>
      </c>
      <c r="AE52" s="148">
        <f t="shared" si="2"/>
        <v>1.4302741358760418E-2</v>
      </c>
    </row>
    <row r="53" spans="15:31" x14ac:dyDescent="0.25">
      <c r="O53" s="93">
        <v>1.04</v>
      </c>
      <c r="P53" s="93">
        <f t="shared" si="8"/>
        <v>87.203999999999994</v>
      </c>
      <c r="Q53" s="93"/>
      <c r="R53"/>
      <c r="T53" s="97" t="s">
        <v>106</v>
      </c>
      <c r="U53" s="104" t="s">
        <v>253</v>
      </c>
      <c r="W53" s="143">
        <v>42408</v>
      </c>
      <c r="X53" s="12">
        <v>74.48</v>
      </c>
      <c r="Y53" s="12">
        <v>76.56</v>
      </c>
      <c r="Z53" s="12">
        <v>73.459999999999994</v>
      </c>
      <c r="AA53" s="12">
        <v>76.03</v>
      </c>
      <c r="AB53" s="105">
        <v>7602400</v>
      </c>
      <c r="AC53" s="12">
        <v>75.510000000000005</v>
      </c>
      <c r="AD53" s="2">
        <f t="shared" si="1"/>
        <v>3.1000000000000085</v>
      </c>
      <c r="AE53" s="148">
        <f t="shared" si="2"/>
        <v>1.3421017313112404E-2</v>
      </c>
    </row>
    <row r="54" spans="15:31" x14ac:dyDescent="0.25">
      <c r="O54" s="93">
        <v>1.03</v>
      </c>
      <c r="P54" s="93">
        <f t="shared" si="8"/>
        <v>86.365499999999997</v>
      </c>
      <c r="Q54" s="93"/>
      <c r="R54"/>
      <c r="T54" s="97"/>
      <c r="U54" s="140"/>
      <c r="W54" s="143">
        <v>42405</v>
      </c>
      <c r="X54" s="12">
        <v>75.209999999999994</v>
      </c>
      <c r="Y54" s="12">
        <v>76.010000000000005</v>
      </c>
      <c r="Z54" s="12">
        <v>74.2</v>
      </c>
      <c r="AA54" s="12">
        <v>75.03</v>
      </c>
      <c r="AB54" s="105">
        <v>5768200</v>
      </c>
      <c r="AC54" s="12">
        <v>74.510000000000005</v>
      </c>
      <c r="AD54" s="2">
        <f t="shared" si="1"/>
        <v>1.8100000000000023</v>
      </c>
      <c r="AE54" s="148">
        <f t="shared" si="2"/>
        <v>-6.5333333333332799E-3</v>
      </c>
    </row>
    <row r="55" spans="15:31" x14ac:dyDescent="0.25">
      <c r="O55" s="93">
        <v>1.02</v>
      </c>
      <c r="P55" s="93">
        <f t="shared" si="8"/>
        <v>85.527000000000001</v>
      </c>
      <c r="Q55" s="93"/>
      <c r="R55"/>
      <c r="T55" s="97" t="s">
        <v>107</v>
      </c>
      <c r="U55" s="140" t="s">
        <v>334</v>
      </c>
      <c r="W55" s="143">
        <v>42404</v>
      </c>
      <c r="X55" s="12">
        <v>72.02</v>
      </c>
      <c r="Y55" s="12">
        <v>76.42</v>
      </c>
      <c r="Z55" s="12">
        <v>72.02</v>
      </c>
      <c r="AA55" s="12">
        <v>75.52</v>
      </c>
      <c r="AB55" s="105">
        <v>7297000</v>
      </c>
      <c r="AC55" s="12">
        <v>75</v>
      </c>
      <c r="AD55" s="2">
        <f t="shared" si="1"/>
        <v>4.4000000000000057</v>
      </c>
      <c r="AE55" s="148">
        <f t="shared" si="2"/>
        <v>4.5150501672240662E-2</v>
      </c>
    </row>
    <row r="56" spans="15:31" x14ac:dyDescent="0.25">
      <c r="O56" s="93">
        <v>1.01</v>
      </c>
      <c r="P56" s="93">
        <f t="shared" si="8"/>
        <v>84.688499999999991</v>
      </c>
      <c r="Q56" s="93"/>
      <c r="R56"/>
      <c r="T56" s="97" t="s">
        <v>108</v>
      </c>
      <c r="U56" s="140" t="s">
        <v>248</v>
      </c>
      <c r="W56" s="143">
        <v>42403</v>
      </c>
      <c r="X56" s="12">
        <v>71.989999999999995</v>
      </c>
      <c r="Y56" s="12">
        <v>72.39</v>
      </c>
      <c r="Z56" s="12">
        <v>70.540000000000006</v>
      </c>
      <c r="AA56" s="12">
        <v>72.260000000000005</v>
      </c>
      <c r="AB56" s="105">
        <v>6501200</v>
      </c>
      <c r="AC56" s="12">
        <v>71.760000000000005</v>
      </c>
      <c r="AD56" s="2">
        <f t="shared" si="1"/>
        <v>1.8499999999999943</v>
      </c>
      <c r="AE56" s="148">
        <f t="shared" si="2"/>
        <v>7.5821398483573166E-3</v>
      </c>
    </row>
    <row r="57" spans="15:31" x14ac:dyDescent="0.25">
      <c r="O57" s="93">
        <v>1</v>
      </c>
      <c r="P57" s="93">
        <f t="shared" si="8"/>
        <v>83.85</v>
      </c>
      <c r="Q57" s="93"/>
      <c r="R57"/>
      <c r="T57" s="97" t="s">
        <v>109</v>
      </c>
      <c r="U57" s="141">
        <v>1608285</v>
      </c>
      <c r="W57" s="143">
        <v>42402</v>
      </c>
      <c r="X57" s="12">
        <v>73.260000000000005</v>
      </c>
      <c r="Y57" s="12">
        <v>73.36</v>
      </c>
      <c r="Z57" s="12">
        <v>71.17</v>
      </c>
      <c r="AA57" s="12">
        <v>71.709999999999994</v>
      </c>
      <c r="AB57" s="105">
        <v>8607400</v>
      </c>
      <c r="AC57" s="12">
        <v>71.22</v>
      </c>
      <c r="AD57" s="2">
        <f t="shared" si="1"/>
        <v>2.1899999999999977</v>
      </c>
      <c r="AE57" s="148">
        <f t="shared" si="2"/>
        <v>-1.8873123019699789E-2</v>
      </c>
    </row>
    <row r="58" spans="15:31" x14ac:dyDescent="0.25">
      <c r="O58" s="93">
        <v>0.99</v>
      </c>
      <c r="P58" s="93">
        <f t="shared" si="8"/>
        <v>83.011499999999998</v>
      </c>
      <c r="Q58" s="93"/>
      <c r="R58"/>
      <c r="T58" s="97" t="s">
        <v>112</v>
      </c>
      <c r="U58" s="141">
        <v>1858340</v>
      </c>
      <c r="W58" s="143">
        <v>42401</v>
      </c>
      <c r="X58" s="12">
        <v>70.900000000000006</v>
      </c>
      <c r="Y58" s="12">
        <v>73.56</v>
      </c>
      <c r="Z58" s="12">
        <v>70.349999999999994</v>
      </c>
      <c r="AA58" s="12">
        <v>73.09</v>
      </c>
      <c r="AB58" s="105">
        <v>8402900</v>
      </c>
      <c r="AC58" s="12">
        <v>72.59</v>
      </c>
      <c r="AD58" s="2">
        <f t="shared" si="1"/>
        <v>3.210000000000008</v>
      </c>
      <c r="AE58" s="148">
        <f t="shared" si="2"/>
        <v>1.5102782827576489E-2</v>
      </c>
    </row>
    <row r="59" spans="15:31" x14ac:dyDescent="0.25">
      <c r="O59" s="93">
        <v>0.98</v>
      </c>
      <c r="P59" s="93">
        <f t="shared" si="8"/>
        <v>82.172999999999988</v>
      </c>
      <c r="Q59" s="93"/>
      <c r="R59"/>
      <c r="T59" s="97" t="s">
        <v>110</v>
      </c>
      <c r="U59" s="140" t="s">
        <v>335</v>
      </c>
      <c r="W59" s="143">
        <v>42398</v>
      </c>
      <c r="X59" s="12">
        <v>70.5</v>
      </c>
      <c r="Y59" s="12">
        <v>72.03</v>
      </c>
      <c r="Z59" s="12">
        <v>70.17</v>
      </c>
      <c r="AA59" s="12">
        <v>72</v>
      </c>
      <c r="AB59" s="105">
        <v>6920500</v>
      </c>
      <c r="AC59" s="12">
        <v>71.510000000000005</v>
      </c>
      <c r="AD59" s="2">
        <f t="shared" si="1"/>
        <v>1.8599999999999994</v>
      </c>
      <c r="AE59" s="148">
        <f t="shared" si="2"/>
        <v>2.6262916188289243E-2</v>
      </c>
    </row>
    <row r="60" spans="15:31" x14ac:dyDescent="0.25">
      <c r="O60" s="93">
        <v>0.97</v>
      </c>
      <c r="P60" s="93">
        <f t="shared" si="8"/>
        <v>81.334499999999991</v>
      </c>
      <c r="Q60" s="93"/>
      <c r="R60"/>
      <c r="T60" s="97" t="s">
        <v>113</v>
      </c>
      <c r="U60" s="140">
        <v>16.32</v>
      </c>
      <c r="W60" s="143">
        <v>42397</v>
      </c>
      <c r="X60" s="12">
        <v>69.849999999999994</v>
      </c>
      <c r="Y60" s="12">
        <v>70.31</v>
      </c>
      <c r="Z60" s="12">
        <v>68.72</v>
      </c>
      <c r="AA60" s="12">
        <v>70.16</v>
      </c>
      <c r="AB60" s="105">
        <v>6741300</v>
      </c>
      <c r="AC60" s="12">
        <v>69.680000000000007</v>
      </c>
      <c r="AD60" s="2">
        <f t="shared" si="1"/>
        <v>1.5900000000000034</v>
      </c>
      <c r="AE60" s="148">
        <f t="shared" si="2"/>
        <v>1.5891529377460412E-2</v>
      </c>
    </row>
    <row r="61" spans="15:31" x14ac:dyDescent="0.25">
      <c r="O61" s="93">
        <v>0.96</v>
      </c>
      <c r="P61" s="93">
        <f t="shared" si="8"/>
        <v>80.495999999999995</v>
      </c>
      <c r="Q61" s="93"/>
      <c r="R61"/>
      <c r="T61" s="97" t="s">
        <v>114</v>
      </c>
      <c r="U61" s="140">
        <v>5.0999999999999996</v>
      </c>
      <c r="W61" s="143">
        <v>42396</v>
      </c>
      <c r="X61" s="12">
        <v>70</v>
      </c>
      <c r="Y61" s="12">
        <v>70.97</v>
      </c>
      <c r="Z61" s="12">
        <v>68.72</v>
      </c>
      <c r="AA61" s="12">
        <v>69.06</v>
      </c>
      <c r="AB61" s="105">
        <v>6202400</v>
      </c>
      <c r="AC61" s="12">
        <v>68.59</v>
      </c>
      <c r="AD61" s="2">
        <f t="shared" si="1"/>
        <v>2.25</v>
      </c>
      <c r="AE61" s="148">
        <f t="shared" si="2"/>
        <v>-1.3944795859689441E-2</v>
      </c>
    </row>
    <row r="62" spans="15:31" x14ac:dyDescent="0.25">
      <c r="O62" s="93">
        <v>0.95</v>
      </c>
      <c r="P62" s="93">
        <f t="shared" si="8"/>
        <v>79.657499999999985</v>
      </c>
      <c r="Q62" s="93"/>
      <c r="R62"/>
      <c r="T62" s="97" t="s">
        <v>111</v>
      </c>
      <c r="U62" s="140" t="s">
        <v>291</v>
      </c>
      <c r="W62" s="143">
        <v>42395</v>
      </c>
      <c r="X62" s="12">
        <v>69.34</v>
      </c>
      <c r="Y62" s="12">
        <v>70.47</v>
      </c>
      <c r="Z62" s="12">
        <v>69.11</v>
      </c>
      <c r="AA62" s="12">
        <v>70.040000000000006</v>
      </c>
      <c r="AB62" s="105">
        <v>6741200</v>
      </c>
      <c r="AC62" s="12">
        <v>69.56</v>
      </c>
      <c r="AD62" s="2">
        <f t="shared" si="1"/>
        <v>1.3599999999999994</v>
      </c>
      <c r="AE62" s="148">
        <f t="shared" si="2"/>
        <v>1.8149882903981451E-2</v>
      </c>
    </row>
    <row r="63" spans="15:31" x14ac:dyDescent="0.25">
      <c r="O63" s="93">
        <v>0.94</v>
      </c>
      <c r="P63" s="93">
        <f t="shared" si="8"/>
        <v>78.818999999999988</v>
      </c>
      <c r="Q63" s="93"/>
      <c r="R63"/>
      <c r="T63" s="96"/>
      <c r="W63" s="143">
        <v>42394</v>
      </c>
      <c r="X63" s="12">
        <v>69.66</v>
      </c>
      <c r="Y63" s="12">
        <v>69.77</v>
      </c>
      <c r="Z63" s="12">
        <v>68.66</v>
      </c>
      <c r="AA63" s="12">
        <v>68.790000000000006</v>
      </c>
      <c r="AB63" s="105">
        <v>7171400</v>
      </c>
      <c r="AC63" s="12">
        <v>68.319999999999993</v>
      </c>
      <c r="AD63" s="2">
        <f t="shared" si="1"/>
        <v>1.1099999999999994</v>
      </c>
      <c r="AE63" s="148">
        <f t="shared" si="2"/>
        <v>-1.7119838872104887E-2</v>
      </c>
    </row>
    <row r="64" spans="15:31" x14ac:dyDescent="0.25">
      <c r="O64" s="93">
        <v>0.93</v>
      </c>
      <c r="P64" s="93">
        <f t="shared" si="8"/>
        <v>77.980499999999992</v>
      </c>
      <c r="Q64" s="93"/>
      <c r="R64"/>
      <c r="S64" s="96"/>
      <c r="T64"/>
      <c r="W64" s="143">
        <v>42391</v>
      </c>
      <c r="X64" s="12">
        <v>71.34</v>
      </c>
      <c r="Y64" s="12">
        <v>72.349999999999994</v>
      </c>
      <c r="Z64" s="12">
        <v>68.430000000000007</v>
      </c>
      <c r="AA64" s="12">
        <v>69.989999999999995</v>
      </c>
      <c r="AB64" s="105">
        <v>15358600</v>
      </c>
      <c r="AC64" s="12">
        <v>69.510000000000005</v>
      </c>
      <c r="AD64" s="2">
        <f t="shared" si="1"/>
        <v>3.9199999999999875</v>
      </c>
      <c r="AE64" s="148">
        <f t="shared" si="2"/>
        <v>-1.4182385477237269E-2</v>
      </c>
    </row>
    <row r="65" spans="15:31" x14ac:dyDescent="0.25">
      <c r="O65" s="93">
        <v>0.92</v>
      </c>
      <c r="P65" s="93">
        <f t="shared" si="8"/>
        <v>77.141999999999996</v>
      </c>
      <c r="Q65" s="93"/>
      <c r="R65"/>
      <c r="S65" s="96"/>
      <c r="T65"/>
      <c r="W65" s="143">
        <v>42390</v>
      </c>
      <c r="X65" s="12">
        <v>69.5</v>
      </c>
      <c r="Y65" s="12">
        <v>71.73</v>
      </c>
      <c r="Z65" s="12">
        <v>67.06</v>
      </c>
      <c r="AA65" s="12">
        <v>71</v>
      </c>
      <c r="AB65" s="105">
        <v>19539900</v>
      </c>
      <c r="AC65" s="12">
        <v>70.510000000000005</v>
      </c>
      <c r="AD65" s="2">
        <f t="shared" si="1"/>
        <v>4.6700000000000017</v>
      </c>
      <c r="AE65" s="148">
        <f t="shared" si="2"/>
        <v>-3.5430916552667391E-2</v>
      </c>
    </row>
    <row r="66" spans="15:31" x14ac:dyDescent="0.25">
      <c r="O66" s="93">
        <v>0.91</v>
      </c>
      <c r="P66" s="93">
        <f t="shared" si="8"/>
        <v>76.3035</v>
      </c>
      <c r="Q66" s="93"/>
      <c r="R66"/>
      <c r="S66" s="96"/>
      <c r="T66"/>
      <c r="W66" s="143">
        <v>42389</v>
      </c>
      <c r="X66" s="12">
        <v>72.680000000000007</v>
      </c>
      <c r="Y66" s="12">
        <v>74.150000000000006</v>
      </c>
      <c r="Z66" s="12">
        <v>71.569999999999993</v>
      </c>
      <c r="AA66" s="12">
        <v>73.61</v>
      </c>
      <c r="AB66" s="105">
        <v>10549900</v>
      </c>
      <c r="AC66" s="12">
        <v>73.099999999999994</v>
      </c>
      <c r="AD66" s="2">
        <f t="shared" si="1"/>
        <v>2.5800000000000125</v>
      </c>
      <c r="AE66" s="148">
        <f t="shared" si="2"/>
        <v>-6.658513384970921E-3</v>
      </c>
    </row>
    <row r="67" spans="15:31" x14ac:dyDescent="0.25">
      <c r="O67" s="93">
        <v>0.9</v>
      </c>
      <c r="P67" s="93">
        <f t="shared" si="8"/>
        <v>75.465000000000003</v>
      </c>
      <c r="Q67" s="93"/>
      <c r="R67"/>
      <c r="S67" s="96"/>
      <c r="T67"/>
      <c r="W67" s="143">
        <v>42388</v>
      </c>
      <c r="X67" s="12">
        <v>74.989999999999995</v>
      </c>
      <c r="Y67" s="12">
        <v>75.16</v>
      </c>
      <c r="Z67" s="12">
        <v>73.27</v>
      </c>
      <c r="AA67" s="12">
        <v>74.099999999999994</v>
      </c>
      <c r="AB67" s="105">
        <v>7470100</v>
      </c>
      <c r="AC67" s="12">
        <v>73.59</v>
      </c>
      <c r="AD67" s="2">
        <f>Y67-Z67</f>
        <v>1.8900000000000006</v>
      </c>
      <c r="AE67" s="148">
        <f>AC67/AC68-1</f>
        <v>-1.3586956521727256E-4</v>
      </c>
    </row>
    <row r="68" spans="15:31" x14ac:dyDescent="0.25">
      <c r="W68" s="143">
        <v>42384</v>
      </c>
      <c r="X68" s="12">
        <v>72.84</v>
      </c>
      <c r="Y68" s="12">
        <v>74.27</v>
      </c>
      <c r="Z68" s="12">
        <v>72.63</v>
      </c>
      <c r="AA68" s="12">
        <v>74.11</v>
      </c>
      <c r="AB68" s="105">
        <v>7460000</v>
      </c>
      <c r="AC68" s="12">
        <v>73.599999999999994</v>
      </c>
      <c r="AD68" s="2">
        <f>Y68-Z68</f>
        <v>1.6400000000000006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210.1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210.1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3" t="s">
        <v>167</v>
      </c>
      <c r="H11" s="253" t="s">
        <v>90</v>
      </c>
      <c r="I11" s="253" t="s">
        <v>174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7" t="s">
        <v>78</v>
      </c>
      <c r="Q39" s="427"/>
      <c r="R39" s="37"/>
      <c r="T39" s="101" t="s">
        <v>115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231.11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229.00900000000001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226.90800000000002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224.80700000000002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222.70600000000002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220.60499999999999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218.50399999999999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216.40299999999999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214.30199999999999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212.20099999999999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210.1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207.999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205.898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203.797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201.696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199.595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197.49399999999997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195.393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193.292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191.191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189.09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6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42480</v>
      </c>
      <c r="X2" s="12">
        <v>71.84</v>
      </c>
      <c r="Y2" s="43">
        <v>73.510000000000005</v>
      </c>
      <c r="Z2" s="43">
        <v>70.89</v>
      </c>
      <c r="AA2" s="12">
        <v>72.84</v>
      </c>
      <c r="AB2" s="105">
        <v>3106400</v>
      </c>
      <c r="AC2" s="275">
        <v>72.84</v>
      </c>
      <c r="AD2" s="2">
        <f>Y2-Z2</f>
        <v>2.6200000000000045</v>
      </c>
      <c r="AE2" s="148">
        <f>AC2/AC3-1</f>
        <v>8.4452443582998526E-3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72.84</v>
      </c>
      <c r="T3" s="131"/>
      <c r="W3" s="104">
        <v>42479</v>
      </c>
      <c r="X3" s="12">
        <v>75.150000000000006</v>
      </c>
      <c r="Y3" s="43">
        <v>75.150000000000006</v>
      </c>
      <c r="Z3" s="43">
        <v>71.88</v>
      </c>
      <c r="AA3" s="12">
        <v>72.23</v>
      </c>
      <c r="AB3" s="105">
        <v>3744300</v>
      </c>
      <c r="AC3" s="275">
        <v>72.23</v>
      </c>
      <c r="AD3" s="2">
        <f>Y3-Z3</f>
        <v>3.2700000000000102</v>
      </c>
      <c r="AE3" s="148">
        <f>AC3/AC4-1</f>
        <v>-3.3583088038533493E-2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72.84</v>
      </c>
      <c r="T4" s="131"/>
      <c r="W4" s="104">
        <v>42478</v>
      </c>
      <c r="X4" s="12">
        <v>74.400000000000006</v>
      </c>
      <c r="Y4" s="43">
        <v>75.209999999999994</v>
      </c>
      <c r="Z4" s="43">
        <v>73.900000000000006</v>
      </c>
      <c r="AA4" s="12">
        <v>74.739999999999995</v>
      </c>
      <c r="AB4" s="105">
        <v>2339100</v>
      </c>
      <c r="AC4" s="275">
        <v>74.739999999999995</v>
      </c>
      <c r="AD4" s="2">
        <f t="shared" ref="AD4:AD67" si="2">Y4-Z4</f>
        <v>1.3099999999999881</v>
      </c>
      <c r="AE4" s="148">
        <f t="shared" ref="AE4:AE67" si="3">AC4/AC5-1</f>
        <v>-4.2632560618173221E-3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42475</v>
      </c>
      <c r="X5" s="12">
        <v>76.64</v>
      </c>
      <c r="Y5" s="43">
        <v>77.16</v>
      </c>
      <c r="Z5" s="43">
        <v>74.95</v>
      </c>
      <c r="AA5" s="12">
        <v>75.06</v>
      </c>
      <c r="AB5" s="105">
        <v>3251100</v>
      </c>
      <c r="AC5" s="275">
        <v>75.06</v>
      </c>
      <c r="AD5" s="2">
        <f t="shared" si="2"/>
        <v>2.2099999999999937</v>
      </c>
      <c r="AE5" s="148">
        <f t="shared" si="3"/>
        <v>-2.2274325908557935E-2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42474</v>
      </c>
      <c r="X6" s="12">
        <v>75.89</v>
      </c>
      <c r="Y6" s="43">
        <v>76.900000000000006</v>
      </c>
      <c r="Z6" s="43">
        <v>74.59</v>
      </c>
      <c r="AA6" s="12">
        <v>76.77</v>
      </c>
      <c r="AB6" s="105">
        <v>2421900</v>
      </c>
      <c r="AC6" s="275">
        <v>76.77</v>
      </c>
      <c r="AD6" s="2">
        <f t="shared" si="2"/>
        <v>2.3100000000000023</v>
      </c>
      <c r="AE6" s="148">
        <f t="shared" si="3"/>
        <v>-3.8925652004671019E-3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42473</v>
      </c>
      <c r="X7" s="12">
        <v>75.260000000000005</v>
      </c>
      <c r="Y7" s="43">
        <v>77.22</v>
      </c>
      <c r="Z7" s="43">
        <v>75</v>
      </c>
      <c r="AA7" s="12">
        <v>77.069999999999993</v>
      </c>
      <c r="AB7" s="105">
        <v>2003200</v>
      </c>
      <c r="AC7" s="275">
        <v>77.069999999999993</v>
      </c>
      <c r="AD7" s="2">
        <f t="shared" si="2"/>
        <v>2.2199999999999989</v>
      </c>
      <c r="AE7" s="148">
        <f t="shared" si="3"/>
        <v>3.2556270096463003E-2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42472</v>
      </c>
      <c r="X8" s="12">
        <v>76.23</v>
      </c>
      <c r="Y8" s="43">
        <v>76.349999999999994</v>
      </c>
      <c r="Z8" s="43">
        <v>73.66</v>
      </c>
      <c r="AA8" s="12">
        <v>74.64</v>
      </c>
      <c r="AB8" s="105">
        <v>3766900</v>
      </c>
      <c r="AC8" s="275">
        <v>74.64</v>
      </c>
      <c r="AD8" s="2">
        <f t="shared" si="2"/>
        <v>2.6899999999999977</v>
      </c>
      <c r="AE8" s="148">
        <f t="shared" si="3"/>
        <v>-1.8798475088734001E-2</v>
      </c>
    </row>
    <row r="9" spans="1:40" x14ac:dyDescent="0.25">
      <c r="W9" s="104">
        <v>42471</v>
      </c>
      <c r="X9" s="12">
        <v>77.73</v>
      </c>
      <c r="Y9" s="43">
        <v>78</v>
      </c>
      <c r="Z9" s="43">
        <v>76.02</v>
      </c>
      <c r="AA9" s="12">
        <v>76.069999999999993</v>
      </c>
      <c r="AB9" s="105">
        <v>2001700</v>
      </c>
      <c r="AC9" s="275">
        <v>76.069999999999993</v>
      </c>
      <c r="AD9" s="2">
        <f t="shared" si="2"/>
        <v>1.980000000000004</v>
      </c>
      <c r="AE9" s="148">
        <f t="shared" si="3"/>
        <v>-1.6675284384695011E-2</v>
      </c>
      <c r="AK9" s="263"/>
      <c r="AN9" s="263"/>
    </row>
    <row r="10" spans="1:40" ht="12.75" customHeight="1" x14ac:dyDescent="0.25">
      <c r="W10" s="104">
        <v>42468</v>
      </c>
      <c r="X10" s="12">
        <v>78</v>
      </c>
      <c r="Y10" s="43">
        <v>78.11</v>
      </c>
      <c r="Z10" s="43">
        <v>76.599999999999994</v>
      </c>
      <c r="AA10" s="12">
        <v>77.36</v>
      </c>
      <c r="AB10" s="105">
        <v>4373400</v>
      </c>
      <c r="AC10" s="275">
        <v>77.36</v>
      </c>
      <c r="AD10" s="2">
        <f t="shared" si="2"/>
        <v>1.5100000000000051</v>
      </c>
      <c r="AE10" s="148">
        <f t="shared" si="3"/>
        <v>6.467468632775919E-4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42467</v>
      </c>
      <c r="X11" s="12">
        <v>77.58</v>
      </c>
      <c r="Y11" s="43">
        <v>77.72</v>
      </c>
      <c r="Z11" s="43">
        <v>76.569999999999993</v>
      </c>
      <c r="AA11" s="12">
        <v>77.31</v>
      </c>
      <c r="AB11" s="105">
        <v>4492100</v>
      </c>
      <c r="AC11" s="275">
        <v>77.31</v>
      </c>
      <c r="AD11" s="2">
        <f t="shared" si="2"/>
        <v>1.1500000000000057</v>
      </c>
      <c r="AE11" s="148">
        <f t="shared" si="3"/>
        <v>-1.1507479861910141E-2</v>
      </c>
      <c r="AK11" s="263"/>
      <c r="AN11" s="263"/>
    </row>
    <row r="12" spans="1:40" x14ac:dyDescent="0.25">
      <c r="W12" s="104">
        <v>42466</v>
      </c>
      <c r="X12" s="12">
        <v>76.87</v>
      </c>
      <c r="Y12" s="43">
        <v>78.45</v>
      </c>
      <c r="Z12" s="43">
        <v>75.22</v>
      </c>
      <c r="AA12" s="12">
        <v>78.209999999999994</v>
      </c>
      <c r="AB12" s="105">
        <v>2527400</v>
      </c>
      <c r="AC12" s="275">
        <v>78.209999999999994</v>
      </c>
      <c r="AD12" s="2">
        <f t="shared" si="2"/>
        <v>3.230000000000004</v>
      </c>
      <c r="AE12" s="148">
        <f t="shared" si="3"/>
        <v>1.4791747761774943E-2</v>
      </c>
    </row>
    <row r="13" spans="1:40" x14ac:dyDescent="0.25">
      <c r="W13" s="104">
        <v>42465</v>
      </c>
      <c r="X13" s="12">
        <v>76.45</v>
      </c>
      <c r="Y13" s="43">
        <v>77.38</v>
      </c>
      <c r="Z13" s="43">
        <v>76.14</v>
      </c>
      <c r="AA13" s="12">
        <v>77.069999999999993</v>
      </c>
      <c r="AB13" s="105">
        <v>2072800</v>
      </c>
      <c r="AC13" s="275">
        <v>77.069999999999993</v>
      </c>
      <c r="AD13" s="2">
        <f t="shared" si="2"/>
        <v>1.2399999999999949</v>
      </c>
      <c r="AE13" s="148">
        <f t="shared" si="3"/>
        <v>-5.5483870967742988E-3</v>
      </c>
      <c r="AK13" s="263"/>
      <c r="AN13" s="263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3" t="s">
        <v>167</v>
      </c>
      <c r="H14" s="253" t="s">
        <v>90</v>
      </c>
      <c r="I14" s="253" t="s">
        <v>174</v>
      </c>
      <c r="T14" s="94"/>
      <c r="U14" s="13"/>
      <c r="W14" s="104">
        <v>42464</v>
      </c>
      <c r="X14" s="12">
        <v>78.36</v>
      </c>
      <c r="Y14" s="43">
        <v>78.459999999999994</v>
      </c>
      <c r="Z14" s="43">
        <v>76.44</v>
      </c>
      <c r="AA14" s="12">
        <v>77.5</v>
      </c>
      <c r="AB14" s="105">
        <v>2054100</v>
      </c>
      <c r="AC14" s="275">
        <v>77.5</v>
      </c>
      <c r="AD14" s="2">
        <f t="shared" si="2"/>
        <v>2.019999999999996</v>
      </c>
      <c r="AE14" s="148">
        <f t="shared" si="3"/>
        <v>-8.6978766948069275E-3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42461</v>
      </c>
      <c r="X15" s="12">
        <v>77.16</v>
      </c>
      <c r="Y15" s="43">
        <v>78.23</v>
      </c>
      <c r="Z15" s="43">
        <v>76.319999999999993</v>
      </c>
      <c r="AA15" s="12">
        <v>78.180000000000007</v>
      </c>
      <c r="AB15" s="105">
        <v>2013900</v>
      </c>
      <c r="AC15" s="275">
        <v>78.180000000000007</v>
      </c>
      <c r="AD15" s="2">
        <f t="shared" si="2"/>
        <v>1.9100000000000108</v>
      </c>
      <c r="AE15" s="148">
        <f t="shared" si="3"/>
        <v>3.5943517329910524E-3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42460</v>
      </c>
      <c r="X16" s="12">
        <v>77.61</v>
      </c>
      <c r="Y16" s="43">
        <v>78.290000000000006</v>
      </c>
      <c r="Z16" s="43">
        <v>77.31</v>
      </c>
      <c r="AA16" s="12">
        <v>77.900000000000006</v>
      </c>
      <c r="AB16" s="105">
        <v>2944400</v>
      </c>
      <c r="AC16" s="275">
        <v>77.900000000000006</v>
      </c>
      <c r="AD16" s="2">
        <f t="shared" si="2"/>
        <v>0.98000000000000398</v>
      </c>
      <c r="AE16" s="148">
        <f t="shared" si="3"/>
        <v>6.4226075786777415E-4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42459</v>
      </c>
      <c r="X17" s="12">
        <v>76.989999999999995</v>
      </c>
      <c r="Y17" s="43">
        <v>78.22</v>
      </c>
      <c r="Z17" s="43">
        <v>76.8</v>
      </c>
      <c r="AA17" s="12">
        <v>77.849999999999994</v>
      </c>
      <c r="AB17" s="105">
        <v>2680100</v>
      </c>
      <c r="AC17" s="275">
        <v>77.849999999999994</v>
      </c>
      <c r="AD17" s="2">
        <f t="shared" si="2"/>
        <v>1.4200000000000017</v>
      </c>
      <c r="AE17" s="148">
        <f t="shared" si="3"/>
        <v>1.8046292663789654E-2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42458</v>
      </c>
      <c r="X18" s="12">
        <v>74.510000000000005</v>
      </c>
      <c r="Y18" s="43">
        <v>76.88</v>
      </c>
      <c r="Z18" s="43">
        <v>73.61</v>
      </c>
      <c r="AA18" s="12">
        <v>76.47</v>
      </c>
      <c r="AB18" s="105">
        <v>4267400</v>
      </c>
      <c r="AC18" s="275">
        <v>76.47</v>
      </c>
      <c r="AD18" s="2">
        <f t="shared" si="2"/>
        <v>3.269999999999996</v>
      </c>
      <c r="AE18" s="148">
        <f t="shared" si="3"/>
        <v>-5.8502340093604666E-3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42457</v>
      </c>
      <c r="X19" s="12">
        <v>76.44</v>
      </c>
      <c r="Y19" s="43">
        <v>77.180000000000007</v>
      </c>
      <c r="Z19" s="43">
        <v>75.72</v>
      </c>
      <c r="AA19" s="12">
        <v>76.92</v>
      </c>
      <c r="AB19" s="105">
        <v>2111300</v>
      </c>
      <c r="AC19" s="275">
        <v>76.92</v>
      </c>
      <c r="AD19" s="2">
        <f t="shared" si="2"/>
        <v>1.460000000000008</v>
      </c>
      <c r="AE19" s="148">
        <f t="shared" si="3"/>
        <v>9.4488188976378229E-3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42453</v>
      </c>
      <c r="X20" s="12">
        <v>75.569999999999993</v>
      </c>
      <c r="Y20" s="43">
        <v>76.239999999999995</v>
      </c>
      <c r="Z20" s="43">
        <v>75.010000000000005</v>
      </c>
      <c r="AA20" s="12">
        <v>76.2</v>
      </c>
      <c r="AB20" s="105">
        <v>2282000</v>
      </c>
      <c r="AC20" s="275">
        <v>76.2</v>
      </c>
      <c r="AD20" s="2">
        <f t="shared" si="2"/>
        <v>1.2299999999999898</v>
      </c>
      <c r="AE20" s="148">
        <f t="shared" si="3"/>
        <v>-1.3106159895149849E-3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42452</v>
      </c>
      <c r="X21" s="12">
        <v>76.45</v>
      </c>
      <c r="Y21" s="43">
        <v>76.72</v>
      </c>
      <c r="Z21" s="43">
        <v>75.83</v>
      </c>
      <c r="AA21" s="12">
        <v>76.3</v>
      </c>
      <c r="AB21" s="105">
        <v>2935500</v>
      </c>
      <c r="AC21" s="275">
        <v>76.3</v>
      </c>
      <c r="AD21" s="2">
        <f t="shared" si="2"/>
        <v>0.89000000000000057</v>
      </c>
      <c r="AE21" s="148">
        <f t="shared" si="3"/>
        <v>-7.6732995187931419E-3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42451</v>
      </c>
      <c r="X22" s="12">
        <v>76.099999999999994</v>
      </c>
      <c r="Y22" s="43">
        <v>77</v>
      </c>
      <c r="Z22" s="43">
        <v>75.61</v>
      </c>
      <c r="AA22" s="12">
        <v>76.89</v>
      </c>
      <c r="AB22" s="105">
        <v>2420200</v>
      </c>
      <c r="AC22" s="275">
        <v>76.89</v>
      </c>
      <c r="AD22" s="2">
        <f t="shared" si="2"/>
        <v>1.3900000000000006</v>
      </c>
      <c r="AE22" s="148">
        <f t="shared" si="3"/>
        <v>-4.1445408625824243E-3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42450</v>
      </c>
      <c r="X23" s="12">
        <v>76.680000000000007</v>
      </c>
      <c r="Y23" s="43">
        <v>77.239999999999995</v>
      </c>
      <c r="Z23" s="43">
        <v>75.430000000000007</v>
      </c>
      <c r="AA23" s="12">
        <v>77.209999999999994</v>
      </c>
      <c r="AB23" s="105">
        <v>2550400</v>
      </c>
      <c r="AC23" s="275">
        <v>77.209999999999994</v>
      </c>
      <c r="AD23" s="2">
        <f t="shared" si="2"/>
        <v>1.8099999999999881</v>
      </c>
      <c r="AE23" s="148">
        <f t="shared" si="3"/>
        <v>2.4668917164372139E-3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42447</v>
      </c>
      <c r="X24" s="12">
        <v>75.41</v>
      </c>
      <c r="Y24" s="43">
        <v>77.13</v>
      </c>
      <c r="Z24" s="43">
        <v>74.86</v>
      </c>
      <c r="AA24" s="12">
        <v>77.02</v>
      </c>
      <c r="AB24" s="105">
        <v>4473100</v>
      </c>
      <c r="AC24" s="275">
        <v>77.02</v>
      </c>
      <c r="AD24" s="2">
        <f t="shared" si="2"/>
        <v>2.269999999999996</v>
      </c>
      <c r="AE24" s="148">
        <f t="shared" si="3"/>
        <v>2.8029898558462385E-2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42446</v>
      </c>
      <c r="X25" s="12">
        <v>74.260000000000005</v>
      </c>
      <c r="Y25" s="43">
        <v>75.16</v>
      </c>
      <c r="Z25" s="43">
        <v>73.08</v>
      </c>
      <c r="AA25" s="12">
        <v>74.92</v>
      </c>
      <c r="AB25" s="105">
        <v>5457000</v>
      </c>
      <c r="AC25" s="275">
        <v>74.92</v>
      </c>
      <c r="AD25" s="2">
        <f t="shared" si="2"/>
        <v>2.0799999999999983</v>
      </c>
      <c r="AE25" s="148">
        <f t="shared" si="3"/>
        <v>-1.0666666666666602E-3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230</v>
      </c>
      <c r="W26" s="104">
        <v>42445</v>
      </c>
      <c r="X26" s="12">
        <v>73</v>
      </c>
      <c r="Y26" s="43">
        <v>75.05</v>
      </c>
      <c r="Z26" s="43">
        <v>72.900000000000006</v>
      </c>
      <c r="AA26" s="12">
        <v>75</v>
      </c>
      <c r="AB26" s="105">
        <v>4176400</v>
      </c>
      <c r="AC26" s="275">
        <v>75</v>
      </c>
      <c r="AD26" s="2">
        <f t="shared" si="2"/>
        <v>2.1499999999999915</v>
      </c>
      <c r="AE26" s="148">
        <f t="shared" si="3"/>
        <v>1.8883303898926673E-2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42444</v>
      </c>
      <c r="X27" s="12">
        <v>73.52</v>
      </c>
      <c r="Y27" s="43">
        <v>74.400000000000006</v>
      </c>
      <c r="Z27" s="43">
        <v>72.349999999999994</v>
      </c>
      <c r="AA27" s="12">
        <v>73.61</v>
      </c>
      <c r="AB27" s="105">
        <v>3815400</v>
      </c>
      <c r="AC27" s="275">
        <v>73.61</v>
      </c>
      <c r="AD27" s="2">
        <f t="shared" si="2"/>
        <v>2.0500000000000114</v>
      </c>
      <c r="AE27" s="148">
        <f t="shared" si="3"/>
        <v>1.1265283692814876E-2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42443</v>
      </c>
      <c r="X28" s="12">
        <v>72.17</v>
      </c>
      <c r="Y28" s="43">
        <v>73.209999999999994</v>
      </c>
      <c r="Z28" s="43">
        <v>71.52</v>
      </c>
      <c r="AA28" s="12">
        <v>72.790000000000006</v>
      </c>
      <c r="AB28" s="105">
        <v>3010400</v>
      </c>
      <c r="AC28" s="275">
        <v>72.790000000000006</v>
      </c>
      <c r="AD28" s="2">
        <f t="shared" si="2"/>
        <v>1.6899999999999977</v>
      </c>
      <c r="AE28" s="148">
        <f t="shared" si="3"/>
        <v>2.7483853236232036E-4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42440</v>
      </c>
      <c r="X29" s="12">
        <v>70.83</v>
      </c>
      <c r="Y29" s="43">
        <v>72.8</v>
      </c>
      <c r="Z29" s="43">
        <v>70.62</v>
      </c>
      <c r="AA29" s="12">
        <v>72.77</v>
      </c>
      <c r="AB29" s="105">
        <v>3352900</v>
      </c>
      <c r="AC29" s="275">
        <v>72.77</v>
      </c>
      <c r="AD29" s="2">
        <f t="shared" si="2"/>
        <v>2.1799999999999926</v>
      </c>
      <c r="AE29" s="148">
        <f t="shared" si="3"/>
        <v>4.0017150207231733E-2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42439</v>
      </c>
      <c r="X30" s="12">
        <v>71.5</v>
      </c>
      <c r="Y30" s="43">
        <v>72.36</v>
      </c>
      <c r="Z30" s="43">
        <v>68.58</v>
      </c>
      <c r="AA30" s="12">
        <v>69.97</v>
      </c>
      <c r="AB30" s="105">
        <v>3634000</v>
      </c>
      <c r="AC30" s="275">
        <v>69.97</v>
      </c>
      <c r="AD30" s="2">
        <f t="shared" si="2"/>
        <v>3.7800000000000011</v>
      </c>
      <c r="AE30" s="148">
        <f t="shared" si="3"/>
        <v>-1.4784567727400666E-2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42438</v>
      </c>
      <c r="X31" s="12">
        <v>70.319999999999993</v>
      </c>
      <c r="Y31" s="43">
        <v>71.91</v>
      </c>
      <c r="Z31" s="43">
        <v>69.959999999999994</v>
      </c>
      <c r="AA31" s="12">
        <v>71.02</v>
      </c>
      <c r="AB31" s="105">
        <v>2999300</v>
      </c>
      <c r="AC31" s="275">
        <v>71.02</v>
      </c>
      <c r="AD31" s="2">
        <f t="shared" si="2"/>
        <v>1.9500000000000028</v>
      </c>
      <c r="AE31" s="148">
        <f t="shared" si="3"/>
        <v>1.5877556858818531E-2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42437</v>
      </c>
      <c r="X32" s="12">
        <v>72</v>
      </c>
      <c r="Y32" s="43">
        <v>72.099999999999994</v>
      </c>
      <c r="Z32" s="43">
        <v>69.25</v>
      </c>
      <c r="AA32" s="12">
        <v>69.91</v>
      </c>
      <c r="AB32" s="105">
        <v>4678100</v>
      </c>
      <c r="AC32" s="275">
        <v>69.91</v>
      </c>
      <c r="AD32" s="2">
        <f t="shared" si="2"/>
        <v>2.8499999999999943</v>
      </c>
      <c r="AE32" s="148">
        <f t="shared" si="3"/>
        <v>-4.1278113000548622E-2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42436</v>
      </c>
      <c r="X33" s="12">
        <v>72.16</v>
      </c>
      <c r="Y33" s="43">
        <v>74.73</v>
      </c>
      <c r="Z33" s="43">
        <v>71.81</v>
      </c>
      <c r="AA33" s="12">
        <v>72.92</v>
      </c>
      <c r="AB33" s="105">
        <v>4220400</v>
      </c>
      <c r="AC33" s="275">
        <v>72.92</v>
      </c>
      <c r="AD33" s="2">
        <f t="shared" si="2"/>
        <v>2.9200000000000017</v>
      </c>
      <c r="AE33" s="148">
        <f t="shared" si="3"/>
        <v>-1.2327078482400333E-3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42433</v>
      </c>
      <c r="X34" s="12">
        <v>71.180000000000007</v>
      </c>
      <c r="Y34" s="43">
        <v>75.11</v>
      </c>
      <c r="Z34" s="43">
        <v>70.33</v>
      </c>
      <c r="AA34" s="12">
        <v>73.010000000000005</v>
      </c>
      <c r="AB34" s="105">
        <v>7321900</v>
      </c>
      <c r="AC34" s="275">
        <v>73.010000000000005</v>
      </c>
      <c r="AD34" s="2">
        <f t="shared" si="2"/>
        <v>4.7800000000000011</v>
      </c>
      <c r="AE34" s="148">
        <f t="shared" si="3"/>
        <v>4.1512125534950206E-2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42432</v>
      </c>
      <c r="X35" s="12">
        <v>68.42</v>
      </c>
      <c r="Y35" s="43">
        <v>70.489999999999995</v>
      </c>
      <c r="Z35" s="43">
        <v>68.3</v>
      </c>
      <c r="AA35" s="12">
        <v>70.099999999999994</v>
      </c>
      <c r="AB35" s="105">
        <v>4093800</v>
      </c>
      <c r="AC35" s="275">
        <v>70.099999999999994</v>
      </c>
      <c r="AD35" s="2">
        <f t="shared" si="2"/>
        <v>2.1899999999999977</v>
      </c>
      <c r="AE35" s="148">
        <f t="shared" si="3"/>
        <v>1.6236590316033528E-2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115</v>
      </c>
      <c r="W36" s="104">
        <v>42431</v>
      </c>
      <c r="X36" s="12">
        <v>69.94</v>
      </c>
      <c r="Y36" s="43">
        <v>70.849999999999994</v>
      </c>
      <c r="Z36" s="43">
        <v>68.45</v>
      </c>
      <c r="AA36" s="12">
        <v>68.98</v>
      </c>
      <c r="AB36" s="105">
        <v>3962600</v>
      </c>
      <c r="AC36" s="275">
        <v>68.98</v>
      </c>
      <c r="AD36" s="2">
        <f t="shared" si="2"/>
        <v>2.3999999999999915</v>
      </c>
      <c r="AE36" s="148">
        <f t="shared" si="3"/>
        <v>-2.0170454545454519E-2</v>
      </c>
    </row>
    <row r="37" spans="2:31" ht="15.75" thickTop="1" x14ac:dyDescent="0.25">
      <c r="O37" s="2"/>
      <c r="P37" s="93">
        <v>1.1000000000000001</v>
      </c>
      <c r="Q37" s="93">
        <f>P37*$Q$4</f>
        <v>80.124000000000009</v>
      </c>
      <c r="R37" s="37"/>
      <c r="T37" s="107" t="s">
        <v>100</v>
      </c>
      <c r="U37" s="139">
        <v>72.23</v>
      </c>
      <c r="W37" s="104">
        <v>42430</v>
      </c>
      <c r="X37" s="12">
        <v>67.62</v>
      </c>
      <c r="Y37" s="43">
        <v>70.42</v>
      </c>
      <c r="Z37" s="43">
        <v>67.040000000000006</v>
      </c>
      <c r="AA37" s="12">
        <v>70.400000000000006</v>
      </c>
      <c r="AB37" s="105">
        <v>4630300</v>
      </c>
      <c r="AC37" s="275">
        <v>70.400000000000006</v>
      </c>
      <c r="AD37" s="2">
        <f t="shared" si="2"/>
        <v>3.3799999999999955</v>
      </c>
      <c r="AE37" s="148">
        <f t="shared" si="3"/>
        <v>5.9443190368698273E-2</v>
      </c>
    </row>
    <row r="38" spans="2:31" x14ac:dyDescent="0.25">
      <c r="O38" s="2"/>
      <c r="P38" s="93">
        <v>1.0900000000000001</v>
      </c>
      <c r="Q38" s="93">
        <f t="shared" ref="Q38:Q57" si="10">P38*$Q$4</f>
        <v>79.395600000000016</v>
      </c>
      <c r="R38" s="37"/>
      <c r="T38" s="97" t="s">
        <v>101</v>
      </c>
      <c r="U38" s="140">
        <v>71.84</v>
      </c>
      <c r="W38" s="104">
        <v>42429</v>
      </c>
      <c r="X38" s="12">
        <v>65.88</v>
      </c>
      <c r="Y38" s="43">
        <v>68.790000000000006</v>
      </c>
      <c r="Z38" s="43">
        <v>65.540000000000006</v>
      </c>
      <c r="AA38" s="12">
        <v>66.45</v>
      </c>
      <c r="AB38" s="105">
        <v>4985800</v>
      </c>
      <c r="AC38" s="275">
        <v>66.45</v>
      </c>
      <c r="AD38" s="2">
        <f t="shared" si="2"/>
        <v>3.25</v>
      </c>
      <c r="AE38" s="148">
        <f t="shared" si="3"/>
        <v>2.3882896764252592E-2</v>
      </c>
    </row>
    <row r="39" spans="2:31" x14ac:dyDescent="0.25">
      <c r="O39" s="2"/>
      <c r="P39" s="93">
        <v>1.08</v>
      </c>
      <c r="Q39" s="93">
        <f t="shared" si="10"/>
        <v>78.667200000000008</v>
      </c>
      <c r="R39" s="37"/>
      <c r="T39" s="97" t="s">
        <v>102</v>
      </c>
      <c r="U39" s="140" t="s">
        <v>336</v>
      </c>
      <c r="W39" s="104">
        <v>42426</v>
      </c>
      <c r="X39" s="12">
        <v>65.08</v>
      </c>
      <c r="Y39" s="43">
        <v>65.400000000000006</v>
      </c>
      <c r="Z39" s="43">
        <v>64.430000000000007</v>
      </c>
      <c r="AA39" s="12">
        <v>64.900000000000006</v>
      </c>
      <c r="AB39" s="105">
        <v>2226600</v>
      </c>
      <c r="AC39" s="275">
        <v>64.900000000000006</v>
      </c>
      <c r="AD39" s="2">
        <f t="shared" si="2"/>
        <v>0.96999999999999886</v>
      </c>
      <c r="AE39" s="148">
        <f t="shared" si="3"/>
        <v>5.422153369481153E-3</v>
      </c>
    </row>
    <row r="40" spans="2:31" x14ac:dyDescent="0.25">
      <c r="O40" s="2"/>
      <c r="P40" s="93">
        <v>1.07</v>
      </c>
      <c r="Q40" s="93">
        <f t="shared" si="10"/>
        <v>77.938800000000015</v>
      </c>
      <c r="R40" s="93"/>
      <c r="T40" s="97" t="s">
        <v>103</v>
      </c>
      <c r="U40" s="140" t="s">
        <v>337</v>
      </c>
      <c r="W40" s="104">
        <v>42425</v>
      </c>
      <c r="X40" s="12">
        <v>63.53</v>
      </c>
      <c r="Y40" s="43">
        <v>64.56</v>
      </c>
      <c r="Z40" s="43">
        <v>62.59</v>
      </c>
      <c r="AA40" s="12">
        <v>64.55</v>
      </c>
      <c r="AB40" s="105">
        <v>2539200</v>
      </c>
      <c r="AC40" s="275">
        <v>64.55</v>
      </c>
      <c r="AD40" s="2">
        <f t="shared" si="2"/>
        <v>1.9699999999999989</v>
      </c>
      <c r="AE40" s="148">
        <f t="shared" si="3"/>
        <v>1.3184743368388041E-2</v>
      </c>
    </row>
    <row r="41" spans="2:31" x14ac:dyDescent="0.25">
      <c r="O41" s="2"/>
      <c r="P41" s="93">
        <v>1.06</v>
      </c>
      <c r="Q41" s="93">
        <f t="shared" si="10"/>
        <v>77.210400000000007</v>
      </c>
      <c r="R41" s="93"/>
      <c r="T41" s="97" t="s">
        <v>104</v>
      </c>
      <c r="U41" s="140">
        <v>90.13</v>
      </c>
      <c r="W41" s="104">
        <v>42424</v>
      </c>
      <c r="X41" s="12">
        <v>61.58</v>
      </c>
      <c r="Y41" s="43">
        <v>63.86</v>
      </c>
      <c r="Z41" s="43">
        <v>61.11</v>
      </c>
      <c r="AA41" s="12">
        <v>63.71</v>
      </c>
      <c r="AB41" s="105">
        <v>2669800</v>
      </c>
      <c r="AC41" s="275">
        <v>63.71</v>
      </c>
      <c r="AD41" s="2">
        <f t="shared" si="2"/>
        <v>2.75</v>
      </c>
      <c r="AE41" s="148">
        <f t="shared" si="3"/>
        <v>1.7406579367614139E-2</v>
      </c>
    </row>
    <row r="42" spans="2:31" x14ac:dyDescent="0.25">
      <c r="O42" s="2"/>
      <c r="P42" s="93">
        <v>1.05</v>
      </c>
      <c r="Q42" s="93">
        <f t="shared" si="10"/>
        <v>76.482000000000014</v>
      </c>
      <c r="R42" s="93"/>
      <c r="T42" s="97" t="s">
        <v>105</v>
      </c>
      <c r="U42" s="140">
        <v>0.77382399999999996</v>
      </c>
      <c r="W42" s="104">
        <v>42423</v>
      </c>
      <c r="X42" s="12">
        <v>63.74</v>
      </c>
      <c r="Y42" s="43">
        <v>63.76</v>
      </c>
      <c r="Z42" s="43">
        <v>62.07</v>
      </c>
      <c r="AA42" s="12">
        <v>62.62</v>
      </c>
      <c r="AB42" s="105">
        <v>2445400</v>
      </c>
      <c r="AC42" s="275">
        <v>62.62</v>
      </c>
      <c r="AD42" s="2">
        <f t="shared" si="2"/>
        <v>1.6899999999999977</v>
      </c>
      <c r="AE42" s="148">
        <f t="shared" si="3"/>
        <v>-2.5976046041375156E-2</v>
      </c>
    </row>
    <row r="43" spans="2:31" x14ac:dyDescent="0.25">
      <c r="O43" s="2"/>
      <c r="P43" s="93">
        <v>1.04</v>
      </c>
      <c r="Q43" s="93">
        <f t="shared" si="10"/>
        <v>75.753600000000006</v>
      </c>
      <c r="R43" s="93"/>
      <c r="T43" s="97" t="s">
        <v>106</v>
      </c>
      <c r="U43" s="104" t="s">
        <v>261</v>
      </c>
      <c r="W43" s="104">
        <v>42422</v>
      </c>
      <c r="X43" s="12">
        <v>63.6</v>
      </c>
      <c r="Y43" s="43">
        <v>65.19</v>
      </c>
      <c r="Z43" s="43">
        <v>63.29</v>
      </c>
      <c r="AA43" s="12">
        <v>64.290000000000006</v>
      </c>
      <c r="AB43" s="105">
        <v>3200900</v>
      </c>
      <c r="AC43" s="275">
        <v>64.290000000000006</v>
      </c>
      <c r="AD43" s="2">
        <f t="shared" si="2"/>
        <v>1.8999999999999986</v>
      </c>
      <c r="AE43" s="148">
        <f t="shared" si="3"/>
        <v>1.9990480723464987E-2</v>
      </c>
    </row>
    <row r="44" spans="2:31" x14ac:dyDescent="0.25">
      <c r="O44" s="2"/>
      <c r="P44" s="93">
        <v>1.03</v>
      </c>
      <c r="Q44" s="93">
        <f t="shared" si="10"/>
        <v>75.025200000000012</v>
      </c>
      <c r="R44" s="93"/>
      <c r="T44" s="97"/>
      <c r="U44" s="140"/>
      <c r="W44" s="104">
        <v>42419</v>
      </c>
      <c r="X44" s="12">
        <v>61.51</v>
      </c>
      <c r="Y44" s="43">
        <v>63.5</v>
      </c>
      <c r="Z44" s="43">
        <v>61.29</v>
      </c>
      <c r="AA44" s="12">
        <v>63.03</v>
      </c>
      <c r="AB44" s="105">
        <v>3371800</v>
      </c>
      <c r="AC44" s="275">
        <v>63.03</v>
      </c>
      <c r="AD44" s="2">
        <f t="shared" si="2"/>
        <v>2.2100000000000009</v>
      </c>
      <c r="AE44" s="148">
        <f t="shared" si="3"/>
        <v>1.5466408893185069E-2</v>
      </c>
    </row>
    <row r="45" spans="2:31" x14ac:dyDescent="0.25">
      <c r="O45" s="2"/>
      <c r="P45" s="93">
        <v>1.02</v>
      </c>
      <c r="Q45" s="93">
        <f t="shared" si="10"/>
        <v>74.296800000000005</v>
      </c>
      <c r="R45" s="93"/>
      <c r="T45" s="97" t="s">
        <v>107</v>
      </c>
      <c r="U45" s="140" t="s">
        <v>338</v>
      </c>
      <c r="W45" s="104">
        <v>42418</v>
      </c>
      <c r="X45" s="12">
        <v>64.430000000000007</v>
      </c>
      <c r="Y45" s="43">
        <v>64.489999999999995</v>
      </c>
      <c r="Z45" s="43">
        <v>61.1</v>
      </c>
      <c r="AA45" s="12">
        <v>62.07</v>
      </c>
      <c r="AB45" s="105">
        <v>2984000</v>
      </c>
      <c r="AC45" s="275">
        <v>62.07</v>
      </c>
      <c r="AD45" s="2">
        <f t="shared" si="2"/>
        <v>3.3899999999999935</v>
      </c>
      <c r="AE45" s="148">
        <f t="shared" si="3"/>
        <v>-2.5741641814471805E-2</v>
      </c>
    </row>
    <row r="46" spans="2:31" x14ac:dyDescent="0.25">
      <c r="O46" s="2"/>
      <c r="P46" s="93">
        <v>1.01</v>
      </c>
      <c r="Q46" s="93">
        <f t="shared" si="10"/>
        <v>73.568400000000011</v>
      </c>
      <c r="R46" s="93"/>
      <c r="T46" s="97" t="s">
        <v>108</v>
      </c>
      <c r="U46" s="140" t="s">
        <v>218</v>
      </c>
      <c r="W46" s="104">
        <v>42417</v>
      </c>
      <c r="X46" s="12">
        <v>61.82</v>
      </c>
      <c r="Y46" s="43">
        <v>64.88</v>
      </c>
      <c r="Z46" s="43">
        <v>61.57</v>
      </c>
      <c r="AA46" s="12">
        <v>63.71</v>
      </c>
      <c r="AB46" s="105">
        <v>4488700</v>
      </c>
      <c r="AC46" s="275">
        <v>63.71</v>
      </c>
      <c r="AD46" s="2">
        <f t="shared" si="2"/>
        <v>3.3099999999999952</v>
      </c>
      <c r="AE46" s="148">
        <f t="shared" si="3"/>
        <v>3.6946614583333481E-2</v>
      </c>
    </row>
    <row r="47" spans="2:31" x14ac:dyDescent="0.25">
      <c r="O47" s="2"/>
      <c r="P47" s="93">
        <v>1</v>
      </c>
      <c r="Q47" s="93">
        <f t="shared" si="10"/>
        <v>72.84</v>
      </c>
      <c r="R47" s="93"/>
      <c r="T47" s="97" t="s">
        <v>109</v>
      </c>
      <c r="U47" s="141">
        <v>3110214</v>
      </c>
      <c r="W47" s="104">
        <v>42416</v>
      </c>
      <c r="X47" s="12">
        <v>59.27</v>
      </c>
      <c r="Y47" s="43">
        <v>62.44</v>
      </c>
      <c r="Z47" s="43">
        <v>59.14</v>
      </c>
      <c r="AA47" s="12">
        <v>61.44</v>
      </c>
      <c r="AB47" s="105">
        <v>4831800</v>
      </c>
      <c r="AC47" s="275">
        <v>61.44</v>
      </c>
      <c r="AD47" s="2">
        <f t="shared" si="2"/>
        <v>3.2999999999999972</v>
      </c>
      <c r="AE47" s="148">
        <f t="shared" si="3"/>
        <v>6.611140031233731E-2</v>
      </c>
    </row>
    <row r="48" spans="2:31" x14ac:dyDescent="0.25">
      <c r="O48" s="2"/>
      <c r="P48" s="93">
        <v>0.99</v>
      </c>
      <c r="Q48" s="93">
        <f t="shared" si="10"/>
        <v>72.111599999999996</v>
      </c>
      <c r="R48" s="93"/>
      <c r="T48" s="97" t="s">
        <v>112</v>
      </c>
      <c r="U48" s="141">
        <v>3845860</v>
      </c>
      <c r="W48" s="104">
        <v>42412</v>
      </c>
      <c r="X48" s="12">
        <v>57.06</v>
      </c>
      <c r="Y48" s="43">
        <v>57.96</v>
      </c>
      <c r="Z48" s="43">
        <v>56.01</v>
      </c>
      <c r="AA48" s="12">
        <v>57.63</v>
      </c>
      <c r="AB48" s="105">
        <v>3885100</v>
      </c>
      <c r="AC48" s="275">
        <v>57.63</v>
      </c>
      <c r="AD48" s="2">
        <f t="shared" si="2"/>
        <v>1.9500000000000028</v>
      </c>
      <c r="AE48" s="148">
        <f t="shared" si="3"/>
        <v>3.1871083258728783E-2</v>
      </c>
    </row>
    <row r="49" spans="15:31" x14ac:dyDescent="0.25">
      <c r="O49" s="2"/>
      <c r="P49" s="93">
        <v>0.98</v>
      </c>
      <c r="Q49" s="93">
        <f t="shared" si="10"/>
        <v>71.383200000000002</v>
      </c>
      <c r="R49" s="93"/>
      <c r="T49" s="97" t="s">
        <v>110</v>
      </c>
      <c r="U49" s="140" t="s">
        <v>339</v>
      </c>
      <c r="W49" s="104">
        <v>42411</v>
      </c>
      <c r="X49" s="12">
        <v>56.1</v>
      </c>
      <c r="Y49" s="43">
        <v>56.97</v>
      </c>
      <c r="Z49" s="43">
        <v>54.5</v>
      </c>
      <c r="AA49" s="12">
        <v>55.85</v>
      </c>
      <c r="AB49" s="105">
        <v>6569200</v>
      </c>
      <c r="AC49" s="275">
        <v>55.85</v>
      </c>
      <c r="AD49" s="2">
        <f t="shared" si="2"/>
        <v>2.4699999999999989</v>
      </c>
      <c r="AE49" s="148">
        <f t="shared" si="3"/>
        <v>-2.3601398601398649E-2</v>
      </c>
    </row>
    <row r="50" spans="15:31" x14ac:dyDescent="0.25">
      <c r="O50" s="2"/>
      <c r="P50" s="93">
        <v>0.97</v>
      </c>
      <c r="Q50" s="93">
        <f t="shared" si="10"/>
        <v>70.654799999999994</v>
      </c>
      <c r="R50" s="93"/>
      <c r="T50" s="97" t="s">
        <v>113</v>
      </c>
      <c r="U50" s="140">
        <v>14.84</v>
      </c>
      <c r="W50" s="104">
        <v>42410</v>
      </c>
      <c r="X50" s="12">
        <v>58.68</v>
      </c>
      <c r="Y50" s="43">
        <v>59.76</v>
      </c>
      <c r="Z50" s="43">
        <v>57.01</v>
      </c>
      <c r="AA50" s="12">
        <v>57.2</v>
      </c>
      <c r="AB50" s="105">
        <v>3429700</v>
      </c>
      <c r="AC50" s="275">
        <v>57.2</v>
      </c>
      <c r="AD50" s="2">
        <f t="shared" si="2"/>
        <v>2.75</v>
      </c>
      <c r="AE50" s="148">
        <f t="shared" si="3"/>
        <v>-8.6655112651646826E-3</v>
      </c>
    </row>
    <row r="51" spans="15:31" x14ac:dyDescent="0.25">
      <c r="O51" s="2"/>
      <c r="P51" s="93">
        <v>0.96</v>
      </c>
      <c r="Q51" s="93">
        <f t="shared" si="10"/>
        <v>69.926400000000001</v>
      </c>
      <c r="R51" s="93"/>
      <c r="T51" s="97" t="s">
        <v>114</v>
      </c>
      <c r="U51" s="140">
        <v>4.91</v>
      </c>
      <c r="W51" s="104">
        <v>42409</v>
      </c>
      <c r="X51" s="12">
        <v>58.24</v>
      </c>
      <c r="Y51" s="43">
        <v>60.08</v>
      </c>
      <c r="Z51" s="43">
        <v>57.46</v>
      </c>
      <c r="AA51" s="12">
        <v>57.7</v>
      </c>
      <c r="AB51" s="105">
        <v>4610800</v>
      </c>
      <c r="AC51" s="275">
        <v>57.7</v>
      </c>
      <c r="AD51" s="2">
        <f t="shared" si="2"/>
        <v>2.6199999999999974</v>
      </c>
      <c r="AE51" s="148" t="e">
        <f t="shared" si="3"/>
        <v>#DIV/0!</v>
      </c>
    </row>
    <row r="52" spans="15:31" x14ac:dyDescent="0.25">
      <c r="O52" s="2"/>
      <c r="P52" s="93">
        <v>0.95</v>
      </c>
      <c r="Q52" s="93">
        <f t="shared" si="10"/>
        <v>69.197999999999993</v>
      </c>
      <c r="R52" s="93"/>
      <c r="T52" s="97" t="s">
        <v>111</v>
      </c>
      <c r="U52" s="140" t="s">
        <v>276</v>
      </c>
      <c r="W52" s="104">
        <v>42409</v>
      </c>
      <c r="X52" s="12" t="s">
        <v>144</v>
      </c>
      <c r="Y52" s="43"/>
      <c r="Z52" s="43"/>
      <c r="AA52" s="12"/>
      <c r="AB52" s="105"/>
      <c r="AC52" s="275"/>
      <c r="AD52" s="2">
        <f t="shared" si="2"/>
        <v>0</v>
      </c>
      <c r="AE52" s="148">
        <f t="shared" si="3"/>
        <v>-1</v>
      </c>
    </row>
    <row r="53" spans="15:31" x14ac:dyDescent="0.25">
      <c r="O53" s="2"/>
      <c r="P53" s="93">
        <v>0.94</v>
      </c>
      <c r="Q53" s="93">
        <f t="shared" si="10"/>
        <v>68.4696</v>
      </c>
      <c r="R53" s="93"/>
      <c r="W53" s="104">
        <v>42408</v>
      </c>
      <c r="X53" s="12">
        <v>60.81</v>
      </c>
      <c r="Y53" s="43">
        <v>61.19</v>
      </c>
      <c r="Z53" s="43">
        <v>58.23</v>
      </c>
      <c r="AA53" s="12">
        <v>59.3</v>
      </c>
      <c r="AB53" s="105">
        <v>5708700</v>
      </c>
      <c r="AC53" s="275">
        <v>59.04</v>
      </c>
      <c r="AD53" s="2">
        <f t="shared" si="2"/>
        <v>2.9600000000000009</v>
      </c>
      <c r="AE53" s="148">
        <f t="shared" si="3"/>
        <v>-4.6049442559379594E-2</v>
      </c>
    </row>
    <row r="54" spans="15:31" x14ac:dyDescent="0.25">
      <c r="O54" s="2"/>
      <c r="P54" s="93">
        <v>0.93</v>
      </c>
      <c r="Q54" s="93">
        <f t="shared" si="10"/>
        <v>67.741200000000006</v>
      </c>
      <c r="R54" s="93"/>
      <c r="W54" s="104">
        <v>42405</v>
      </c>
      <c r="X54" s="12">
        <v>64.87</v>
      </c>
      <c r="Y54" s="43">
        <v>65.849999999999994</v>
      </c>
      <c r="Z54" s="43">
        <v>61</v>
      </c>
      <c r="AA54" s="12">
        <v>62.16</v>
      </c>
      <c r="AB54" s="105">
        <v>6333700</v>
      </c>
      <c r="AC54" s="275">
        <v>61.89</v>
      </c>
      <c r="AD54" s="2">
        <f t="shared" si="2"/>
        <v>4.8499999999999943</v>
      </c>
      <c r="AE54" s="148">
        <f t="shared" si="3"/>
        <v>-5.8134226145183265E-2</v>
      </c>
    </row>
    <row r="55" spans="15:31" x14ac:dyDescent="0.25">
      <c r="O55" s="2"/>
      <c r="P55" s="93">
        <v>0.92</v>
      </c>
      <c r="Q55" s="93">
        <f t="shared" si="10"/>
        <v>67.012800000000013</v>
      </c>
      <c r="R55" s="93"/>
      <c r="W55" s="104">
        <v>42404</v>
      </c>
      <c r="X55" s="12">
        <v>66.58</v>
      </c>
      <c r="Y55" s="43">
        <v>66.790000000000006</v>
      </c>
      <c r="Z55" s="43">
        <v>65.12</v>
      </c>
      <c r="AA55" s="12">
        <v>66</v>
      </c>
      <c r="AB55" s="105">
        <v>4337300</v>
      </c>
      <c r="AC55" s="275">
        <v>65.709999999999994</v>
      </c>
      <c r="AD55" s="2">
        <f t="shared" si="2"/>
        <v>1.6700000000000017</v>
      </c>
      <c r="AE55" s="148">
        <f t="shared" si="3"/>
        <v>-2.8831562974205305E-3</v>
      </c>
    </row>
    <row r="56" spans="15:31" x14ac:dyDescent="0.25">
      <c r="O56" s="2"/>
      <c r="P56" s="93">
        <v>0.91</v>
      </c>
      <c r="Q56" s="93">
        <f t="shared" si="10"/>
        <v>66.284400000000005</v>
      </c>
      <c r="R56" s="93"/>
      <c r="W56" s="104">
        <v>42403</v>
      </c>
      <c r="X56" s="12">
        <v>67.8</v>
      </c>
      <c r="Y56" s="43">
        <v>68.790000000000006</v>
      </c>
      <c r="Z56" s="43">
        <v>64.88</v>
      </c>
      <c r="AA56" s="12">
        <v>66.19</v>
      </c>
      <c r="AB56" s="105">
        <v>4893800</v>
      </c>
      <c r="AC56" s="275">
        <v>65.900000000000006</v>
      </c>
      <c r="AD56" s="2">
        <f t="shared" si="2"/>
        <v>3.9100000000000108</v>
      </c>
      <c r="AE56" s="148">
        <f t="shared" si="3"/>
        <v>-4.3813264843630684E-3</v>
      </c>
    </row>
    <row r="57" spans="15:31" x14ac:dyDescent="0.25">
      <c r="O57" s="2"/>
      <c r="P57" s="93">
        <v>0.9</v>
      </c>
      <c r="Q57" s="93">
        <f t="shared" si="10"/>
        <v>65.556000000000012</v>
      </c>
      <c r="R57" s="93"/>
      <c r="W57" s="104">
        <v>42402</v>
      </c>
      <c r="X57" s="12">
        <v>69.069999999999993</v>
      </c>
      <c r="Y57" s="43">
        <v>69.2</v>
      </c>
      <c r="Z57" s="43">
        <v>66.38</v>
      </c>
      <c r="AA57" s="12">
        <v>66.48</v>
      </c>
      <c r="AB57" s="105">
        <v>3834900</v>
      </c>
      <c r="AC57" s="275">
        <v>66.19</v>
      </c>
      <c r="AD57" s="2">
        <f t="shared" si="2"/>
        <v>2.8200000000000074</v>
      </c>
      <c r="AE57" s="148">
        <f t="shared" si="3"/>
        <v>-4.5015149329101223E-2</v>
      </c>
    </row>
    <row r="58" spans="15:31" x14ac:dyDescent="0.25">
      <c r="W58" s="104">
        <v>42401</v>
      </c>
      <c r="X58" s="12">
        <v>68.180000000000007</v>
      </c>
      <c r="Y58" s="43">
        <v>70.39</v>
      </c>
      <c r="Z58" s="43">
        <v>67.52</v>
      </c>
      <c r="AA58" s="12">
        <v>69.62</v>
      </c>
      <c r="AB58" s="105">
        <v>4726300</v>
      </c>
      <c r="AC58" s="275">
        <v>69.31</v>
      </c>
      <c r="AD58" s="2">
        <f t="shared" si="2"/>
        <v>2.8700000000000045</v>
      </c>
      <c r="AE58" s="148">
        <f t="shared" si="3"/>
        <v>1.0055377440979285E-2</v>
      </c>
    </row>
    <row r="59" spans="15:31" x14ac:dyDescent="0.25">
      <c r="W59" s="104">
        <v>42398</v>
      </c>
      <c r="X59" s="12">
        <v>68.819999999999993</v>
      </c>
      <c r="Y59" s="43">
        <v>69.77</v>
      </c>
      <c r="Z59" s="43">
        <v>66.22</v>
      </c>
      <c r="AA59" s="12">
        <v>68.92</v>
      </c>
      <c r="AB59" s="105">
        <v>8200700</v>
      </c>
      <c r="AC59" s="275">
        <v>68.62</v>
      </c>
      <c r="AD59" s="2">
        <f t="shared" si="2"/>
        <v>3.5499999999999972</v>
      </c>
      <c r="AE59" s="148">
        <f t="shared" si="3"/>
        <v>6.3711052549992209E-2</v>
      </c>
    </row>
    <row r="60" spans="15:31" x14ac:dyDescent="0.25">
      <c r="W60" s="104">
        <v>42397</v>
      </c>
      <c r="X60" s="12">
        <v>62.77</v>
      </c>
      <c r="Y60" s="43">
        <v>64.900000000000006</v>
      </c>
      <c r="Z60" s="43">
        <v>62.61</v>
      </c>
      <c r="AA60" s="12">
        <v>64.790000000000006</v>
      </c>
      <c r="AB60" s="105">
        <v>7098900</v>
      </c>
      <c r="AC60" s="275">
        <v>64.510000000000005</v>
      </c>
      <c r="AD60" s="2">
        <f t="shared" si="2"/>
        <v>2.2900000000000063</v>
      </c>
      <c r="AE60" s="148">
        <f t="shared" si="3"/>
        <v>4.267011475674809E-2</v>
      </c>
    </row>
    <row r="61" spans="15:31" x14ac:dyDescent="0.25">
      <c r="W61" s="104">
        <v>42396</v>
      </c>
      <c r="X61" s="12">
        <v>65.680000000000007</v>
      </c>
      <c r="Y61" s="43">
        <v>66.459999999999994</v>
      </c>
      <c r="Z61" s="43">
        <v>61.71</v>
      </c>
      <c r="AA61" s="12">
        <v>62.14</v>
      </c>
      <c r="AB61" s="105">
        <v>5848300</v>
      </c>
      <c r="AC61" s="275">
        <v>61.87</v>
      </c>
      <c r="AD61" s="2">
        <f t="shared" si="2"/>
        <v>4.7499999999999929</v>
      </c>
      <c r="AE61" s="148">
        <f t="shared" si="3"/>
        <v>-5.5564036025034458E-2</v>
      </c>
    </row>
    <row r="62" spans="15:31" x14ac:dyDescent="0.25">
      <c r="W62" s="104">
        <v>42395</v>
      </c>
      <c r="X62" s="12">
        <v>65.75</v>
      </c>
      <c r="Y62" s="43">
        <v>67.040000000000006</v>
      </c>
      <c r="Z62" s="43">
        <v>64.989999999999995</v>
      </c>
      <c r="AA62" s="12">
        <v>65.8</v>
      </c>
      <c r="AB62" s="105">
        <v>2789400</v>
      </c>
      <c r="AC62" s="275">
        <v>65.510000000000005</v>
      </c>
      <c r="AD62" s="2">
        <f t="shared" si="2"/>
        <v>2.0500000000000114</v>
      </c>
      <c r="AE62" s="148">
        <f t="shared" si="3"/>
        <v>3.2159264931088671E-3</v>
      </c>
    </row>
    <row r="63" spans="15:31" x14ac:dyDescent="0.25">
      <c r="W63" s="104">
        <v>42394</v>
      </c>
      <c r="X63" s="12">
        <v>66.849999999999994</v>
      </c>
      <c r="Y63" s="43">
        <v>66.92</v>
      </c>
      <c r="Z63" s="43">
        <v>65.489999999999995</v>
      </c>
      <c r="AA63" s="12">
        <v>65.59</v>
      </c>
      <c r="AB63" s="105">
        <v>3069000</v>
      </c>
      <c r="AC63" s="275">
        <v>65.3</v>
      </c>
      <c r="AD63" s="2">
        <f t="shared" si="2"/>
        <v>1.4300000000000068</v>
      </c>
      <c r="AE63" s="148">
        <f t="shared" si="3"/>
        <v>-2.1576266107281916E-2</v>
      </c>
    </row>
    <row r="64" spans="15:31" x14ac:dyDescent="0.25">
      <c r="W64" s="104">
        <v>42391</v>
      </c>
      <c r="X64" s="12">
        <v>65</v>
      </c>
      <c r="Y64" s="43">
        <v>67.42</v>
      </c>
      <c r="Z64" s="43">
        <v>64.97</v>
      </c>
      <c r="AA64" s="12">
        <v>67.03</v>
      </c>
      <c r="AB64" s="105">
        <v>5714300</v>
      </c>
      <c r="AC64" s="275">
        <v>66.739999999999995</v>
      </c>
      <c r="AD64" s="2">
        <f t="shared" si="2"/>
        <v>2.4500000000000028</v>
      </c>
      <c r="AE64" s="148">
        <f t="shared" si="3"/>
        <v>5.9196952864624564E-2</v>
      </c>
    </row>
    <row r="65" spans="23:31" x14ac:dyDescent="0.25">
      <c r="W65" s="104">
        <v>42390</v>
      </c>
      <c r="X65" s="12">
        <v>62.23</v>
      </c>
      <c r="Y65" s="43">
        <v>64.73</v>
      </c>
      <c r="Z65" s="43">
        <v>61.52</v>
      </c>
      <c r="AA65" s="12">
        <v>63.29</v>
      </c>
      <c r="AB65" s="105">
        <v>4252400</v>
      </c>
      <c r="AC65" s="275">
        <v>63.01</v>
      </c>
      <c r="AD65" s="2">
        <f t="shared" si="2"/>
        <v>3.2100000000000009</v>
      </c>
      <c r="AE65" s="148">
        <f t="shared" si="3"/>
        <v>2.7057864710676283E-2</v>
      </c>
    </row>
    <row r="66" spans="23:31" x14ac:dyDescent="0.25">
      <c r="W66" s="104">
        <v>42389</v>
      </c>
      <c r="X66" s="12">
        <v>59.37</v>
      </c>
      <c r="Y66" s="43">
        <v>62.31</v>
      </c>
      <c r="Z66" s="43">
        <v>58.5</v>
      </c>
      <c r="AA66" s="12">
        <v>61.62</v>
      </c>
      <c r="AB66" s="105">
        <v>5997300</v>
      </c>
      <c r="AC66" s="275">
        <v>61.35</v>
      </c>
      <c r="AD66" s="2">
        <f t="shared" si="2"/>
        <v>3.8100000000000023</v>
      </c>
      <c r="AE66" s="148">
        <f t="shared" si="3"/>
        <v>2.0459081836327497E-2</v>
      </c>
    </row>
    <row r="67" spans="23:31" x14ac:dyDescent="0.25">
      <c r="W67" s="104">
        <v>42388</v>
      </c>
      <c r="X67" s="12">
        <v>62.38</v>
      </c>
      <c r="Y67" s="43">
        <v>63.34</v>
      </c>
      <c r="Z67" s="43">
        <v>59.87</v>
      </c>
      <c r="AA67" s="12">
        <v>60.38</v>
      </c>
      <c r="AB67" s="105">
        <v>4928400</v>
      </c>
      <c r="AC67" s="275">
        <v>60.12</v>
      </c>
      <c r="AD67" s="2">
        <f t="shared" si="2"/>
        <v>3.470000000000006</v>
      </c>
      <c r="AE67" s="148">
        <f t="shared" si="3"/>
        <v>-4.6357615894040416E-3</v>
      </c>
    </row>
    <row r="68" spans="23:31" x14ac:dyDescent="0.25">
      <c r="W68" s="104">
        <v>42384</v>
      </c>
      <c r="X68" s="12">
        <v>61.1</v>
      </c>
      <c r="Y68" s="43">
        <v>62.45</v>
      </c>
      <c r="Z68" s="43">
        <v>59.92</v>
      </c>
      <c r="AA68" s="12">
        <v>60.67</v>
      </c>
      <c r="AB68" s="105">
        <v>6045100</v>
      </c>
      <c r="AC68" s="275">
        <v>60.4</v>
      </c>
      <c r="AD68" s="2">
        <f>Y68-Z68</f>
        <v>2.5300000000000011</v>
      </c>
      <c r="AE68" s="148" t="e">
        <f>AC68/#REF!-1</f>
        <v>#REF!</v>
      </c>
    </row>
    <row r="69" spans="23:31" x14ac:dyDescent="0.25">
      <c r="W69" s="239" t="s">
        <v>124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42480</v>
      </c>
      <c r="X2" s="44">
        <v>64.19</v>
      </c>
      <c r="Y2" s="44">
        <v>65.03</v>
      </c>
      <c r="Z2" s="44">
        <v>63.1</v>
      </c>
      <c r="AA2" s="44">
        <v>64.66</v>
      </c>
      <c r="AB2" s="114">
        <v>1187900</v>
      </c>
      <c r="AC2" s="11">
        <v>64.66</v>
      </c>
      <c r="AD2" s="2">
        <f>Y2-Z2</f>
        <v>1.9299999999999997</v>
      </c>
      <c r="AE2" s="148">
        <f>AC2/AC3-1</f>
        <v>5.5987558320373942E-3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64.66</v>
      </c>
      <c r="W3" s="133">
        <v>42479</v>
      </c>
      <c r="X3" s="44">
        <v>64.19</v>
      </c>
      <c r="Y3" s="44">
        <v>64.459999999999994</v>
      </c>
      <c r="Z3" s="44">
        <v>63.68</v>
      </c>
      <c r="AA3" s="44">
        <v>64.3</v>
      </c>
      <c r="AB3" s="114">
        <v>1201600</v>
      </c>
      <c r="AC3" s="11">
        <v>64.3</v>
      </c>
      <c r="AD3" s="2">
        <f t="shared" ref="AD3:AD66" si="0">Y3-Z3</f>
        <v>0.77999999999999403</v>
      </c>
      <c r="AE3" s="148">
        <f t="shared" ref="AE3:AE66" si="1">AC3/AC4-1</f>
        <v>1.2438985986458873E-2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64.66</v>
      </c>
      <c r="T4" s="1"/>
      <c r="W4" s="133">
        <v>42478</v>
      </c>
      <c r="X4" s="44">
        <v>62.82</v>
      </c>
      <c r="Y4" s="44">
        <v>63.65</v>
      </c>
      <c r="Z4" s="44">
        <v>62.65</v>
      </c>
      <c r="AA4" s="44">
        <v>63.51</v>
      </c>
      <c r="AB4" s="114">
        <v>864700</v>
      </c>
      <c r="AC4" s="11">
        <v>63.51</v>
      </c>
      <c r="AD4" s="2">
        <f t="shared" si="0"/>
        <v>1</v>
      </c>
      <c r="AE4" s="148">
        <f t="shared" si="1"/>
        <v>4.428277716273854E-3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42475</v>
      </c>
      <c r="X5" s="44">
        <v>63.98</v>
      </c>
      <c r="Y5" s="44">
        <v>64.16</v>
      </c>
      <c r="Z5" s="44">
        <v>63.16</v>
      </c>
      <c r="AA5" s="44">
        <v>63.23</v>
      </c>
      <c r="AB5" s="114">
        <v>928400</v>
      </c>
      <c r="AC5" s="11">
        <v>63.23</v>
      </c>
      <c r="AD5" s="2">
        <f t="shared" si="0"/>
        <v>1</v>
      </c>
      <c r="AE5" s="148">
        <f t="shared" si="1"/>
        <v>-1.3110660215389314E-2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42474</v>
      </c>
      <c r="X6" s="44">
        <v>63.72</v>
      </c>
      <c r="Y6" s="44">
        <v>64.27</v>
      </c>
      <c r="Z6" s="44">
        <v>63.22</v>
      </c>
      <c r="AA6" s="44">
        <v>64.069999999999993</v>
      </c>
      <c r="AB6" s="114">
        <v>769900</v>
      </c>
      <c r="AC6" s="11">
        <v>64.069999999999993</v>
      </c>
      <c r="AD6" s="2">
        <f t="shared" si="0"/>
        <v>1.0499999999999972</v>
      </c>
      <c r="AE6" s="148">
        <f t="shared" si="1"/>
        <v>8.65869017632237E-3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42473</v>
      </c>
      <c r="X7" s="44">
        <v>62.77</v>
      </c>
      <c r="Y7" s="44">
        <v>63.83</v>
      </c>
      <c r="Z7" s="44">
        <v>62.51</v>
      </c>
      <c r="AA7" s="44">
        <v>63.52</v>
      </c>
      <c r="AB7" s="114">
        <v>1137300</v>
      </c>
      <c r="AC7" s="11">
        <v>63.52</v>
      </c>
      <c r="AD7" s="2">
        <f t="shared" si="0"/>
        <v>1.3200000000000003</v>
      </c>
      <c r="AE7" s="148">
        <f t="shared" si="1"/>
        <v>1.372486434727116E-2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42472</v>
      </c>
      <c r="X8" s="44">
        <v>61.93</v>
      </c>
      <c r="Y8" s="44">
        <v>62.99</v>
      </c>
      <c r="Z8" s="44">
        <v>61.8</v>
      </c>
      <c r="AA8" s="44">
        <v>62.66</v>
      </c>
      <c r="AB8" s="114">
        <v>1117500</v>
      </c>
      <c r="AC8" s="11">
        <v>62.66</v>
      </c>
      <c r="AD8" s="2">
        <f t="shared" si="0"/>
        <v>1.1900000000000048</v>
      </c>
      <c r="AE8" s="148">
        <f t="shared" si="1"/>
        <v>1.2277867528271313E-2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1.83E-2</v>
      </c>
      <c r="W9" s="133">
        <v>42471</v>
      </c>
      <c r="X9" s="44">
        <v>62.29</v>
      </c>
      <c r="Y9" s="44">
        <v>63.19</v>
      </c>
      <c r="Z9" s="44">
        <v>61.86</v>
      </c>
      <c r="AA9" s="44">
        <v>61.9</v>
      </c>
      <c r="AB9" s="114">
        <v>941600</v>
      </c>
      <c r="AC9" s="11">
        <v>61.9</v>
      </c>
      <c r="AD9" s="2">
        <f t="shared" si="0"/>
        <v>1.3299999999999983</v>
      </c>
      <c r="AE9" s="148">
        <f t="shared" si="1"/>
        <v>-2.4174053182917099E-3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42468</v>
      </c>
      <c r="X10" s="44">
        <v>61.98</v>
      </c>
      <c r="Y10" s="44">
        <v>62.59</v>
      </c>
      <c r="Z10" s="44">
        <v>61.69</v>
      </c>
      <c r="AA10" s="44">
        <v>62.05</v>
      </c>
      <c r="AB10" s="114">
        <v>661900</v>
      </c>
      <c r="AC10" s="11">
        <v>62.05</v>
      </c>
      <c r="AD10" s="2">
        <f t="shared" si="0"/>
        <v>0.90000000000000568</v>
      </c>
      <c r="AE10" s="148">
        <f t="shared" si="1"/>
        <v>1.8047579983593076E-2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42467</v>
      </c>
      <c r="X11" s="44">
        <v>60.85</v>
      </c>
      <c r="Y11" s="44">
        <v>61.11</v>
      </c>
      <c r="Z11" s="44">
        <v>60.56</v>
      </c>
      <c r="AA11" s="44">
        <v>60.95</v>
      </c>
      <c r="AB11" s="114">
        <v>805900</v>
      </c>
      <c r="AC11" s="11">
        <v>60.95</v>
      </c>
      <c r="AD11" s="2">
        <f t="shared" si="0"/>
        <v>0.54999999999999716</v>
      </c>
      <c r="AE11" s="148">
        <f t="shared" si="1"/>
        <v>-8.9430894308942799E-3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42466</v>
      </c>
      <c r="X12" s="44">
        <v>61.32</v>
      </c>
      <c r="Y12" s="44">
        <v>61.61</v>
      </c>
      <c r="Z12" s="44">
        <v>60.48</v>
      </c>
      <c r="AA12" s="44">
        <v>61.5</v>
      </c>
      <c r="AB12" s="114">
        <v>757900</v>
      </c>
      <c r="AC12" s="11">
        <v>61.5</v>
      </c>
      <c r="AD12" s="2">
        <f t="shared" si="0"/>
        <v>1.1300000000000026</v>
      </c>
      <c r="AE12" s="148">
        <f t="shared" si="1"/>
        <v>3.2626427406199365E-3</v>
      </c>
      <c r="AL12" s="263"/>
      <c r="AO12" s="263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3" t="s">
        <v>167</v>
      </c>
      <c r="H13" s="213" t="s">
        <v>90</v>
      </c>
      <c r="I13" s="272" t="s">
        <v>174</v>
      </c>
      <c r="J13" s="3"/>
      <c r="K13" s="3"/>
      <c r="L13" s="4"/>
      <c r="W13" s="133">
        <v>42465</v>
      </c>
      <c r="X13" s="44">
        <v>61.03</v>
      </c>
      <c r="Y13" s="44">
        <v>61.66</v>
      </c>
      <c r="Z13" s="44">
        <v>60.69</v>
      </c>
      <c r="AA13" s="44">
        <v>61.3</v>
      </c>
      <c r="AB13" s="114">
        <v>1106900</v>
      </c>
      <c r="AC13" s="11">
        <v>61.3</v>
      </c>
      <c r="AD13" s="2">
        <f t="shared" si="0"/>
        <v>0.96999999999999886</v>
      </c>
      <c r="AE13" s="148">
        <f t="shared" si="1"/>
        <v>-6.6439799060120652E-3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42464</v>
      </c>
      <c r="X14" s="44">
        <v>62.18</v>
      </c>
      <c r="Y14" s="44">
        <v>62.58</v>
      </c>
      <c r="Z14" s="44">
        <v>61.57</v>
      </c>
      <c r="AA14" s="44">
        <v>61.71</v>
      </c>
      <c r="AB14" s="114">
        <v>633300</v>
      </c>
      <c r="AC14" s="11">
        <v>61.71</v>
      </c>
      <c r="AD14" s="2">
        <f t="shared" si="0"/>
        <v>1.009999999999998</v>
      </c>
      <c r="AE14" s="148">
        <f t="shared" si="1"/>
        <v>-9.3112859206935239E-3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42461</v>
      </c>
      <c r="X15" s="44">
        <v>61.81</v>
      </c>
      <c r="Y15" s="44">
        <v>62.47</v>
      </c>
      <c r="Z15" s="44">
        <v>61.08</v>
      </c>
      <c r="AA15" s="44">
        <v>62.29</v>
      </c>
      <c r="AB15" s="114">
        <v>860300</v>
      </c>
      <c r="AC15" s="11">
        <v>62.29</v>
      </c>
      <c r="AD15" s="2">
        <f t="shared" si="0"/>
        <v>1.3900000000000006</v>
      </c>
      <c r="AE15" s="148">
        <f t="shared" si="1"/>
        <v>-2.7217419148255484E-3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42460</v>
      </c>
      <c r="X16" s="44">
        <v>62.73</v>
      </c>
      <c r="Y16" s="44">
        <v>63.41</v>
      </c>
      <c r="Z16" s="44">
        <v>62.43</v>
      </c>
      <c r="AA16" s="44">
        <v>62.46</v>
      </c>
      <c r="AB16" s="114">
        <v>1165400</v>
      </c>
      <c r="AC16" s="11">
        <v>62.46</v>
      </c>
      <c r="AD16" s="2">
        <f t="shared" si="0"/>
        <v>0.97999999999999687</v>
      </c>
      <c r="AE16" s="148">
        <f t="shared" si="1"/>
        <v>-3.9866050071758474E-3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42459</v>
      </c>
      <c r="X17" s="44">
        <v>62.09</v>
      </c>
      <c r="Y17" s="44">
        <v>63.2</v>
      </c>
      <c r="Z17" s="44">
        <v>62.03</v>
      </c>
      <c r="AA17" s="44">
        <v>62.71</v>
      </c>
      <c r="AB17" s="114">
        <v>774700</v>
      </c>
      <c r="AC17" s="11">
        <v>62.71</v>
      </c>
      <c r="AD17" s="2">
        <f t="shared" si="0"/>
        <v>1.1700000000000017</v>
      </c>
      <c r="AE17" s="148">
        <f t="shared" si="1"/>
        <v>1.6040181464679337E-2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42458</v>
      </c>
      <c r="X18" s="44">
        <v>60.62</v>
      </c>
      <c r="Y18" s="44">
        <v>61.85</v>
      </c>
      <c r="Z18" s="44">
        <v>60.36</v>
      </c>
      <c r="AA18" s="44">
        <v>61.72</v>
      </c>
      <c r="AB18" s="114">
        <v>729600</v>
      </c>
      <c r="AC18" s="11">
        <v>61.72</v>
      </c>
      <c r="AD18" s="2">
        <f t="shared" si="0"/>
        <v>1.490000000000002</v>
      </c>
      <c r="AE18" s="148">
        <f t="shared" si="1"/>
        <v>1.3131976362442455E-2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42457</v>
      </c>
      <c r="X19" s="44">
        <v>60.83</v>
      </c>
      <c r="Y19" s="44">
        <v>60.95</v>
      </c>
      <c r="Z19" s="44">
        <v>60.02</v>
      </c>
      <c r="AA19" s="44">
        <v>60.92</v>
      </c>
      <c r="AB19" s="114">
        <v>931700</v>
      </c>
      <c r="AC19" s="11">
        <v>60.92</v>
      </c>
      <c r="AD19" s="2">
        <f t="shared" si="0"/>
        <v>0.92999999999999972</v>
      </c>
      <c r="AE19" s="148">
        <f t="shared" si="1"/>
        <v>2.7983539094651455E-3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42453</v>
      </c>
      <c r="X20" s="44">
        <v>59.92</v>
      </c>
      <c r="Y20" s="44">
        <v>60.82</v>
      </c>
      <c r="Z20" s="44">
        <v>59.73</v>
      </c>
      <c r="AA20" s="44">
        <v>60.75</v>
      </c>
      <c r="AB20" s="114">
        <v>682000</v>
      </c>
      <c r="AC20" s="11">
        <v>60.75</v>
      </c>
      <c r="AD20" s="2">
        <f t="shared" si="0"/>
        <v>1.0900000000000034</v>
      </c>
      <c r="AE20" s="148">
        <f t="shared" si="1"/>
        <v>7.128647214854178E-3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42452</v>
      </c>
      <c r="X21" s="44">
        <v>60.93</v>
      </c>
      <c r="Y21" s="44">
        <v>61.2</v>
      </c>
      <c r="Z21" s="44">
        <v>60.22</v>
      </c>
      <c r="AA21" s="44">
        <v>60.32</v>
      </c>
      <c r="AB21" s="114">
        <v>804700</v>
      </c>
      <c r="AC21" s="11">
        <v>60.32</v>
      </c>
      <c r="AD21" s="2">
        <f t="shared" si="0"/>
        <v>0.98000000000000398</v>
      </c>
      <c r="AE21" s="148">
        <f t="shared" si="1"/>
        <v>-1.2765957446808529E-2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42451</v>
      </c>
      <c r="X22" s="44">
        <v>61.75</v>
      </c>
      <c r="Y22" s="44">
        <v>61.87</v>
      </c>
      <c r="Z22" s="44">
        <v>61.01</v>
      </c>
      <c r="AA22" s="44">
        <v>61.1</v>
      </c>
      <c r="AB22" s="114">
        <v>720700</v>
      </c>
      <c r="AC22" s="11">
        <v>61.1</v>
      </c>
      <c r="AD22" s="2">
        <f t="shared" si="0"/>
        <v>0.85999999999999943</v>
      </c>
      <c r="AE22" s="148">
        <f t="shared" si="1"/>
        <v>-1.9419033862943413E-2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42450</v>
      </c>
      <c r="X23" s="44">
        <v>62.04</v>
      </c>
      <c r="Y23" s="44">
        <v>62.7</v>
      </c>
      <c r="Z23" s="44">
        <v>61.9</v>
      </c>
      <c r="AA23" s="44">
        <v>62.31</v>
      </c>
      <c r="AB23" s="114">
        <v>998100</v>
      </c>
      <c r="AC23" s="11">
        <v>62.31</v>
      </c>
      <c r="AD23" s="2">
        <f t="shared" si="0"/>
        <v>0.80000000000000426</v>
      </c>
      <c r="AE23" s="148">
        <f t="shared" si="1"/>
        <v>3.8666022232962671E-3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42447</v>
      </c>
      <c r="X24" s="44">
        <v>62.87</v>
      </c>
      <c r="Y24" s="44">
        <v>63.3</v>
      </c>
      <c r="Z24" s="44">
        <v>62.05</v>
      </c>
      <c r="AA24" s="44">
        <v>62.07</v>
      </c>
      <c r="AB24" s="114">
        <v>1468100</v>
      </c>
      <c r="AC24" s="11">
        <v>62.07</v>
      </c>
      <c r="AD24" s="2">
        <f t="shared" si="0"/>
        <v>1.25</v>
      </c>
      <c r="AE24" s="148">
        <f t="shared" si="1"/>
        <v>-1.3509218054672645E-2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42446</v>
      </c>
      <c r="X25" s="44">
        <v>61.36</v>
      </c>
      <c r="Y25" s="44">
        <v>63.13</v>
      </c>
      <c r="Z25" s="44">
        <v>61.15</v>
      </c>
      <c r="AA25" s="44">
        <v>62.92</v>
      </c>
      <c r="AB25" s="114">
        <v>1113300</v>
      </c>
      <c r="AC25" s="11">
        <v>62.92</v>
      </c>
      <c r="AD25" s="2">
        <f t="shared" si="0"/>
        <v>1.980000000000004</v>
      </c>
      <c r="AE25" s="148">
        <f t="shared" si="1"/>
        <v>3.2152230971128626E-2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42445</v>
      </c>
      <c r="X26" s="44">
        <v>60.48</v>
      </c>
      <c r="Y26" s="44">
        <v>61.15</v>
      </c>
      <c r="Z26" s="44">
        <v>60.05</v>
      </c>
      <c r="AA26" s="44">
        <v>60.96</v>
      </c>
      <c r="AB26" s="114">
        <v>984300</v>
      </c>
      <c r="AC26" s="11">
        <v>60.96</v>
      </c>
      <c r="AD26" s="2">
        <f t="shared" si="0"/>
        <v>1.1000000000000014</v>
      </c>
      <c r="AE26" s="148">
        <f t="shared" si="1"/>
        <v>7.4367873078831082E-3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42444</v>
      </c>
      <c r="X27" s="44">
        <v>59.61</v>
      </c>
      <c r="Y27" s="44">
        <v>60.53</v>
      </c>
      <c r="Z27" s="44">
        <v>59.41</v>
      </c>
      <c r="AA27" s="44">
        <v>60.51</v>
      </c>
      <c r="AB27" s="114">
        <v>1093500</v>
      </c>
      <c r="AC27" s="11">
        <v>60.51</v>
      </c>
      <c r="AD27" s="2">
        <f t="shared" si="0"/>
        <v>1.1200000000000045</v>
      </c>
      <c r="AE27" s="148">
        <f t="shared" si="1"/>
        <v>5.1495016611295963E-3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42443</v>
      </c>
      <c r="X28" s="44">
        <v>59.93</v>
      </c>
      <c r="Y28" s="44">
        <v>60.66</v>
      </c>
      <c r="Z28" s="44">
        <v>59.85</v>
      </c>
      <c r="AA28" s="44">
        <v>60.2</v>
      </c>
      <c r="AB28" s="114">
        <v>745700</v>
      </c>
      <c r="AC28" s="11">
        <v>60.2</v>
      </c>
      <c r="AD28" s="2">
        <f t="shared" si="0"/>
        <v>0.80999999999999517</v>
      </c>
      <c r="AE28" s="148">
        <f t="shared" si="1"/>
        <v>-2.8159681961238414E-3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42440</v>
      </c>
      <c r="X29" s="44">
        <v>59.7</v>
      </c>
      <c r="Y29" s="44">
        <v>60.8</v>
      </c>
      <c r="Z29" s="44">
        <v>59.57</v>
      </c>
      <c r="AA29" s="44">
        <v>60.37</v>
      </c>
      <c r="AB29" s="114">
        <v>781000</v>
      </c>
      <c r="AC29" s="11">
        <v>60.37</v>
      </c>
      <c r="AD29" s="2">
        <f t="shared" si="0"/>
        <v>1.2299999999999969</v>
      </c>
      <c r="AE29" s="148">
        <f t="shared" si="1"/>
        <v>2.3914518317503353E-2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42439</v>
      </c>
      <c r="X30" s="44">
        <v>60.58</v>
      </c>
      <c r="Y30" s="44">
        <v>60.9</v>
      </c>
      <c r="Z30" s="44">
        <v>58.56</v>
      </c>
      <c r="AA30" s="44">
        <v>58.96</v>
      </c>
      <c r="AB30" s="114">
        <v>1166100</v>
      </c>
      <c r="AC30" s="11">
        <v>58.96</v>
      </c>
      <c r="AD30" s="2">
        <f t="shared" si="0"/>
        <v>2.3399999999999963</v>
      </c>
      <c r="AE30" s="148">
        <f t="shared" si="1"/>
        <v>-2.3355971509027573E-2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42438</v>
      </c>
      <c r="X31" s="44">
        <v>59.79</v>
      </c>
      <c r="Y31" s="44">
        <v>60.74</v>
      </c>
      <c r="Z31" s="44">
        <v>59.49</v>
      </c>
      <c r="AA31" s="44">
        <v>60.37</v>
      </c>
      <c r="AB31" s="114">
        <v>1138800</v>
      </c>
      <c r="AC31" s="11">
        <v>60.37</v>
      </c>
      <c r="AD31" s="2">
        <f t="shared" si="0"/>
        <v>1.25</v>
      </c>
      <c r="AE31" s="148">
        <f t="shared" si="1"/>
        <v>1.445135271382969E-2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42437</v>
      </c>
      <c r="X32" s="44">
        <v>59.58</v>
      </c>
      <c r="Y32" s="44">
        <v>59.94</v>
      </c>
      <c r="Z32" s="44">
        <v>59.24</v>
      </c>
      <c r="AA32" s="44">
        <v>59.51</v>
      </c>
      <c r="AB32" s="114">
        <v>1057900</v>
      </c>
      <c r="AC32" s="11">
        <v>59.51</v>
      </c>
      <c r="AD32" s="2">
        <f t="shared" si="0"/>
        <v>0.69999999999999574</v>
      </c>
      <c r="AE32" s="148" t="e">
        <f t="shared" si="1"/>
        <v>#DIV/0!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42437</v>
      </c>
      <c r="X33" s="44" t="s">
        <v>235</v>
      </c>
      <c r="Y33" s="44"/>
      <c r="Z33" s="44"/>
      <c r="AA33" s="44"/>
      <c r="AB33" s="114"/>
      <c r="AC33" s="11"/>
      <c r="AD33" s="2">
        <f t="shared" si="0"/>
        <v>0</v>
      </c>
      <c r="AE33" s="148">
        <f t="shared" si="1"/>
        <v>-1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42436</v>
      </c>
      <c r="X34" s="44">
        <v>58.66</v>
      </c>
      <c r="Y34" s="44">
        <v>60.42</v>
      </c>
      <c r="Z34" s="44">
        <v>58.63</v>
      </c>
      <c r="AA34" s="44">
        <v>60.09</v>
      </c>
      <c r="AB34" s="114">
        <v>1151100</v>
      </c>
      <c r="AC34" s="11">
        <v>59.81</v>
      </c>
      <c r="AD34" s="2">
        <f t="shared" si="0"/>
        <v>1.7899999999999991</v>
      </c>
      <c r="AE34" s="148">
        <f t="shared" si="1"/>
        <v>1.5622346748174643E-2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42433</v>
      </c>
      <c r="X35" s="44">
        <v>57.81</v>
      </c>
      <c r="Y35" s="44">
        <v>59.34</v>
      </c>
      <c r="Z35" s="44">
        <v>57.81</v>
      </c>
      <c r="AA35" s="44">
        <v>59.17</v>
      </c>
      <c r="AB35" s="114">
        <v>830500</v>
      </c>
      <c r="AC35" s="11">
        <v>58.89</v>
      </c>
      <c r="AD35" s="2">
        <f t="shared" si="0"/>
        <v>1.5300000000000011</v>
      </c>
      <c r="AE35" s="148">
        <f t="shared" si="1"/>
        <v>2.1686328938237409E-2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42432</v>
      </c>
      <c r="X36" s="44">
        <v>58.03</v>
      </c>
      <c r="Y36" s="44">
        <v>58.29</v>
      </c>
      <c r="Z36" s="44">
        <v>57.57</v>
      </c>
      <c r="AA36" s="44">
        <v>57.91</v>
      </c>
      <c r="AB36" s="114">
        <v>904800</v>
      </c>
      <c r="AC36" s="11">
        <v>57.64</v>
      </c>
      <c r="AD36" s="2">
        <f t="shared" si="0"/>
        <v>0.71999999999999886</v>
      </c>
      <c r="AE36" s="148">
        <f t="shared" si="1"/>
        <v>1.5638575152041589E-3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42431</v>
      </c>
      <c r="X37" s="44">
        <v>58.57</v>
      </c>
      <c r="Y37" s="44">
        <v>59.08</v>
      </c>
      <c r="Z37" s="44">
        <v>57.51</v>
      </c>
      <c r="AA37" s="44">
        <v>57.82</v>
      </c>
      <c r="AB37" s="114">
        <v>1134500</v>
      </c>
      <c r="AC37" s="11">
        <v>57.55</v>
      </c>
      <c r="AD37" s="2">
        <f t="shared" si="0"/>
        <v>1.5700000000000003</v>
      </c>
      <c r="AE37" s="148">
        <f t="shared" si="1"/>
        <v>-2.0258767449778725E-2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42430</v>
      </c>
      <c r="X38" s="44">
        <v>58.5</v>
      </c>
      <c r="Y38" s="44">
        <v>59.46</v>
      </c>
      <c r="Z38" s="44">
        <v>58.48</v>
      </c>
      <c r="AA38" s="44">
        <v>59.02</v>
      </c>
      <c r="AB38" s="114">
        <v>1364900</v>
      </c>
      <c r="AC38" s="11">
        <v>58.74</v>
      </c>
      <c r="AD38" s="2">
        <f t="shared" si="0"/>
        <v>0.98000000000000398</v>
      </c>
      <c r="AE38" s="148">
        <f t="shared" si="1"/>
        <v>1.9260801665799132E-2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42429</v>
      </c>
      <c r="X39" s="44">
        <v>58.35</v>
      </c>
      <c r="Y39" s="44">
        <v>58.8</v>
      </c>
      <c r="Z39" s="44">
        <v>57.76</v>
      </c>
      <c r="AA39" s="44">
        <v>57.9</v>
      </c>
      <c r="AB39" s="114">
        <v>1279300</v>
      </c>
      <c r="AC39" s="11">
        <v>57.63</v>
      </c>
      <c r="AD39" s="2">
        <f t="shared" si="0"/>
        <v>1.0399999999999991</v>
      </c>
      <c r="AE39" s="148">
        <f t="shared" si="1"/>
        <v>-8.9423903697334328E-3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42426</v>
      </c>
      <c r="X40" s="44">
        <v>58.4</v>
      </c>
      <c r="Y40" s="44">
        <v>59.06</v>
      </c>
      <c r="Z40" s="44">
        <v>58.33</v>
      </c>
      <c r="AA40" s="44">
        <v>58.42</v>
      </c>
      <c r="AB40" s="114">
        <v>1068200</v>
      </c>
      <c r="AC40" s="11">
        <v>58.15</v>
      </c>
      <c r="AD40" s="2">
        <f t="shared" si="0"/>
        <v>0.73000000000000398</v>
      </c>
      <c r="AE40" s="148">
        <f t="shared" si="1"/>
        <v>4.14436194094292E-3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42425</v>
      </c>
      <c r="X41" s="44">
        <v>57.9</v>
      </c>
      <c r="Y41" s="44">
        <v>58.4</v>
      </c>
      <c r="Z41" s="44">
        <v>57.35</v>
      </c>
      <c r="AA41" s="44">
        <v>58.18</v>
      </c>
      <c r="AB41" s="114">
        <v>1611800</v>
      </c>
      <c r="AC41" s="11">
        <v>57.91</v>
      </c>
      <c r="AD41" s="2">
        <f t="shared" si="0"/>
        <v>1.0499999999999972</v>
      </c>
      <c r="AE41" s="148">
        <f t="shared" si="1"/>
        <v>9.7646033129903387E-3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42424</v>
      </c>
      <c r="X42" s="44">
        <v>56.2</v>
      </c>
      <c r="Y42" s="44">
        <v>57.85</v>
      </c>
      <c r="Z42" s="44">
        <v>55.27</v>
      </c>
      <c r="AA42" s="44">
        <v>57.62</v>
      </c>
      <c r="AB42" s="114">
        <v>1451700</v>
      </c>
      <c r="AC42" s="11">
        <v>57.35</v>
      </c>
      <c r="AD42" s="2">
        <f t="shared" si="0"/>
        <v>2.5799999999999983</v>
      </c>
      <c r="AE42" s="148">
        <f t="shared" si="1"/>
        <v>1.1285487568330144E-2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42423</v>
      </c>
      <c r="X43" s="44">
        <v>57.77</v>
      </c>
      <c r="Y43" s="44">
        <v>57.89</v>
      </c>
      <c r="Z43" s="44">
        <v>56.7</v>
      </c>
      <c r="AA43" s="44">
        <v>56.98</v>
      </c>
      <c r="AB43" s="114">
        <v>1173000</v>
      </c>
      <c r="AC43" s="11">
        <v>56.71</v>
      </c>
      <c r="AD43" s="2">
        <f t="shared" si="0"/>
        <v>1.1899999999999977</v>
      </c>
      <c r="AE43" s="148">
        <f t="shared" si="1"/>
        <v>-1.0642009769713856E-2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42422</v>
      </c>
      <c r="X44" s="44">
        <v>57.62</v>
      </c>
      <c r="Y44" s="44">
        <v>58.32</v>
      </c>
      <c r="Z44" s="44">
        <v>57.33</v>
      </c>
      <c r="AA44" s="44">
        <v>57.59</v>
      </c>
      <c r="AB44" s="114">
        <v>1153700</v>
      </c>
      <c r="AC44" s="11">
        <v>57.32</v>
      </c>
      <c r="AD44" s="2">
        <f t="shared" si="0"/>
        <v>0.99000000000000199</v>
      </c>
      <c r="AE44" s="148">
        <f t="shared" si="1"/>
        <v>1.0044052863436237E-2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42419</v>
      </c>
      <c r="X45" s="44">
        <v>56.42</v>
      </c>
      <c r="Y45" s="44">
        <v>57.13</v>
      </c>
      <c r="Z45" s="44">
        <v>56.22</v>
      </c>
      <c r="AA45" s="44">
        <v>57.02</v>
      </c>
      <c r="AB45" s="114">
        <v>1340500</v>
      </c>
      <c r="AC45" s="11">
        <v>56.75</v>
      </c>
      <c r="AD45" s="2">
        <f t="shared" si="0"/>
        <v>0.91000000000000369</v>
      </c>
      <c r="AE45" s="148">
        <f t="shared" si="1"/>
        <v>-1.7590149516271136E-3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7" t="s">
        <v>78</v>
      </c>
      <c r="P46" s="427"/>
      <c r="Q46" s="2"/>
      <c r="T46" s="115" t="s">
        <v>94</v>
      </c>
      <c r="U46" s="119"/>
      <c r="W46" s="133">
        <v>42418</v>
      </c>
      <c r="X46" s="44">
        <v>57.31</v>
      </c>
      <c r="Y46" s="44">
        <v>57.47</v>
      </c>
      <c r="Z46" s="44">
        <v>56.48</v>
      </c>
      <c r="AA46" s="44">
        <v>57.12</v>
      </c>
      <c r="AB46" s="114">
        <v>1107100</v>
      </c>
      <c r="AC46" s="11">
        <v>56.85</v>
      </c>
      <c r="AD46" s="2">
        <f t="shared" si="0"/>
        <v>0.99000000000000199</v>
      </c>
      <c r="AE46" s="148">
        <f t="shared" si="1"/>
        <v>5.2798310454060804E-4</v>
      </c>
    </row>
    <row r="47" spans="2:41" ht="15.75" thickTop="1" x14ac:dyDescent="0.25">
      <c r="B47" s="429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71.126000000000005</v>
      </c>
      <c r="Q47" s="2"/>
      <c r="T47" s="149" t="s">
        <v>100</v>
      </c>
      <c r="U47" s="150">
        <v>64.3</v>
      </c>
      <c r="W47" s="133">
        <v>42417</v>
      </c>
      <c r="X47" s="44">
        <v>55.93</v>
      </c>
      <c r="Y47" s="44">
        <v>57.32</v>
      </c>
      <c r="Z47" s="44">
        <v>55.7</v>
      </c>
      <c r="AA47" s="44">
        <v>57.09</v>
      </c>
      <c r="AB47" s="114">
        <v>1404400</v>
      </c>
      <c r="AC47" s="11">
        <v>56.82</v>
      </c>
      <c r="AD47" s="2">
        <f t="shared" si="0"/>
        <v>1.6199999999999974</v>
      </c>
      <c r="AE47" s="148">
        <f t="shared" si="1"/>
        <v>2.7300668956788954E-2</v>
      </c>
    </row>
    <row r="48" spans="2:41" x14ac:dyDescent="0.25">
      <c r="B48" s="429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70.479399999999998</v>
      </c>
      <c r="Q48" s="2"/>
      <c r="T48" s="118" t="s">
        <v>101</v>
      </c>
      <c r="U48" s="116">
        <v>64.19</v>
      </c>
      <c r="W48" s="133">
        <v>42416</v>
      </c>
      <c r="X48" s="44">
        <v>55.9</v>
      </c>
      <c r="Y48" s="44">
        <v>55.95</v>
      </c>
      <c r="Z48" s="44">
        <v>54.6</v>
      </c>
      <c r="AA48" s="44">
        <v>55.57</v>
      </c>
      <c r="AB48" s="114">
        <v>1296100</v>
      </c>
      <c r="AC48" s="11">
        <v>55.31</v>
      </c>
      <c r="AD48" s="2">
        <f t="shared" si="0"/>
        <v>1.3500000000000014</v>
      </c>
      <c r="AE48" s="148">
        <f t="shared" si="1"/>
        <v>6.3682678311498542E-3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69.832800000000006</v>
      </c>
      <c r="Q49" s="2"/>
      <c r="T49" s="118" t="s">
        <v>102</v>
      </c>
      <c r="U49" s="116" t="s">
        <v>340</v>
      </c>
      <c r="W49" s="133">
        <v>42412</v>
      </c>
      <c r="X49" s="44">
        <v>54.7</v>
      </c>
      <c r="Y49" s="44">
        <v>55.49</v>
      </c>
      <c r="Z49" s="44">
        <v>54.61</v>
      </c>
      <c r="AA49" s="44">
        <v>55.22</v>
      </c>
      <c r="AB49" s="114">
        <v>1141700</v>
      </c>
      <c r="AC49" s="11">
        <v>54.96</v>
      </c>
      <c r="AD49" s="2">
        <f t="shared" si="0"/>
        <v>0.88000000000000256</v>
      </c>
      <c r="AE49" s="148">
        <f t="shared" si="1"/>
        <v>9.7372772368180538E-3</v>
      </c>
    </row>
    <row r="50" spans="2:42" x14ac:dyDescent="0.25">
      <c r="O50" s="93">
        <v>1.07</v>
      </c>
      <c r="P50" s="93">
        <f t="shared" si="4"/>
        <v>69.186199999999999</v>
      </c>
      <c r="Q50" s="2"/>
      <c r="T50" s="118" t="s">
        <v>103</v>
      </c>
      <c r="U50" s="116" t="s">
        <v>341</v>
      </c>
      <c r="W50" s="133">
        <v>42411</v>
      </c>
      <c r="X50" s="44">
        <v>52.84</v>
      </c>
      <c r="Y50" s="44">
        <v>54.81</v>
      </c>
      <c r="Z50" s="44">
        <v>52.53</v>
      </c>
      <c r="AA50" s="44">
        <v>54.69</v>
      </c>
      <c r="AB50" s="114">
        <v>1694800</v>
      </c>
      <c r="AC50" s="11">
        <v>54.43</v>
      </c>
      <c r="AD50" s="2">
        <f t="shared" si="0"/>
        <v>2.2800000000000011</v>
      </c>
      <c r="AE50" s="148">
        <f t="shared" si="1"/>
        <v>6.4718934911243142E-3</v>
      </c>
    </row>
    <row r="51" spans="2:42" x14ac:dyDescent="0.25">
      <c r="O51" s="93">
        <v>1.06</v>
      </c>
      <c r="P51" s="93">
        <f t="shared" si="4"/>
        <v>68.539599999999993</v>
      </c>
      <c r="Q51" s="2"/>
      <c r="T51" s="118" t="s">
        <v>104</v>
      </c>
      <c r="U51" s="116">
        <v>62.1</v>
      </c>
      <c r="W51" s="133">
        <v>42410</v>
      </c>
      <c r="X51" s="44">
        <v>55.03</v>
      </c>
      <c r="Y51" s="44">
        <v>55.61</v>
      </c>
      <c r="Z51" s="44">
        <v>54.17</v>
      </c>
      <c r="AA51" s="44">
        <v>54.34</v>
      </c>
      <c r="AB51" s="114">
        <v>1370400</v>
      </c>
      <c r="AC51" s="11">
        <v>54.08</v>
      </c>
      <c r="AD51" s="2">
        <f t="shared" si="0"/>
        <v>1.4399999999999977</v>
      </c>
      <c r="AE51" s="148">
        <f>AC51/AC52-1</f>
        <v>-1.4218009478673022E-2</v>
      </c>
    </row>
    <row r="52" spans="2:42" x14ac:dyDescent="0.25">
      <c r="O52" s="93">
        <v>1.05</v>
      </c>
      <c r="P52" s="93">
        <f t="shared" si="4"/>
        <v>67.893000000000001</v>
      </c>
      <c r="Q52" s="2"/>
      <c r="T52" s="118" t="s">
        <v>105</v>
      </c>
      <c r="U52" s="116">
        <v>1.2047000000000001</v>
      </c>
      <c r="W52" s="133">
        <v>42409</v>
      </c>
      <c r="X52" s="44">
        <v>53.37</v>
      </c>
      <c r="Y52" s="44">
        <v>55.28</v>
      </c>
      <c r="Z52" s="44">
        <v>53.35</v>
      </c>
      <c r="AA52" s="44">
        <v>55.12</v>
      </c>
      <c r="AB52" s="114">
        <v>1920900</v>
      </c>
      <c r="AC52" s="11">
        <v>54.86</v>
      </c>
      <c r="AD52" s="2">
        <f t="shared" si="0"/>
        <v>1.9299999999999997</v>
      </c>
      <c r="AE52" s="148">
        <f t="shared" si="1"/>
        <v>2.1791767554479424E-2</v>
      </c>
    </row>
    <row r="53" spans="2:42" x14ac:dyDescent="0.25">
      <c r="O53" s="93">
        <v>1.04</v>
      </c>
      <c r="P53" s="93">
        <f t="shared" si="4"/>
        <v>67.246399999999994</v>
      </c>
      <c r="Q53" s="2"/>
      <c r="T53" s="118" t="s">
        <v>106</v>
      </c>
      <c r="U53" s="116" t="s">
        <v>132</v>
      </c>
      <c r="W53" s="133">
        <v>42408</v>
      </c>
      <c r="X53" s="44">
        <v>52.7</v>
      </c>
      <c r="Y53" s="44">
        <v>54.14</v>
      </c>
      <c r="Z53" s="44">
        <v>52.38</v>
      </c>
      <c r="AA53" s="44">
        <v>53.94</v>
      </c>
      <c r="AB53" s="114">
        <v>1525000</v>
      </c>
      <c r="AC53" s="11">
        <v>53.69</v>
      </c>
      <c r="AD53" s="2">
        <f t="shared" si="0"/>
        <v>1.759999999999998</v>
      </c>
      <c r="AE53" s="148">
        <f t="shared" si="1"/>
        <v>1.1111111111111072E-2</v>
      </c>
      <c r="AL53" s="263"/>
      <c r="AO53" s="263"/>
    </row>
    <row r="54" spans="2:42" x14ac:dyDescent="0.25">
      <c r="O54" s="93">
        <v>1.03</v>
      </c>
      <c r="P54" s="93">
        <f t="shared" si="4"/>
        <v>66.599800000000002</v>
      </c>
      <c r="Q54" s="2"/>
      <c r="T54" s="118"/>
      <c r="U54" s="116"/>
      <c r="W54" s="133">
        <v>42405</v>
      </c>
      <c r="X54" s="44">
        <v>54.97</v>
      </c>
      <c r="Y54" s="44">
        <v>55.02</v>
      </c>
      <c r="Z54" s="44">
        <v>53.04</v>
      </c>
      <c r="AA54" s="44">
        <v>53.35</v>
      </c>
      <c r="AB54" s="114">
        <v>1474700</v>
      </c>
      <c r="AC54" s="11">
        <v>53.1</v>
      </c>
      <c r="AD54" s="2">
        <f t="shared" si="0"/>
        <v>1.980000000000004</v>
      </c>
      <c r="AE54" s="148">
        <f t="shared" si="1"/>
        <v>-3.1552070034652546E-2</v>
      </c>
    </row>
    <row r="55" spans="2:42" x14ac:dyDescent="0.25">
      <c r="O55" s="93">
        <v>1.02</v>
      </c>
      <c r="P55" s="93">
        <f t="shared" si="4"/>
        <v>65.953199999999995</v>
      </c>
      <c r="T55" s="118" t="s">
        <v>107</v>
      </c>
      <c r="U55" s="116" t="s">
        <v>342</v>
      </c>
      <c r="W55" s="133">
        <v>42404</v>
      </c>
      <c r="X55" s="44">
        <v>53.51</v>
      </c>
      <c r="Y55" s="44">
        <v>55.63</v>
      </c>
      <c r="Z55" s="44">
        <v>53.5</v>
      </c>
      <c r="AA55" s="44">
        <v>55.09</v>
      </c>
      <c r="AB55" s="114">
        <v>1935700</v>
      </c>
      <c r="AC55" s="11">
        <v>54.83</v>
      </c>
      <c r="AD55" s="2">
        <f t="shared" si="0"/>
        <v>2.1300000000000026</v>
      </c>
      <c r="AE55" s="148">
        <f t="shared" si="1"/>
        <v>3.3358462118356469E-2</v>
      </c>
    </row>
    <row r="56" spans="2:42" x14ac:dyDescent="0.25">
      <c r="O56" s="93">
        <v>1.01</v>
      </c>
      <c r="P56" s="93">
        <f t="shared" si="4"/>
        <v>65.306600000000003</v>
      </c>
      <c r="T56" s="118" t="s">
        <v>108</v>
      </c>
      <c r="U56" s="116" t="s">
        <v>343</v>
      </c>
      <c r="W56" s="133">
        <v>42403</v>
      </c>
      <c r="X56" s="44">
        <v>52.99</v>
      </c>
      <c r="Y56" s="44">
        <v>53.54</v>
      </c>
      <c r="Z56" s="44">
        <v>51.78</v>
      </c>
      <c r="AA56" s="44">
        <v>53.31</v>
      </c>
      <c r="AB56" s="114">
        <v>1606300</v>
      </c>
      <c r="AC56" s="11">
        <v>53.06</v>
      </c>
      <c r="AD56" s="2">
        <f t="shared" si="0"/>
        <v>1.759999999999998</v>
      </c>
      <c r="AE56" s="148">
        <f t="shared" si="1"/>
        <v>2.5115919629057348E-2</v>
      </c>
    </row>
    <row r="57" spans="2:42" x14ac:dyDescent="0.25">
      <c r="O57" s="93">
        <v>1</v>
      </c>
      <c r="P57" s="93">
        <f t="shared" si="4"/>
        <v>64.66</v>
      </c>
      <c r="T57" s="118" t="s">
        <v>109</v>
      </c>
      <c r="U57" s="117">
        <v>1187864</v>
      </c>
      <c r="W57" s="133">
        <v>42402</v>
      </c>
      <c r="X57" s="44">
        <v>52.29</v>
      </c>
      <c r="Y57" s="44">
        <v>52.91</v>
      </c>
      <c r="Z57" s="44">
        <v>51.75</v>
      </c>
      <c r="AA57" s="44">
        <v>52</v>
      </c>
      <c r="AB57" s="114">
        <v>1658700</v>
      </c>
      <c r="AC57" s="11">
        <v>51.76</v>
      </c>
      <c r="AD57" s="2">
        <f t="shared" si="0"/>
        <v>1.1599999999999966</v>
      </c>
      <c r="AE57" s="148">
        <f t="shared" si="1"/>
        <v>-2.7250516820146675E-2</v>
      </c>
      <c r="AL57" s="263"/>
      <c r="AO57" s="263"/>
    </row>
    <row r="58" spans="2:42" x14ac:dyDescent="0.25">
      <c r="O58" s="93">
        <v>0.99</v>
      </c>
      <c r="P58" s="93">
        <f t="shared" si="4"/>
        <v>64.01339999999999</v>
      </c>
      <c r="T58" s="118" t="s">
        <v>112</v>
      </c>
      <c r="U58" s="117">
        <v>1254870</v>
      </c>
      <c r="W58" s="133">
        <v>42401</v>
      </c>
      <c r="X58" s="44">
        <v>52.65</v>
      </c>
      <c r="Y58" s="44">
        <v>53.67</v>
      </c>
      <c r="Z58" s="44">
        <v>52.11</v>
      </c>
      <c r="AA58" s="44">
        <v>53.46</v>
      </c>
      <c r="AB58" s="114">
        <v>1780900</v>
      </c>
      <c r="AC58" s="11">
        <v>53.21</v>
      </c>
      <c r="AD58" s="2">
        <f t="shared" si="0"/>
        <v>1.5600000000000023</v>
      </c>
      <c r="AE58" s="148">
        <f t="shared" si="1"/>
        <v>-5.6348610067624705E-4</v>
      </c>
    </row>
    <row r="59" spans="2:42" x14ac:dyDescent="0.25">
      <c r="O59" s="93">
        <v>0.98</v>
      </c>
      <c r="P59" s="93">
        <f t="shared" si="4"/>
        <v>63.366799999999998</v>
      </c>
      <c r="T59" s="118" t="s">
        <v>110</v>
      </c>
      <c r="U59" s="116" t="s">
        <v>344</v>
      </c>
      <c r="W59" s="133">
        <v>42398</v>
      </c>
      <c r="X59" s="44">
        <v>53.28</v>
      </c>
      <c r="Y59" s="44">
        <v>53.65</v>
      </c>
      <c r="Z59" s="44">
        <v>52.73</v>
      </c>
      <c r="AA59" s="44">
        <v>53.49</v>
      </c>
      <c r="AB59" s="114">
        <v>1605900</v>
      </c>
      <c r="AC59" s="11">
        <v>53.24</v>
      </c>
      <c r="AD59" s="2">
        <f t="shared" si="0"/>
        <v>0.92000000000000171</v>
      </c>
      <c r="AE59" s="148">
        <f t="shared" si="1"/>
        <v>1.351608604606902E-2</v>
      </c>
      <c r="AL59" s="263"/>
    </row>
    <row r="60" spans="2:42" x14ac:dyDescent="0.25">
      <c r="O60" s="93">
        <v>0.97</v>
      </c>
      <c r="P60" s="93">
        <f t="shared" si="4"/>
        <v>62.720199999999998</v>
      </c>
      <c r="T60" s="118" t="s">
        <v>113</v>
      </c>
      <c r="U60" s="116">
        <v>18.920000000000002</v>
      </c>
      <c r="W60" s="133">
        <v>42397</v>
      </c>
      <c r="X60" s="44">
        <v>51.56</v>
      </c>
      <c r="Y60" s="44">
        <v>52.99</v>
      </c>
      <c r="Z60" s="44">
        <v>51.13</v>
      </c>
      <c r="AA60" s="44">
        <v>52.78</v>
      </c>
      <c r="AB60" s="114">
        <v>2245500</v>
      </c>
      <c r="AC60" s="11">
        <v>52.53</v>
      </c>
      <c r="AD60" s="2">
        <f t="shared" si="0"/>
        <v>1.8599999999999994</v>
      </c>
      <c r="AE60" s="148">
        <f t="shared" si="1"/>
        <v>3.8963607594936667E-2</v>
      </c>
    </row>
    <row r="61" spans="2:42" x14ac:dyDescent="0.25">
      <c r="O61" s="93">
        <v>0.96</v>
      </c>
      <c r="P61" s="93">
        <f t="shared" si="4"/>
        <v>62.073599999999992</v>
      </c>
      <c r="T61" s="118" t="s">
        <v>114</v>
      </c>
      <c r="U61" s="116">
        <v>3.42</v>
      </c>
      <c r="W61" s="133">
        <v>42396</v>
      </c>
      <c r="X61" s="44">
        <v>51.87</v>
      </c>
      <c r="Y61" s="44">
        <v>52.06</v>
      </c>
      <c r="Z61" s="44">
        <v>50.2</v>
      </c>
      <c r="AA61" s="44">
        <v>50.8</v>
      </c>
      <c r="AB61" s="114">
        <v>2087600</v>
      </c>
      <c r="AC61" s="11">
        <v>50.56</v>
      </c>
      <c r="AD61" s="2">
        <f t="shared" si="0"/>
        <v>1.8599999999999994</v>
      </c>
      <c r="AE61" s="148">
        <f t="shared" si="1"/>
        <v>4.5698390621895513E-3</v>
      </c>
      <c r="AL61" s="263"/>
      <c r="AO61" s="263"/>
    </row>
    <row r="62" spans="2:42" x14ac:dyDescent="0.25">
      <c r="O62" s="93">
        <v>0.95</v>
      </c>
      <c r="P62" s="93">
        <f t="shared" si="4"/>
        <v>61.426999999999992</v>
      </c>
      <c r="T62" s="118" t="s">
        <v>111</v>
      </c>
      <c r="U62" s="116" t="s">
        <v>293</v>
      </c>
      <c r="W62" s="133">
        <v>42395</v>
      </c>
      <c r="X62" s="44">
        <v>49.52</v>
      </c>
      <c r="Y62" s="44">
        <v>50.83</v>
      </c>
      <c r="Z62" s="44">
        <v>49.39</v>
      </c>
      <c r="AA62" s="44">
        <v>50.57</v>
      </c>
      <c r="AB62" s="114">
        <v>1874400</v>
      </c>
      <c r="AC62" s="11">
        <v>50.33</v>
      </c>
      <c r="AD62" s="2">
        <f t="shared" si="0"/>
        <v>1.4399999999999977</v>
      </c>
      <c r="AE62" s="148">
        <f t="shared" si="1"/>
        <v>2.9243353783231063E-2</v>
      </c>
    </row>
    <row r="63" spans="2:42" x14ac:dyDescent="0.25">
      <c r="O63" s="93">
        <v>0.94</v>
      </c>
      <c r="P63" s="93">
        <f t="shared" si="4"/>
        <v>60.780399999999993</v>
      </c>
      <c r="W63" s="133">
        <v>42394</v>
      </c>
      <c r="X63" s="44">
        <v>49.56</v>
      </c>
      <c r="Y63" s="44">
        <v>49.9</v>
      </c>
      <c r="Z63" s="44">
        <v>48.89</v>
      </c>
      <c r="AA63" s="44">
        <v>49.13</v>
      </c>
      <c r="AB63" s="114">
        <v>1970300</v>
      </c>
      <c r="AC63" s="11">
        <v>48.9</v>
      </c>
      <c r="AD63" s="2">
        <f t="shared" si="0"/>
        <v>1.009999999999998</v>
      </c>
      <c r="AE63" s="148">
        <f t="shared" si="1"/>
        <v>-1.2719563900666309E-2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60.133800000000001</v>
      </c>
      <c r="W64" s="133">
        <v>42391</v>
      </c>
      <c r="X64" s="44">
        <v>49.64</v>
      </c>
      <c r="Y64" s="44">
        <v>50.56</v>
      </c>
      <c r="Z64" s="44">
        <v>49.44</v>
      </c>
      <c r="AA64" s="44">
        <v>49.76</v>
      </c>
      <c r="AB64" s="114">
        <v>2428900</v>
      </c>
      <c r="AC64" s="11">
        <v>49.53</v>
      </c>
      <c r="AD64" s="2">
        <f t="shared" si="0"/>
        <v>1.1200000000000045</v>
      </c>
      <c r="AE64" s="148">
        <f t="shared" si="1"/>
        <v>2.7380211574362212E-2</v>
      </c>
    </row>
    <row r="65" spans="15:41" x14ac:dyDescent="0.25">
      <c r="O65" s="93">
        <v>0.92</v>
      </c>
      <c r="P65" s="93">
        <f t="shared" si="4"/>
        <v>59.487200000000001</v>
      </c>
      <c r="W65" s="133">
        <v>42390</v>
      </c>
      <c r="X65" s="44">
        <v>47.56</v>
      </c>
      <c r="Y65" s="44">
        <v>48.58</v>
      </c>
      <c r="Z65" s="44">
        <v>46.23</v>
      </c>
      <c r="AA65" s="44">
        <v>48.44</v>
      </c>
      <c r="AB65" s="114">
        <v>2912900</v>
      </c>
      <c r="AC65" s="11">
        <v>48.21</v>
      </c>
      <c r="AD65" s="2">
        <f t="shared" si="0"/>
        <v>2.3500000000000014</v>
      </c>
      <c r="AE65" s="148">
        <f t="shared" si="1"/>
        <v>1.70886075949368E-2</v>
      </c>
      <c r="AL65" s="263"/>
      <c r="AO65" s="263"/>
    </row>
    <row r="66" spans="15:41" x14ac:dyDescent="0.25">
      <c r="O66" s="93">
        <v>0.91</v>
      </c>
      <c r="P66" s="93">
        <f t="shared" si="4"/>
        <v>58.840600000000002</v>
      </c>
      <c r="W66" s="133">
        <v>42389</v>
      </c>
      <c r="X66" s="44">
        <v>48.26</v>
      </c>
      <c r="Y66" s="44">
        <v>48.41</v>
      </c>
      <c r="Z66" s="44">
        <v>46.49</v>
      </c>
      <c r="AA66" s="44">
        <v>47.62</v>
      </c>
      <c r="AB66" s="114">
        <v>2750900</v>
      </c>
      <c r="AC66" s="11">
        <v>47.4</v>
      </c>
      <c r="AD66" s="2">
        <f t="shared" si="0"/>
        <v>1.9199999999999946</v>
      </c>
      <c r="AE66" s="148">
        <f t="shared" si="1"/>
        <v>-3.2455603184323389E-2</v>
      </c>
    </row>
    <row r="67" spans="15:41" x14ac:dyDescent="0.25">
      <c r="O67" s="93">
        <v>0.9</v>
      </c>
      <c r="P67" s="93">
        <f t="shared" si="4"/>
        <v>58.193999999999996</v>
      </c>
      <c r="W67" s="133">
        <v>42388</v>
      </c>
      <c r="X67" s="44">
        <v>50.58</v>
      </c>
      <c r="Y67" s="44">
        <v>50.86</v>
      </c>
      <c r="Z67" s="44">
        <v>48.89</v>
      </c>
      <c r="AA67" s="44">
        <v>49.22</v>
      </c>
      <c r="AB67" s="114">
        <v>1915300</v>
      </c>
      <c r="AC67" s="11">
        <v>48.99</v>
      </c>
      <c r="AD67" s="2">
        <f>Y67-Z67</f>
        <v>1.9699999999999989</v>
      </c>
      <c r="AE67" s="148">
        <f>AC67/AC68-1</f>
        <v>-1.2298387096774221E-2</v>
      </c>
      <c r="AL67" s="263"/>
    </row>
    <row r="68" spans="15:41" x14ac:dyDescent="0.25">
      <c r="W68" s="133">
        <v>42384</v>
      </c>
      <c r="X68" s="44">
        <v>49.88</v>
      </c>
      <c r="Y68" s="44">
        <v>50.71</v>
      </c>
      <c r="Z68" s="44">
        <v>49.25</v>
      </c>
      <c r="AA68" s="44">
        <v>49.83</v>
      </c>
      <c r="AB68" s="114">
        <v>1618500</v>
      </c>
      <c r="AC68" s="11">
        <v>49.6</v>
      </c>
      <c r="AD68" s="2">
        <f>Y68-Z68</f>
        <v>1.4600000000000009</v>
      </c>
      <c r="AE68" s="148" t="e">
        <f>AC68/AC69-1</f>
        <v>#DIV/0!</v>
      </c>
    </row>
    <row r="69" spans="15:41" x14ac:dyDescent="0.25">
      <c r="W69" s="33" t="s">
        <v>124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6" activePane="bottomLeft" state="frozen"/>
      <selection activeCell="A2" sqref="A2"/>
      <selection pane="bottomLeft" activeCell="Q47" sqref="Q4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42480</v>
      </c>
      <c r="X2" s="12">
        <v>49.98</v>
      </c>
      <c r="Y2" s="12">
        <v>50.52</v>
      </c>
      <c r="Z2" s="12">
        <v>49.76</v>
      </c>
      <c r="AA2" s="12">
        <v>50.45</v>
      </c>
      <c r="AB2" s="105">
        <v>22431300</v>
      </c>
      <c r="AC2" s="12">
        <v>50.45</v>
      </c>
      <c r="AD2" s="2">
        <f>Y2-Z2</f>
        <v>0.76000000000000512</v>
      </c>
      <c r="AE2" s="148">
        <f>AC2/AC3-1</f>
        <v>1.1427425821972648E-2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5">
        <f>IF(Q2=0, Q4, (F11-K11-M11)/Q2)</f>
        <v>48.573</v>
      </c>
      <c r="T3" s="131"/>
      <c r="W3" s="104">
        <v>42479</v>
      </c>
      <c r="X3" s="12">
        <v>49.01</v>
      </c>
      <c r="Y3" s="12">
        <v>49.92</v>
      </c>
      <c r="Z3" s="12">
        <v>48.98</v>
      </c>
      <c r="AA3" s="12">
        <v>49.88</v>
      </c>
      <c r="AB3" s="105">
        <v>18614100</v>
      </c>
      <c r="AC3" s="12">
        <v>49.88</v>
      </c>
      <c r="AD3" s="2">
        <f>Y3-Z3</f>
        <v>0.94000000000000483</v>
      </c>
      <c r="AE3" s="148">
        <f>AC3/AC4-1</f>
        <v>2.1294021294021359E-2</v>
      </c>
      <c r="AN3" s="263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50.45</v>
      </c>
      <c r="T4" s="131"/>
      <c r="W4" s="104">
        <v>42478</v>
      </c>
      <c r="X4" s="12">
        <v>48.25</v>
      </c>
      <c r="Y4" s="12">
        <v>48.88</v>
      </c>
      <c r="Z4" s="12">
        <v>47.91</v>
      </c>
      <c r="AA4" s="12">
        <v>48.84</v>
      </c>
      <c r="AB4" s="105">
        <v>17638000</v>
      </c>
      <c r="AC4" s="12">
        <v>48.84</v>
      </c>
      <c r="AD4" s="2">
        <f t="shared" ref="AD4:AD67" si="0">Y4-Z4</f>
        <v>0.97000000000000597</v>
      </c>
      <c r="AE4" s="148">
        <f t="shared" ref="AE4:AE67" si="1">AC4/AC5-1</f>
        <v>1.2227979274611389E-2</v>
      </c>
      <c r="AK4" s="263"/>
      <c r="AN4" s="263"/>
    </row>
    <row r="5" spans="1:40" x14ac:dyDescent="0.25">
      <c r="B5" s="1"/>
      <c r="O5" s="13" t="s">
        <v>67</v>
      </c>
      <c r="Q5" s="3">
        <f>Q4*Q2</f>
        <v>4036</v>
      </c>
      <c r="W5" s="104">
        <v>42475</v>
      </c>
      <c r="X5" s="12">
        <v>48.62</v>
      </c>
      <c r="Y5" s="12">
        <v>48.94</v>
      </c>
      <c r="Z5" s="12">
        <v>48.06</v>
      </c>
      <c r="AA5" s="12">
        <v>48.25</v>
      </c>
      <c r="AB5" s="105">
        <v>24816500</v>
      </c>
      <c r="AC5" s="12">
        <v>48.25</v>
      </c>
      <c r="AD5" s="2">
        <f t="shared" si="0"/>
        <v>0.87999999999999545</v>
      </c>
      <c r="AE5" s="148">
        <f t="shared" si="1"/>
        <v>-1.1067841770854625E-2</v>
      </c>
      <c r="AK5" s="263"/>
      <c r="AN5" s="263"/>
    </row>
    <row r="6" spans="1:40" x14ac:dyDescent="0.25">
      <c r="O6" s="13" t="s">
        <v>64</v>
      </c>
      <c r="Q6" s="2">
        <f>Q3*Q2</f>
        <v>3885.84</v>
      </c>
      <c r="W6" s="104">
        <v>42474</v>
      </c>
      <c r="X6" s="12">
        <v>48.3</v>
      </c>
      <c r="Y6" s="12">
        <v>49.3</v>
      </c>
      <c r="Z6" s="12">
        <v>48.17</v>
      </c>
      <c r="AA6" s="12">
        <v>48.79</v>
      </c>
      <c r="AB6" s="105">
        <v>30006900</v>
      </c>
      <c r="AC6" s="12">
        <v>48.79</v>
      </c>
      <c r="AD6" s="2">
        <f t="shared" si="0"/>
        <v>1.1299999999999955</v>
      </c>
      <c r="AE6" s="148">
        <f t="shared" si="1"/>
        <v>-4.8949622679992366E-3</v>
      </c>
    </row>
    <row r="7" spans="1:40" ht="15.75" x14ac:dyDescent="0.25">
      <c r="O7" s="13" t="s">
        <v>65</v>
      </c>
      <c r="Q7" s="2">
        <f>IF(Q2=0, K11+M11-F11,Q5-Q6)</f>
        <v>150.15999999999985</v>
      </c>
      <c r="R7" s="207"/>
      <c r="T7" s="95"/>
      <c r="W7" s="104">
        <v>42473</v>
      </c>
      <c r="X7" s="12">
        <v>48.29</v>
      </c>
      <c r="Y7" s="12">
        <v>49.25</v>
      </c>
      <c r="Z7" s="12">
        <v>48.27</v>
      </c>
      <c r="AA7" s="12">
        <v>49.03</v>
      </c>
      <c r="AB7" s="105">
        <v>26267700</v>
      </c>
      <c r="AC7" s="12">
        <v>49.03</v>
      </c>
      <c r="AD7" s="2">
        <f t="shared" si="0"/>
        <v>0.97999999999999687</v>
      </c>
      <c r="AE7" s="148">
        <f t="shared" si="1"/>
        <v>2.6376386853673717E-2</v>
      </c>
      <c r="AK7" s="263"/>
      <c r="AN7" s="263"/>
    </row>
    <row r="8" spans="1:40" x14ac:dyDescent="0.25">
      <c r="O8" s="13" t="s">
        <v>90</v>
      </c>
      <c r="P8"/>
      <c r="Q8" s="148">
        <f>(Q4-Q3)/Q3</f>
        <v>3.8642867436641803E-2</v>
      </c>
      <c r="W8" s="104">
        <v>42472</v>
      </c>
      <c r="X8" s="12">
        <v>47.14</v>
      </c>
      <c r="Y8" s="12">
        <v>47.83</v>
      </c>
      <c r="Z8" s="12">
        <v>46.95</v>
      </c>
      <c r="AA8" s="12">
        <v>47.77</v>
      </c>
      <c r="AB8" s="105">
        <v>18658500</v>
      </c>
      <c r="AC8" s="12">
        <v>47.77</v>
      </c>
      <c r="AD8" s="2">
        <f t="shared" si="0"/>
        <v>0.87999999999999545</v>
      </c>
      <c r="AE8" s="148">
        <f t="shared" si="1"/>
        <v>1.5734637465447676E-2</v>
      </c>
    </row>
    <row r="9" spans="1:40" x14ac:dyDescent="0.25">
      <c r="W9" s="104">
        <v>42471</v>
      </c>
      <c r="X9" s="12">
        <v>47.11</v>
      </c>
      <c r="Y9" s="12">
        <v>47.71</v>
      </c>
      <c r="Z9" s="12">
        <v>47</v>
      </c>
      <c r="AA9" s="12">
        <v>47.03</v>
      </c>
      <c r="AB9" s="105">
        <v>15068000</v>
      </c>
      <c r="AC9" s="12">
        <v>47.03</v>
      </c>
      <c r="AD9" s="2">
        <f t="shared" si="0"/>
        <v>0.71000000000000085</v>
      </c>
      <c r="AE9" s="148">
        <f t="shared" si="1"/>
        <v>-8.4979817293395765E-4</v>
      </c>
      <c r="AK9" s="263"/>
      <c r="AN9" s="263"/>
    </row>
    <row r="10" spans="1:40" x14ac:dyDescent="0.25">
      <c r="W10" s="104">
        <v>42468</v>
      </c>
      <c r="X10" s="12">
        <v>47.35</v>
      </c>
      <c r="Y10" s="12">
        <v>47.65</v>
      </c>
      <c r="Z10" s="12">
        <v>46.97</v>
      </c>
      <c r="AA10" s="12">
        <v>47.07</v>
      </c>
      <c r="AB10" s="105">
        <v>12221500</v>
      </c>
      <c r="AC10" s="12">
        <v>47.07</v>
      </c>
      <c r="AD10" s="2">
        <f t="shared" si="0"/>
        <v>0.67999999999999972</v>
      </c>
      <c r="AE10" s="148">
        <f t="shared" si="1"/>
        <v>2.983166418069505E-3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42467</v>
      </c>
      <c r="X11" s="12">
        <v>47.71</v>
      </c>
      <c r="Y11" s="12">
        <v>47.78</v>
      </c>
      <c r="Z11" s="12">
        <v>46.62</v>
      </c>
      <c r="AA11" s="12">
        <v>46.93</v>
      </c>
      <c r="AB11" s="105">
        <v>17533000</v>
      </c>
      <c r="AC11" s="12">
        <v>46.93</v>
      </c>
      <c r="AD11" s="2">
        <f t="shared" si="0"/>
        <v>1.1600000000000037</v>
      </c>
      <c r="AE11" s="148">
        <f t="shared" si="1"/>
        <v>-2.3918469217970029E-2</v>
      </c>
      <c r="AK11" s="263"/>
      <c r="AN11" s="263"/>
    </row>
    <row r="12" spans="1:40" x14ac:dyDescent="0.25">
      <c r="W12" s="418">
        <v>42466</v>
      </c>
      <c r="X12" s="12">
        <v>47.39</v>
      </c>
      <c r="Y12" s="12">
        <v>48.13</v>
      </c>
      <c r="Z12" s="12">
        <v>47.22</v>
      </c>
      <c r="AA12" s="12">
        <v>48.08</v>
      </c>
      <c r="AB12" s="105">
        <v>17195200</v>
      </c>
      <c r="AC12" s="12">
        <v>48.08</v>
      </c>
      <c r="AD12" s="2">
        <f t="shared" si="0"/>
        <v>0.91000000000000369</v>
      </c>
      <c r="AE12" s="148">
        <f t="shared" si="1"/>
        <v>1.199747421595454E-2</v>
      </c>
    </row>
    <row r="13" spans="1:40" x14ac:dyDescent="0.25">
      <c r="W13" s="104">
        <v>42465</v>
      </c>
      <c r="X13" s="12">
        <v>48.08</v>
      </c>
      <c r="Y13" s="12">
        <v>48.09</v>
      </c>
      <c r="Z13" s="12">
        <v>47.46</v>
      </c>
      <c r="AA13" s="12">
        <v>47.51</v>
      </c>
      <c r="AB13" s="105">
        <v>18217200</v>
      </c>
      <c r="AC13" s="12">
        <v>47.51</v>
      </c>
      <c r="AD13" s="2">
        <f t="shared" si="0"/>
        <v>0.63000000000000256</v>
      </c>
      <c r="AE13" s="148">
        <f t="shared" si="1"/>
        <v>-2.0412371134020613E-2</v>
      </c>
      <c r="AK13" s="263"/>
      <c r="AN13" s="263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3" t="s">
        <v>167</v>
      </c>
      <c r="H14" s="253" t="s">
        <v>90</v>
      </c>
      <c r="I14" s="253" t="s">
        <v>174</v>
      </c>
      <c r="T14" s="94"/>
      <c r="U14" s="13"/>
      <c r="W14" s="104">
        <v>42464</v>
      </c>
      <c r="X14" s="12">
        <v>48.42</v>
      </c>
      <c r="Y14" s="12">
        <v>48.67</v>
      </c>
      <c r="Z14" s="12">
        <v>48.2</v>
      </c>
      <c r="AA14" s="12">
        <v>48.5</v>
      </c>
      <c r="AB14" s="105">
        <v>12092300</v>
      </c>
      <c r="AC14" s="12">
        <v>48.5</v>
      </c>
      <c r="AD14" s="2">
        <f t="shared" si="0"/>
        <v>0.46999999999999886</v>
      </c>
      <c r="AE14" s="148">
        <f t="shared" si="1"/>
        <v>1.0319917440659854E-3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4" si="2">C15*(E15-D15)</f>
        <v>-4.0000000000000568</v>
      </c>
      <c r="G15" s="43">
        <f t="shared" ref="G15:G24" si="3">D15*C15</f>
        <v>2020</v>
      </c>
      <c r="H15" s="260">
        <f t="shared" ref="H15:H24" si="4">(E15-D15)/D15</f>
        <v>-1.9801980198020084E-3</v>
      </c>
      <c r="I15" s="43"/>
      <c r="W15" s="104">
        <v>42461</v>
      </c>
      <c r="X15" s="12">
        <v>48.23</v>
      </c>
      <c r="Y15" s="12">
        <v>48.58</v>
      </c>
      <c r="Z15" s="12">
        <v>47.78</v>
      </c>
      <c r="AA15" s="12">
        <v>48.45</v>
      </c>
      <c r="AB15" s="105">
        <v>14269600</v>
      </c>
      <c r="AC15" s="12">
        <v>48.45</v>
      </c>
      <c r="AD15" s="2">
        <f t="shared" si="0"/>
        <v>0.79999999999999716</v>
      </c>
      <c r="AE15" s="148">
        <f t="shared" si="1"/>
        <v>1.8610421836229296E-3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42460</v>
      </c>
      <c r="X16" s="12">
        <v>48.6</v>
      </c>
      <c r="Y16" s="12">
        <v>48.84</v>
      </c>
      <c r="Z16" s="12">
        <v>48.27</v>
      </c>
      <c r="AA16" s="12">
        <v>48.36</v>
      </c>
      <c r="AB16" s="105">
        <v>16085900</v>
      </c>
      <c r="AC16" s="12">
        <v>48.36</v>
      </c>
      <c r="AD16" s="2">
        <f t="shared" si="0"/>
        <v>0.57000000000000028</v>
      </c>
      <c r="AE16" s="148">
        <f t="shared" si="1"/>
        <v>-5.9609455292908287E-3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230</v>
      </c>
      <c r="W17" s="104">
        <v>42459</v>
      </c>
      <c r="X17" s="12">
        <v>48.4</v>
      </c>
      <c r="Y17" s="12">
        <v>49.16</v>
      </c>
      <c r="Z17" s="12">
        <v>48.15</v>
      </c>
      <c r="AA17" s="12">
        <v>48.65</v>
      </c>
      <c r="AB17" s="105">
        <v>16746700</v>
      </c>
      <c r="AC17" s="12">
        <v>48.65</v>
      </c>
      <c r="AD17" s="2">
        <f t="shared" si="0"/>
        <v>1.009999999999998</v>
      </c>
      <c r="AE17" s="148">
        <f t="shared" si="1"/>
        <v>1.2486992715921019E-2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42458</v>
      </c>
      <c r="X18" s="12">
        <v>48.62</v>
      </c>
      <c r="Y18" s="12">
        <v>48.65</v>
      </c>
      <c r="Z18" s="12">
        <v>47.84</v>
      </c>
      <c r="AA18" s="12">
        <v>48.05</v>
      </c>
      <c r="AB18" s="105">
        <v>24247700</v>
      </c>
      <c r="AC18" s="12">
        <v>48.05</v>
      </c>
      <c r="AD18" s="2">
        <f t="shared" si="0"/>
        <v>0.80999999999999517</v>
      </c>
      <c r="AE18" s="148">
        <f t="shared" si="1"/>
        <v>-1.3347022587269164E-2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42457</v>
      </c>
      <c r="X19" s="12">
        <v>49.04</v>
      </c>
      <c r="Y19" s="12">
        <v>49.04</v>
      </c>
      <c r="Z19" s="12">
        <v>48.55</v>
      </c>
      <c r="AA19" s="12">
        <v>48.7</v>
      </c>
      <c r="AB19" s="105">
        <v>18468000</v>
      </c>
      <c r="AC19" s="12">
        <v>48.7</v>
      </c>
      <c r="AD19" s="2">
        <f t="shared" si="0"/>
        <v>0.49000000000000199</v>
      </c>
      <c r="AE19" s="148">
        <f t="shared" si="1"/>
        <v>-4.0899795501021519E-3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42453</v>
      </c>
      <c r="X20" s="12">
        <v>49.02</v>
      </c>
      <c r="Y20" s="12">
        <v>49.08</v>
      </c>
      <c r="Z20" s="12">
        <v>48.52</v>
      </c>
      <c r="AA20" s="12">
        <v>48.9</v>
      </c>
      <c r="AB20" s="105">
        <v>20843800</v>
      </c>
      <c r="AC20" s="12">
        <v>48.9</v>
      </c>
      <c r="AD20" s="2">
        <f t="shared" si="0"/>
        <v>0.55999999999999517</v>
      </c>
      <c r="AE20" s="148">
        <f t="shared" si="1"/>
        <v>-1.7282958199356879E-2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42452</v>
      </c>
      <c r="X21" s="12">
        <v>50.18</v>
      </c>
      <c r="Y21" s="12">
        <v>50.33</v>
      </c>
      <c r="Z21" s="12">
        <v>49.7</v>
      </c>
      <c r="AA21" s="12">
        <v>49.76</v>
      </c>
      <c r="AB21" s="105">
        <v>13174400</v>
      </c>
      <c r="AC21" s="12">
        <v>49.76</v>
      </c>
      <c r="AD21" s="2">
        <f t="shared" si="0"/>
        <v>0.62999999999999545</v>
      </c>
      <c r="AE21" s="148">
        <f t="shared" si="1"/>
        <v>-1.2110383164582128E-2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42451</v>
      </c>
      <c r="X22" s="12">
        <v>50.21</v>
      </c>
      <c r="Y22" s="12">
        <v>50.58</v>
      </c>
      <c r="Z22" s="12">
        <v>50</v>
      </c>
      <c r="AA22" s="12">
        <v>50.37</v>
      </c>
      <c r="AB22" s="105">
        <v>13825900</v>
      </c>
      <c r="AC22" s="12">
        <v>50.37</v>
      </c>
      <c r="AD22" s="2">
        <f t="shared" si="0"/>
        <v>0.57999999999999829</v>
      </c>
      <c r="AE22" s="148">
        <f t="shared" si="1"/>
        <v>-5.9206631142688648E-3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60">
        <f t="shared" si="4"/>
        <v>8.9307761955717477E-3</v>
      </c>
      <c r="I23" s="43"/>
      <c r="W23" s="104">
        <v>42450</v>
      </c>
      <c r="X23" s="12">
        <v>50.5</v>
      </c>
      <c r="Y23" s="12">
        <v>50.75</v>
      </c>
      <c r="Z23" s="12">
        <v>50.17</v>
      </c>
      <c r="AA23" s="12">
        <v>50.67</v>
      </c>
      <c r="AB23" s="105">
        <v>13464200</v>
      </c>
      <c r="AC23" s="12">
        <v>50.67</v>
      </c>
      <c r="AD23" s="2">
        <f t="shared" si="0"/>
        <v>0.57999999999999829</v>
      </c>
      <c r="AE23" s="148">
        <f t="shared" si="1"/>
        <v>2.5722200237436876E-3</v>
      </c>
      <c r="AK23" s="263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60">
        <f t="shared" si="4"/>
        <v>4.4675025219772044E-3</v>
      </c>
      <c r="I24" s="43"/>
      <c r="W24" s="104">
        <v>42447</v>
      </c>
      <c r="X24" s="12">
        <v>50.44</v>
      </c>
      <c r="Y24" s="12">
        <v>50.7</v>
      </c>
      <c r="Z24" s="12">
        <v>49.93</v>
      </c>
      <c r="AA24" s="12">
        <v>50.54</v>
      </c>
      <c r="AB24" s="105">
        <v>35221800</v>
      </c>
      <c r="AC24" s="12">
        <v>50.54</v>
      </c>
      <c r="AD24" s="2">
        <f t="shared" si="0"/>
        <v>0.77000000000000313</v>
      </c>
      <c r="AE24" s="148">
        <f t="shared" si="1"/>
        <v>1.6287954956766493E-2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42446</v>
      </c>
      <c r="X25" s="12">
        <v>49.43</v>
      </c>
      <c r="Y25" s="12">
        <v>49.93</v>
      </c>
      <c r="Z25" s="12">
        <v>48.84</v>
      </c>
      <c r="AA25" s="12">
        <v>49.73</v>
      </c>
      <c r="AB25" s="105">
        <v>15931300</v>
      </c>
      <c r="AC25" s="12">
        <v>49.73</v>
      </c>
      <c r="AD25" s="2">
        <f t="shared" si="0"/>
        <v>1.0899999999999963</v>
      </c>
      <c r="AE25" s="148">
        <f t="shared" si="1"/>
        <v>3.8352846184901423E-3</v>
      </c>
    </row>
    <row r="26" spans="2:40" x14ac:dyDescent="0.25">
      <c r="B26" s="211"/>
      <c r="C26" s="12"/>
      <c r="D26" s="220"/>
      <c r="E26" s="43"/>
      <c r="F26" s="43"/>
      <c r="G26" s="43"/>
      <c r="H26" s="260"/>
      <c r="I26" s="43"/>
      <c r="W26" s="104">
        <v>42445</v>
      </c>
      <c r="X26" s="12">
        <v>49.75</v>
      </c>
      <c r="Y26" s="12">
        <v>50.29</v>
      </c>
      <c r="Z26" s="12">
        <v>49.28</v>
      </c>
      <c r="AA26" s="12">
        <v>49.54</v>
      </c>
      <c r="AB26" s="105">
        <v>16421900</v>
      </c>
      <c r="AC26" s="12">
        <v>49.54</v>
      </c>
      <c r="AD26" s="2">
        <f t="shared" si="0"/>
        <v>1.009999999999998</v>
      </c>
      <c r="AE26" s="148">
        <f t="shared" si="1"/>
        <v>-8.8035214085633307E-3</v>
      </c>
    </row>
    <row r="27" spans="2:40" x14ac:dyDescent="0.25">
      <c r="B27" s="211"/>
      <c r="C27" s="12"/>
      <c r="D27" s="220"/>
      <c r="E27" s="43"/>
      <c r="F27" s="43"/>
      <c r="G27" s="43"/>
      <c r="H27" s="260"/>
      <c r="I27" s="43"/>
      <c r="W27" s="104">
        <v>42444</v>
      </c>
      <c r="X27" s="12">
        <v>49.3</v>
      </c>
      <c r="Y27" s="12">
        <v>49.99</v>
      </c>
      <c r="Z27" s="12">
        <v>49.2</v>
      </c>
      <c r="AA27" s="12">
        <v>49.98</v>
      </c>
      <c r="AB27" s="105">
        <v>12882200</v>
      </c>
      <c r="AC27" s="12">
        <v>49.98</v>
      </c>
      <c r="AD27" s="2">
        <f t="shared" si="0"/>
        <v>0.78999999999999915</v>
      </c>
      <c r="AE27" s="148">
        <f t="shared" si="1"/>
        <v>2.0048115477144801E-3</v>
      </c>
    </row>
    <row r="28" spans="2:40" x14ac:dyDescent="0.25">
      <c r="B28" s="211"/>
      <c r="C28" s="12"/>
      <c r="D28" s="220"/>
      <c r="E28" s="43"/>
      <c r="F28" s="43"/>
      <c r="G28" s="43"/>
      <c r="H28" s="260"/>
      <c r="I28" s="43"/>
      <c r="W28" s="104">
        <v>42443</v>
      </c>
      <c r="X28" s="12">
        <v>49.97</v>
      </c>
      <c r="Y28" s="12">
        <v>50.07</v>
      </c>
      <c r="Z28" s="12">
        <v>49.44</v>
      </c>
      <c r="AA28" s="12">
        <v>49.88</v>
      </c>
      <c r="AB28" s="105">
        <v>12750800</v>
      </c>
      <c r="AC28" s="12">
        <v>49.88</v>
      </c>
      <c r="AD28" s="2">
        <f t="shared" si="0"/>
        <v>0.63000000000000256</v>
      </c>
      <c r="AE28" s="148">
        <f t="shared" si="1"/>
        <v>-3.794687437587374E-3</v>
      </c>
    </row>
    <row r="29" spans="2:40" x14ac:dyDescent="0.25">
      <c r="W29" s="104">
        <v>42440</v>
      </c>
      <c r="X29" s="12">
        <v>49.12</v>
      </c>
      <c r="Y29" s="12">
        <v>50.13</v>
      </c>
      <c r="Z29" s="12">
        <v>48.88</v>
      </c>
      <c r="AA29" s="12">
        <v>50.07</v>
      </c>
      <c r="AB29" s="105">
        <v>18213100</v>
      </c>
      <c r="AC29" s="12">
        <v>50.07</v>
      </c>
      <c r="AD29" s="2">
        <f t="shared" si="0"/>
        <v>1.25</v>
      </c>
      <c r="AE29" s="148">
        <f t="shared" si="1"/>
        <v>3.2158317872603703E-2</v>
      </c>
    </row>
    <row r="30" spans="2:40" x14ac:dyDescent="0.25">
      <c r="W30" s="104">
        <v>42439</v>
      </c>
      <c r="X30" s="12">
        <v>48.94</v>
      </c>
      <c r="Y30" s="12">
        <v>49.13</v>
      </c>
      <c r="Z30" s="12">
        <v>47.96</v>
      </c>
      <c r="AA30" s="12">
        <v>48.51</v>
      </c>
      <c r="AB30" s="105">
        <v>18525300</v>
      </c>
      <c r="AC30" s="12">
        <v>48.51</v>
      </c>
      <c r="AD30" s="2">
        <f t="shared" si="0"/>
        <v>1.1700000000000017</v>
      </c>
      <c r="AE30" s="148">
        <f t="shared" si="1"/>
        <v>-5.7388809182209455E-3</v>
      </c>
    </row>
    <row r="31" spans="2:40" x14ac:dyDescent="0.25">
      <c r="W31" s="104">
        <v>42438</v>
      </c>
      <c r="X31" s="12">
        <v>49.38</v>
      </c>
      <c r="Y31" s="12">
        <v>49.5</v>
      </c>
      <c r="Z31" s="12">
        <v>48.51</v>
      </c>
      <c r="AA31" s="12">
        <v>48.79</v>
      </c>
      <c r="AB31" s="105">
        <v>17888700</v>
      </c>
      <c r="AC31" s="12">
        <v>48.79</v>
      </c>
      <c r="AD31" s="2">
        <f t="shared" si="0"/>
        <v>0.99000000000000199</v>
      </c>
      <c r="AE31" s="148">
        <f t="shared" si="1"/>
        <v>-5.3007135575942055E-3</v>
      </c>
    </row>
    <row r="32" spans="2:40" x14ac:dyDescent="0.25">
      <c r="W32" s="104">
        <v>42437</v>
      </c>
      <c r="X32" s="12">
        <v>49.61</v>
      </c>
      <c r="Y32" s="12">
        <v>49.66</v>
      </c>
      <c r="Z32" s="12">
        <v>48.92</v>
      </c>
      <c r="AA32" s="12">
        <v>49.05</v>
      </c>
      <c r="AB32" s="105">
        <v>17968000</v>
      </c>
      <c r="AC32" s="12">
        <v>49.05</v>
      </c>
      <c r="AD32" s="2">
        <f t="shared" si="0"/>
        <v>0.73999999999999488</v>
      </c>
      <c r="AE32" s="148">
        <f t="shared" si="1"/>
        <v>-2.0371479928100733E-2</v>
      </c>
    </row>
    <row r="33" spans="15:31" x14ac:dyDescent="0.25">
      <c r="W33" s="104">
        <v>42436</v>
      </c>
      <c r="X33" s="12">
        <v>49.77</v>
      </c>
      <c r="Y33" s="12">
        <v>50.16</v>
      </c>
      <c r="Z33" s="12">
        <v>49.44</v>
      </c>
      <c r="AA33" s="12">
        <v>50.07</v>
      </c>
      <c r="AB33" s="105">
        <v>14289200</v>
      </c>
      <c r="AC33" s="12">
        <v>50.07</v>
      </c>
      <c r="AD33" s="2">
        <f t="shared" si="0"/>
        <v>0.71999999999999886</v>
      </c>
      <c r="AE33" s="148">
        <f t="shared" si="1"/>
        <v>-7.9824386350024756E-4</v>
      </c>
    </row>
    <row r="34" spans="15:31" x14ac:dyDescent="0.25">
      <c r="W34" s="104">
        <v>42433</v>
      </c>
      <c r="X34" s="12">
        <v>50.01</v>
      </c>
      <c r="Y34" s="12">
        <v>50.49</v>
      </c>
      <c r="Z34" s="12">
        <v>49.68</v>
      </c>
      <c r="AA34" s="12">
        <v>50.11</v>
      </c>
      <c r="AB34" s="105">
        <v>18554200</v>
      </c>
      <c r="AC34" s="12">
        <v>50.11</v>
      </c>
      <c r="AD34" s="2">
        <f t="shared" si="0"/>
        <v>0.81000000000000227</v>
      </c>
      <c r="AE34" s="148">
        <f t="shared" si="1"/>
        <v>6.8314245529434992E-3</v>
      </c>
    </row>
    <row r="35" spans="15:31" x14ac:dyDescent="0.25">
      <c r="W35" s="104">
        <v>42432</v>
      </c>
      <c r="X35" s="12">
        <v>49.63</v>
      </c>
      <c r="Y35" s="12">
        <v>49.79</v>
      </c>
      <c r="Z35" s="12">
        <v>49.07</v>
      </c>
      <c r="AA35" s="12">
        <v>49.77</v>
      </c>
      <c r="AB35" s="105">
        <v>14207600</v>
      </c>
      <c r="AC35" s="12">
        <v>49.77</v>
      </c>
      <c r="AD35" s="2">
        <f t="shared" si="0"/>
        <v>0.71999999999999886</v>
      </c>
      <c r="AE35" s="148">
        <f t="shared" si="1"/>
        <v>4.0346984062942237E-3</v>
      </c>
    </row>
    <row r="36" spans="15:31" x14ac:dyDescent="0.25">
      <c r="W36" s="104">
        <v>42431</v>
      </c>
      <c r="X36" s="12">
        <v>48.84</v>
      </c>
      <c r="Y36" s="12">
        <v>49.57</v>
      </c>
      <c r="Z36" s="12">
        <v>48.61</v>
      </c>
      <c r="AA36" s="12">
        <v>49.57</v>
      </c>
      <c r="AB36" s="105">
        <v>18519000</v>
      </c>
      <c r="AC36" s="12">
        <v>49.57</v>
      </c>
      <c r="AD36" s="2">
        <f t="shared" si="0"/>
        <v>0.96000000000000085</v>
      </c>
      <c r="AE36" s="148">
        <f t="shared" si="1"/>
        <v>1.7446633825944247E-2</v>
      </c>
    </row>
    <row r="37" spans="15:31" x14ac:dyDescent="0.25">
      <c r="W37" s="104">
        <v>42430</v>
      </c>
      <c r="X37" s="12">
        <v>47.14</v>
      </c>
      <c r="Y37" s="12">
        <v>48.72</v>
      </c>
      <c r="Z37" s="12">
        <v>47.14</v>
      </c>
      <c r="AA37" s="12">
        <v>48.72</v>
      </c>
      <c r="AB37" s="105">
        <v>24559200</v>
      </c>
      <c r="AC37" s="12">
        <v>48.72</v>
      </c>
      <c r="AD37" s="2">
        <f t="shared" si="0"/>
        <v>1.5799999999999983</v>
      </c>
      <c r="AE37" s="148">
        <f t="shared" si="1"/>
        <v>3.8363171355498604E-2</v>
      </c>
    </row>
    <row r="38" spans="15:31" x14ac:dyDescent="0.25">
      <c r="W38" s="104">
        <v>42429</v>
      </c>
      <c r="X38" s="12">
        <v>48.03</v>
      </c>
      <c r="Y38" s="12">
        <v>48.03</v>
      </c>
      <c r="Z38" s="12">
        <v>46.91</v>
      </c>
      <c r="AA38" s="12">
        <v>46.92</v>
      </c>
      <c r="AB38" s="105">
        <v>23284500</v>
      </c>
      <c r="AC38" s="12">
        <v>46.92</v>
      </c>
      <c r="AD38" s="2">
        <f t="shared" si="0"/>
        <v>1.1200000000000045</v>
      </c>
      <c r="AE38" s="148">
        <f t="shared" si="1"/>
        <v>-2.3923444976076569E-2</v>
      </c>
    </row>
    <row r="39" spans="15:31" ht="20.25" thickBot="1" x14ac:dyDescent="0.35">
      <c r="O39" s="13"/>
      <c r="P39" s="427" t="s">
        <v>78</v>
      </c>
      <c r="Q39" s="427"/>
      <c r="R39" s="37"/>
      <c r="T39" s="101" t="s">
        <v>115</v>
      </c>
      <c r="W39" s="104">
        <v>42426</v>
      </c>
      <c r="X39" s="12">
        <v>48.13</v>
      </c>
      <c r="Y39" s="12">
        <v>48.54</v>
      </c>
      <c r="Z39" s="12">
        <v>47.83</v>
      </c>
      <c r="AA39" s="12">
        <v>48.07</v>
      </c>
      <c r="AB39" s="105">
        <v>20238800</v>
      </c>
      <c r="AC39" s="12">
        <v>48.07</v>
      </c>
      <c r="AD39" s="2">
        <f t="shared" si="0"/>
        <v>0.71000000000000085</v>
      </c>
      <c r="AE39" s="148">
        <f t="shared" si="1"/>
        <v>6.701570680628377E-3</v>
      </c>
    </row>
    <row r="40" spans="15:31" ht="15.75" thickTop="1" x14ac:dyDescent="0.25">
      <c r="O40" s="2"/>
      <c r="P40" s="93">
        <v>1.1000000000000001</v>
      </c>
      <c r="Q40" s="93">
        <f>P40*$Q$4</f>
        <v>55.495000000000005</v>
      </c>
      <c r="R40" s="37"/>
      <c r="T40" s="107" t="s">
        <v>100</v>
      </c>
      <c r="U40" s="108">
        <v>49.88</v>
      </c>
      <c r="W40" s="104">
        <v>42425</v>
      </c>
      <c r="X40" s="12">
        <v>47.71</v>
      </c>
      <c r="Y40" s="12">
        <v>48.16</v>
      </c>
      <c r="Z40" s="12">
        <v>47.71</v>
      </c>
      <c r="AA40" s="12">
        <v>47.75</v>
      </c>
      <c r="AB40" s="105">
        <v>16620200</v>
      </c>
      <c r="AC40" s="12">
        <v>47.75</v>
      </c>
      <c r="AD40" s="2">
        <f t="shared" si="0"/>
        <v>0.44999999999999574</v>
      </c>
      <c r="AE40" s="148">
        <f t="shared" si="1"/>
        <v>2.9405587061541727E-3</v>
      </c>
    </row>
    <row r="41" spans="15:31" x14ac:dyDescent="0.25">
      <c r="O41" s="2"/>
      <c r="P41" s="93">
        <v>1.0900000000000001</v>
      </c>
      <c r="Q41" s="93">
        <f t="shared" ref="Q41:Q60" si="5">P41*$Q$4</f>
        <v>54.990500000000004</v>
      </c>
      <c r="R41" s="37"/>
      <c r="T41" s="97" t="s">
        <v>101</v>
      </c>
      <c r="U41" s="98">
        <v>49.98</v>
      </c>
      <c r="W41" s="104">
        <v>42424</v>
      </c>
      <c r="X41" s="12">
        <v>47.34</v>
      </c>
      <c r="Y41" s="12">
        <v>47.68</v>
      </c>
      <c r="Z41" s="12">
        <v>46.56</v>
      </c>
      <c r="AA41" s="12">
        <v>47.61</v>
      </c>
      <c r="AB41" s="105">
        <v>18459500</v>
      </c>
      <c r="AC41" s="12">
        <v>47.61</v>
      </c>
      <c r="AD41" s="2">
        <f t="shared" si="0"/>
        <v>1.1199999999999974</v>
      </c>
      <c r="AE41" s="148">
        <f t="shared" si="1"/>
        <v>-1.0187110187110271E-2</v>
      </c>
    </row>
    <row r="42" spans="15:31" x14ac:dyDescent="0.25">
      <c r="O42" s="2"/>
      <c r="P42" s="93">
        <v>1.08</v>
      </c>
      <c r="Q42" s="93">
        <f t="shared" si="5"/>
        <v>54.486000000000004</v>
      </c>
      <c r="R42" s="37"/>
      <c r="T42" s="97" t="s">
        <v>102</v>
      </c>
      <c r="U42" s="98" t="s">
        <v>426</v>
      </c>
      <c r="W42" s="104">
        <v>42423</v>
      </c>
      <c r="X42" s="12">
        <v>48.87</v>
      </c>
      <c r="Y42" s="12">
        <v>48.92</v>
      </c>
      <c r="Z42" s="12">
        <v>47.98</v>
      </c>
      <c r="AA42" s="12">
        <v>48.1</v>
      </c>
      <c r="AB42" s="105">
        <v>14970500</v>
      </c>
      <c r="AC42" s="12">
        <v>48.1</v>
      </c>
      <c r="AD42" s="2">
        <f t="shared" si="0"/>
        <v>0.94000000000000483</v>
      </c>
      <c r="AE42" s="148">
        <f t="shared" si="1"/>
        <v>-2.2158975401504244E-2</v>
      </c>
    </row>
    <row r="43" spans="15:31" x14ac:dyDescent="0.25">
      <c r="O43" s="2"/>
      <c r="P43" s="93">
        <v>1.07</v>
      </c>
      <c r="Q43" s="93">
        <f t="shared" si="5"/>
        <v>53.981500000000004</v>
      </c>
      <c r="R43" s="93"/>
      <c r="T43" s="97" t="s">
        <v>103</v>
      </c>
      <c r="U43" s="98" t="s">
        <v>427</v>
      </c>
      <c r="W43" s="104">
        <v>42422</v>
      </c>
      <c r="X43" s="12">
        <v>48.09</v>
      </c>
      <c r="Y43" s="12">
        <v>49.34</v>
      </c>
      <c r="Z43" s="12">
        <v>48.09</v>
      </c>
      <c r="AA43" s="12">
        <v>49.19</v>
      </c>
      <c r="AB43" s="105">
        <v>17549100</v>
      </c>
      <c r="AC43" s="12">
        <v>49.19</v>
      </c>
      <c r="AD43" s="2">
        <f t="shared" si="0"/>
        <v>1.25</v>
      </c>
      <c r="AE43" s="148">
        <f t="shared" si="1"/>
        <v>2.2873778332293426E-2</v>
      </c>
    </row>
    <row r="44" spans="15:31" x14ac:dyDescent="0.25">
      <c r="O44" s="2"/>
      <c r="P44" s="93">
        <v>1.06</v>
      </c>
      <c r="Q44" s="93">
        <f t="shared" si="5"/>
        <v>53.477000000000004</v>
      </c>
      <c r="R44" s="93"/>
      <c r="T44" s="97" t="s">
        <v>104</v>
      </c>
      <c r="U44" s="98">
        <v>55.1</v>
      </c>
      <c r="W44" s="104">
        <v>42419</v>
      </c>
      <c r="X44" s="12">
        <v>47.4</v>
      </c>
      <c r="Y44" s="12">
        <v>48.17</v>
      </c>
      <c r="Z44" s="12">
        <v>47.34</v>
      </c>
      <c r="AA44" s="12">
        <v>48.09</v>
      </c>
      <c r="AB44" s="105">
        <v>18098100</v>
      </c>
      <c r="AC44" s="12">
        <v>48.09</v>
      </c>
      <c r="AD44" s="2">
        <f t="shared" si="0"/>
        <v>0.82999999999999829</v>
      </c>
      <c r="AE44" s="148">
        <f t="shared" si="1"/>
        <v>7.5424261470773413E-3</v>
      </c>
    </row>
    <row r="45" spans="15:31" x14ac:dyDescent="0.25">
      <c r="O45" s="2"/>
      <c r="P45" s="93">
        <v>1.05</v>
      </c>
      <c r="Q45" s="93">
        <f t="shared" si="5"/>
        <v>52.972500000000004</v>
      </c>
      <c r="R45" s="93"/>
      <c r="T45" s="97" t="s">
        <v>105</v>
      </c>
      <c r="U45" s="98">
        <v>0.91503999999999996</v>
      </c>
      <c r="W45" s="104">
        <v>42418</v>
      </c>
      <c r="X45" s="12">
        <v>48.09</v>
      </c>
      <c r="Y45" s="12">
        <v>48.14</v>
      </c>
      <c r="Z45" s="12">
        <v>47.48</v>
      </c>
      <c r="AA45" s="12">
        <v>47.73</v>
      </c>
      <c r="AB45" s="105">
        <v>17026300</v>
      </c>
      <c r="AC45" s="12">
        <v>47.73</v>
      </c>
      <c r="AD45" s="2">
        <f t="shared" si="0"/>
        <v>0.66000000000000369</v>
      </c>
      <c r="AE45" s="148">
        <f t="shared" si="1"/>
        <v>-8.310824849366405E-3</v>
      </c>
    </row>
    <row r="46" spans="15:31" x14ac:dyDescent="0.25">
      <c r="O46" s="2"/>
      <c r="P46" s="93">
        <v>1.04</v>
      </c>
      <c r="Q46" s="93">
        <f t="shared" si="5"/>
        <v>52.468000000000004</v>
      </c>
      <c r="R46" s="93"/>
      <c r="T46" s="97" t="s">
        <v>125</v>
      </c>
      <c r="U46" s="99" t="s">
        <v>304</v>
      </c>
      <c r="W46" s="104">
        <v>42417</v>
      </c>
      <c r="X46" s="12">
        <v>48.65</v>
      </c>
      <c r="Y46" s="12">
        <v>48.96</v>
      </c>
      <c r="Z46" s="12">
        <v>47.99</v>
      </c>
      <c r="AA46" s="12">
        <v>48.13</v>
      </c>
      <c r="AB46" s="105">
        <v>17997500</v>
      </c>
      <c r="AC46" s="12">
        <v>48.13</v>
      </c>
      <c r="AD46" s="2">
        <f t="shared" si="0"/>
        <v>0.96999999999999886</v>
      </c>
      <c r="AE46" s="148">
        <f t="shared" si="1"/>
        <v>-2.280265339966836E-3</v>
      </c>
    </row>
    <row r="47" spans="15:31" x14ac:dyDescent="0.25">
      <c r="O47" s="2"/>
      <c r="P47" s="93">
        <v>1.03</v>
      </c>
      <c r="Q47" s="93">
        <f t="shared" si="5"/>
        <v>51.963500000000003</v>
      </c>
      <c r="R47" s="93"/>
      <c r="T47" s="97"/>
      <c r="U47" s="98"/>
      <c r="W47" s="104">
        <v>42416</v>
      </c>
      <c r="X47" s="12">
        <v>48.05</v>
      </c>
      <c r="Y47" s="12">
        <v>48.41</v>
      </c>
      <c r="Z47" s="12">
        <v>47.57</v>
      </c>
      <c r="AA47" s="12">
        <v>48.24</v>
      </c>
      <c r="AB47" s="105">
        <v>20110400</v>
      </c>
      <c r="AC47" s="12">
        <v>48.24</v>
      </c>
      <c r="AD47" s="2">
        <f t="shared" si="0"/>
        <v>0.83999999999999631</v>
      </c>
      <c r="AE47" s="148">
        <f t="shared" si="1"/>
        <v>1.9657577679137672E-2</v>
      </c>
    </row>
    <row r="48" spans="15:31" x14ac:dyDescent="0.25">
      <c r="O48" s="2"/>
      <c r="P48" s="93">
        <v>1.02</v>
      </c>
      <c r="Q48" s="93">
        <f t="shared" si="5"/>
        <v>51.459000000000003</v>
      </c>
      <c r="R48" s="93"/>
      <c r="T48" s="97" t="s">
        <v>107</v>
      </c>
      <c r="U48" s="98" t="s">
        <v>428</v>
      </c>
      <c r="W48" s="104">
        <v>42412</v>
      </c>
      <c r="X48" s="12">
        <v>45.96</v>
      </c>
      <c r="Y48" s="12">
        <v>47.39</v>
      </c>
      <c r="Z48" s="12">
        <v>45.93</v>
      </c>
      <c r="AA48" s="12">
        <v>47.31</v>
      </c>
      <c r="AB48" s="105">
        <v>28442100</v>
      </c>
      <c r="AC48" s="12">
        <v>47.31</v>
      </c>
      <c r="AD48" s="2">
        <f t="shared" si="0"/>
        <v>1.4600000000000009</v>
      </c>
      <c r="AE48" s="148">
        <f t="shared" si="1"/>
        <v>4.7608503100088795E-2</v>
      </c>
    </row>
    <row r="49" spans="15:31" x14ac:dyDescent="0.25">
      <c r="O49" s="2"/>
      <c r="P49" s="93">
        <v>1.01</v>
      </c>
      <c r="Q49" s="93">
        <f t="shared" si="5"/>
        <v>50.954500000000003</v>
      </c>
      <c r="R49" s="93"/>
      <c r="T49" s="97" t="s">
        <v>108</v>
      </c>
      <c r="U49" s="98" t="s">
        <v>220</v>
      </c>
      <c r="W49" s="104">
        <v>42411</v>
      </c>
      <c r="X49" s="12">
        <v>44.93</v>
      </c>
      <c r="Y49" s="12">
        <v>45.53</v>
      </c>
      <c r="Z49" s="12">
        <v>44.5</v>
      </c>
      <c r="AA49" s="12">
        <v>45.16</v>
      </c>
      <c r="AB49" s="105">
        <v>32356700</v>
      </c>
      <c r="AC49" s="12">
        <v>45.16</v>
      </c>
      <c r="AD49" s="2">
        <f t="shared" si="0"/>
        <v>1.0300000000000011</v>
      </c>
      <c r="AE49" s="148">
        <f t="shared" si="1"/>
        <v>-2.1875676846437209E-2</v>
      </c>
    </row>
    <row r="50" spans="15:31" x14ac:dyDescent="0.25">
      <c r="O50" s="2"/>
      <c r="P50" s="93">
        <v>1</v>
      </c>
      <c r="Q50" s="93">
        <f t="shared" si="5"/>
        <v>50.45</v>
      </c>
      <c r="R50" s="93"/>
      <c r="T50" s="97" t="s">
        <v>109</v>
      </c>
      <c r="U50" s="100">
        <v>22647670</v>
      </c>
      <c r="W50" s="104">
        <v>42410</v>
      </c>
      <c r="X50" s="12">
        <v>46.88</v>
      </c>
      <c r="Y50" s="12">
        <v>47.22</v>
      </c>
      <c r="Z50" s="12">
        <v>46.11</v>
      </c>
      <c r="AA50" s="12">
        <v>46.17</v>
      </c>
      <c r="AB50" s="105">
        <v>19865200</v>
      </c>
      <c r="AC50" s="12">
        <v>46.17</v>
      </c>
      <c r="AD50" s="2">
        <f t="shared" si="0"/>
        <v>1.1099999999999994</v>
      </c>
      <c r="AE50" s="148">
        <f t="shared" si="1"/>
        <v>-6.0279870828848781E-3</v>
      </c>
    </row>
    <row r="51" spans="15:31" x14ac:dyDescent="0.25">
      <c r="O51" s="2"/>
      <c r="P51" s="93">
        <v>0.99</v>
      </c>
      <c r="Q51" s="93">
        <f t="shared" si="5"/>
        <v>49.945500000000003</v>
      </c>
      <c r="R51" s="93"/>
      <c r="T51" s="97" t="s">
        <v>112</v>
      </c>
      <c r="U51" s="100">
        <v>20432200</v>
      </c>
      <c r="W51" s="104">
        <v>42409</v>
      </c>
      <c r="X51" s="12">
        <v>45.61</v>
      </c>
      <c r="Y51" s="12">
        <v>46.76</v>
      </c>
      <c r="Z51" s="12">
        <v>45.36</v>
      </c>
      <c r="AA51" s="12">
        <v>46.45</v>
      </c>
      <c r="AB51" s="105">
        <v>29580100</v>
      </c>
      <c r="AC51" s="12">
        <v>46.45</v>
      </c>
      <c r="AD51" s="2">
        <f t="shared" si="0"/>
        <v>1.3999999999999986</v>
      </c>
      <c r="AE51" s="148">
        <f t="shared" si="1"/>
        <v>-1.0752688172042113E-3</v>
      </c>
    </row>
    <row r="52" spans="15:31" x14ac:dyDescent="0.25">
      <c r="O52" s="2"/>
      <c r="P52" s="93">
        <v>0.98</v>
      </c>
      <c r="Q52" s="93">
        <f t="shared" si="5"/>
        <v>49.441000000000003</v>
      </c>
      <c r="R52" s="93"/>
      <c r="T52" s="97" t="s">
        <v>110</v>
      </c>
      <c r="U52" s="98" t="s">
        <v>429</v>
      </c>
      <c r="W52" s="104">
        <v>42408</v>
      </c>
      <c r="X52" s="12">
        <v>47.11</v>
      </c>
      <c r="Y52" s="12">
        <v>47.34</v>
      </c>
      <c r="Z52" s="12">
        <v>46.06</v>
      </c>
      <c r="AA52" s="12">
        <v>46.5</v>
      </c>
      <c r="AB52" s="105">
        <v>30727900</v>
      </c>
      <c r="AC52" s="12">
        <v>46.5</v>
      </c>
      <c r="AD52" s="2">
        <f t="shared" si="0"/>
        <v>1.2800000000000011</v>
      </c>
      <c r="AE52" s="148">
        <f t="shared" si="1"/>
        <v>-2.8416213957375702E-2</v>
      </c>
    </row>
    <row r="53" spans="15:31" x14ac:dyDescent="0.25">
      <c r="O53" s="2"/>
      <c r="P53" s="93">
        <v>0.97</v>
      </c>
      <c r="Q53" s="93">
        <f t="shared" si="5"/>
        <v>48.936500000000002</v>
      </c>
      <c r="R53" s="93"/>
      <c r="T53" s="97" t="s">
        <v>113</v>
      </c>
      <c r="U53" s="98">
        <v>12.25</v>
      </c>
      <c r="W53" s="104">
        <v>42405</v>
      </c>
      <c r="X53" s="12">
        <v>48.35</v>
      </c>
      <c r="Y53" s="12">
        <v>48.66</v>
      </c>
      <c r="Z53" s="12">
        <v>47.6</v>
      </c>
      <c r="AA53" s="12">
        <v>47.86</v>
      </c>
      <c r="AB53" s="105">
        <v>23613300</v>
      </c>
      <c r="AC53" s="12">
        <v>47.86</v>
      </c>
      <c r="AD53" s="2">
        <f t="shared" si="0"/>
        <v>1.0599999999999952</v>
      </c>
      <c r="AE53" s="148">
        <f t="shared" si="1"/>
        <v>-8.0829015544041649E-3</v>
      </c>
    </row>
    <row r="54" spans="15:31" x14ac:dyDescent="0.25">
      <c r="O54" s="2"/>
      <c r="P54" s="93">
        <v>0.96</v>
      </c>
      <c r="Q54" s="93">
        <f t="shared" si="5"/>
        <v>48.432000000000002</v>
      </c>
      <c r="R54" s="93"/>
      <c r="T54" s="97" t="s">
        <v>114</v>
      </c>
      <c r="U54" s="98">
        <v>4.12</v>
      </c>
      <c r="W54" s="104">
        <v>42404</v>
      </c>
      <c r="X54" s="12">
        <v>47.4</v>
      </c>
      <c r="Y54" s="12">
        <v>48.61</v>
      </c>
      <c r="Z54" s="12">
        <v>47.37</v>
      </c>
      <c r="AA54" s="12">
        <v>48.25</v>
      </c>
      <c r="AB54" s="105">
        <v>30603700</v>
      </c>
      <c r="AC54" s="12">
        <v>48.25</v>
      </c>
      <c r="AD54" s="2">
        <f t="shared" si="0"/>
        <v>1.240000000000002</v>
      </c>
      <c r="AE54" s="148">
        <f t="shared" si="1"/>
        <v>1.3655462184873901E-2</v>
      </c>
    </row>
    <row r="55" spans="15:31" x14ac:dyDescent="0.25">
      <c r="O55" s="2"/>
      <c r="P55" s="93">
        <v>0.95</v>
      </c>
      <c r="Q55" s="93">
        <f t="shared" si="5"/>
        <v>47.927500000000002</v>
      </c>
      <c r="R55" s="93"/>
      <c r="T55" s="97" t="s">
        <v>111</v>
      </c>
      <c r="U55" s="98" t="s">
        <v>305</v>
      </c>
      <c r="W55" s="104">
        <v>42403</v>
      </c>
      <c r="X55" s="12">
        <v>48.45</v>
      </c>
      <c r="Y55" s="12">
        <v>48.51</v>
      </c>
      <c r="Z55" s="12">
        <v>46.51</v>
      </c>
      <c r="AA55" s="12">
        <v>47.6</v>
      </c>
      <c r="AB55" s="105">
        <v>47107800</v>
      </c>
      <c r="AC55" s="12">
        <v>47.6</v>
      </c>
      <c r="AD55" s="2">
        <f t="shared" si="0"/>
        <v>2</v>
      </c>
      <c r="AE55" s="148" t="e">
        <f>AC55/AC56-1</f>
        <v>#DIV/0!</v>
      </c>
    </row>
    <row r="56" spans="15:31" x14ac:dyDescent="0.25">
      <c r="O56" s="2"/>
      <c r="P56" s="93">
        <v>0.94</v>
      </c>
      <c r="Q56" s="93">
        <f t="shared" si="5"/>
        <v>47.423000000000002</v>
      </c>
      <c r="R56" s="93"/>
      <c r="W56" s="104">
        <v>42403</v>
      </c>
      <c r="X56" s="12" t="s">
        <v>219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5:31" x14ac:dyDescent="0.25">
      <c r="O57" s="2"/>
      <c r="P57" s="93">
        <v>0.93</v>
      </c>
      <c r="Q57" s="93">
        <f t="shared" si="5"/>
        <v>46.918500000000002</v>
      </c>
      <c r="R57" s="93"/>
      <c r="W57" s="104">
        <v>42402</v>
      </c>
      <c r="X57" s="12">
        <v>49.26</v>
      </c>
      <c r="Y57" s="12">
        <v>49.32</v>
      </c>
      <c r="Z57" s="12">
        <v>48.78</v>
      </c>
      <c r="AA57" s="12">
        <v>48.83</v>
      </c>
      <c r="AB57" s="105">
        <v>25593200</v>
      </c>
      <c r="AC57" s="12">
        <v>48.46</v>
      </c>
      <c r="AD57" s="2">
        <f t="shared" si="0"/>
        <v>0.53999999999999915</v>
      </c>
      <c r="AE57" s="148">
        <f t="shared" si="1"/>
        <v>-2.2195318805488307E-2</v>
      </c>
    </row>
    <row r="58" spans="15:31" x14ac:dyDescent="0.25">
      <c r="O58" s="2"/>
      <c r="P58" s="93">
        <v>0.92</v>
      </c>
      <c r="Q58" s="93">
        <f t="shared" si="5"/>
        <v>46.414000000000001</v>
      </c>
      <c r="R58" s="93"/>
      <c r="W58" s="104">
        <v>42401</v>
      </c>
      <c r="X58" s="12">
        <v>50.12</v>
      </c>
      <c r="Y58" s="12">
        <v>50.18</v>
      </c>
      <c r="Z58" s="12">
        <v>49.56</v>
      </c>
      <c r="AA58" s="12">
        <v>49.94</v>
      </c>
      <c r="AB58" s="105">
        <v>17385400</v>
      </c>
      <c r="AC58" s="12">
        <v>49.56</v>
      </c>
      <c r="AD58" s="2">
        <f t="shared" si="0"/>
        <v>0.61999999999999744</v>
      </c>
      <c r="AE58" s="148">
        <f t="shared" si="1"/>
        <v>-5.6179775280899014E-3</v>
      </c>
    </row>
    <row r="59" spans="15:31" x14ac:dyDescent="0.25">
      <c r="O59" s="2"/>
      <c r="P59" s="93">
        <v>0.91</v>
      </c>
      <c r="Q59" s="93">
        <f t="shared" si="5"/>
        <v>45.909500000000001</v>
      </c>
      <c r="R59" s="93"/>
      <c r="W59" s="104">
        <v>42398</v>
      </c>
      <c r="X59" s="12">
        <v>49.29</v>
      </c>
      <c r="Y59" s="12">
        <v>50.25</v>
      </c>
      <c r="Z59" s="12">
        <v>49.17</v>
      </c>
      <c r="AA59" s="12">
        <v>50.23</v>
      </c>
      <c r="AB59" s="105">
        <v>25358300</v>
      </c>
      <c r="AC59" s="12">
        <v>49.84</v>
      </c>
      <c r="AD59" s="2">
        <f t="shared" si="0"/>
        <v>1.0799999999999983</v>
      </c>
      <c r="AE59" s="148">
        <f t="shared" si="1"/>
        <v>2.6782035434693041E-2</v>
      </c>
    </row>
    <row r="60" spans="15:31" x14ac:dyDescent="0.25">
      <c r="O60" s="2"/>
      <c r="P60" s="93">
        <v>0.9</v>
      </c>
      <c r="Q60" s="93">
        <f t="shared" si="5"/>
        <v>45.405000000000001</v>
      </c>
      <c r="R60" s="93"/>
      <c r="W60" s="104">
        <v>42397</v>
      </c>
      <c r="X60" s="12">
        <v>49.1</v>
      </c>
      <c r="Y60" s="12">
        <v>49.4</v>
      </c>
      <c r="Z60" s="12">
        <v>48.6</v>
      </c>
      <c r="AA60" s="12">
        <v>48.92</v>
      </c>
      <c r="AB60" s="105">
        <v>21306600</v>
      </c>
      <c r="AC60" s="12">
        <v>48.54</v>
      </c>
      <c r="AD60" s="2">
        <f t="shared" si="0"/>
        <v>0.79999999999999716</v>
      </c>
      <c r="AE60" s="148">
        <f t="shared" si="1"/>
        <v>7.0539419087136679E-3</v>
      </c>
    </row>
    <row r="61" spans="15:31" x14ac:dyDescent="0.25">
      <c r="W61" s="104">
        <v>42396</v>
      </c>
      <c r="X61" s="12">
        <v>48.3</v>
      </c>
      <c r="Y61" s="12">
        <v>49.3</v>
      </c>
      <c r="Z61" s="12">
        <v>48.13</v>
      </c>
      <c r="AA61" s="12">
        <v>48.57</v>
      </c>
      <c r="AB61" s="105">
        <v>20441500</v>
      </c>
      <c r="AC61" s="12">
        <v>48.2</v>
      </c>
      <c r="AD61" s="2">
        <f t="shared" si="0"/>
        <v>1.1699999999999946</v>
      </c>
      <c r="AE61" s="148">
        <f t="shared" si="1"/>
        <v>6.4731676759239853E-3</v>
      </c>
    </row>
    <row r="62" spans="15:31" x14ac:dyDescent="0.25">
      <c r="W62" s="104">
        <v>42395</v>
      </c>
      <c r="X62" s="12">
        <v>47.75</v>
      </c>
      <c r="Y62" s="12">
        <v>48.56</v>
      </c>
      <c r="Z62" s="12">
        <v>47.66</v>
      </c>
      <c r="AA62" s="12">
        <v>48.26</v>
      </c>
      <c r="AB62" s="105">
        <v>18895100</v>
      </c>
      <c r="AC62" s="12">
        <v>47.89</v>
      </c>
      <c r="AD62" s="2">
        <f t="shared" si="0"/>
        <v>0.90000000000000568</v>
      </c>
      <c r="AE62" s="148">
        <f t="shared" si="1"/>
        <v>1.2687671812222412E-2</v>
      </c>
    </row>
    <row r="63" spans="15:31" x14ac:dyDescent="0.25">
      <c r="W63" s="104">
        <v>42394</v>
      </c>
      <c r="X63" s="12">
        <v>48.91</v>
      </c>
      <c r="Y63" s="12">
        <v>48.98</v>
      </c>
      <c r="Z63" s="12">
        <v>47.62</v>
      </c>
      <c r="AA63" s="12">
        <v>47.66</v>
      </c>
      <c r="AB63" s="105">
        <v>23440800</v>
      </c>
      <c r="AC63" s="12">
        <v>47.29</v>
      </c>
      <c r="AD63" s="2">
        <f t="shared" si="0"/>
        <v>1.3599999999999994</v>
      </c>
      <c r="AE63" s="148">
        <f t="shared" si="1"/>
        <v>-2.7754934210526327E-2</v>
      </c>
    </row>
    <row r="64" spans="15:31" x14ac:dyDescent="0.25">
      <c r="W64" s="104">
        <v>42391</v>
      </c>
      <c r="X64" s="12">
        <v>49.03</v>
      </c>
      <c r="Y64" s="12">
        <v>49.27</v>
      </c>
      <c r="Z64" s="12">
        <v>48.56</v>
      </c>
      <c r="AA64" s="12">
        <v>49.02</v>
      </c>
      <c r="AB64" s="105">
        <v>18298700</v>
      </c>
      <c r="AC64" s="12">
        <v>48.64</v>
      </c>
      <c r="AD64" s="2">
        <f t="shared" si="0"/>
        <v>0.71000000000000085</v>
      </c>
      <c r="AE64" s="148">
        <f t="shared" si="1"/>
        <v>2.099076406381184E-2</v>
      </c>
    </row>
    <row r="65" spans="23:31" x14ac:dyDescent="0.25">
      <c r="W65" s="104">
        <v>42390</v>
      </c>
      <c r="X65" s="12">
        <v>48.03</v>
      </c>
      <c r="Y65" s="12">
        <v>49.05</v>
      </c>
      <c r="Z65" s="12">
        <v>47.91</v>
      </c>
      <c r="AA65" s="12">
        <v>48.01</v>
      </c>
      <c r="AB65" s="105">
        <v>24272900</v>
      </c>
      <c r="AC65" s="12">
        <v>47.64</v>
      </c>
      <c r="AD65" s="2">
        <f t="shared" si="0"/>
        <v>1.1400000000000006</v>
      </c>
      <c r="AE65" s="148">
        <f t="shared" si="1"/>
        <v>2.9473684210525875E-3</v>
      </c>
    </row>
    <row r="66" spans="23:31" x14ac:dyDescent="0.25">
      <c r="W66" s="104">
        <v>42389</v>
      </c>
      <c r="X66" s="12">
        <v>47.28</v>
      </c>
      <c r="Y66" s="12">
        <v>48.25</v>
      </c>
      <c r="Z66" s="12">
        <v>46.88</v>
      </c>
      <c r="AA66" s="12">
        <v>47.87</v>
      </c>
      <c r="AB66" s="105">
        <v>40241100</v>
      </c>
      <c r="AC66" s="12">
        <v>47.5</v>
      </c>
      <c r="AD66" s="2">
        <f t="shared" si="0"/>
        <v>1.3699999999999974</v>
      </c>
      <c r="AE66" s="148">
        <f t="shared" si="1"/>
        <v>-7.1070234113712605E-3</v>
      </c>
    </row>
    <row r="67" spans="23:31" x14ac:dyDescent="0.25">
      <c r="W67" s="104">
        <v>42388</v>
      </c>
      <c r="X67" s="12">
        <v>49.25</v>
      </c>
      <c r="Y67" s="12">
        <v>49.54</v>
      </c>
      <c r="Z67" s="12">
        <v>47.99</v>
      </c>
      <c r="AA67" s="12">
        <v>48.21</v>
      </c>
      <c r="AB67" s="105">
        <v>29918500</v>
      </c>
      <c r="AC67" s="12">
        <v>47.84</v>
      </c>
      <c r="AD67" s="2">
        <f t="shared" si="0"/>
        <v>1.5499999999999972</v>
      </c>
      <c r="AE67" s="148">
        <f t="shared" si="1"/>
        <v>-1.2590299277605799E-2</v>
      </c>
    </row>
    <row r="68" spans="23:31" x14ac:dyDescent="0.25">
      <c r="W68" s="104">
        <v>42384</v>
      </c>
      <c r="X68" s="12">
        <v>48.59</v>
      </c>
      <c r="Y68" s="12">
        <v>49.64</v>
      </c>
      <c r="Z68" s="12">
        <v>48.13</v>
      </c>
      <c r="AA68" s="12">
        <v>48.82</v>
      </c>
      <c r="AB68" s="105">
        <v>41090400</v>
      </c>
      <c r="AC68" s="12">
        <v>48.45</v>
      </c>
      <c r="AD68" s="2">
        <f>Y68-Z68</f>
        <v>1.509999999999998</v>
      </c>
      <c r="AE68" s="148" t="e">
        <f>AC68/AC69-1</f>
        <v>#DIV/0!</v>
      </c>
    </row>
    <row r="69" spans="23:31" x14ac:dyDescent="0.25">
      <c r="W69" s="239" t="s">
        <v>124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57" priority="19">
      <formula>F22&gt;0</formula>
    </cfRule>
    <cfRule type="expression" dxfId="256" priority="20">
      <formula>F22&lt;0</formula>
    </cfRule>
  </conditionalFormatting>
  <conditionalFormatting sqref="F22:F28">
    <cfRule type="expression" dxfId="255" priority="21">
      <formula>F22&gt;0</formula>
    </cfRule>
    <cfRule type="expression" dxfId="254" priority="22">
      <formula>F22&lt;0</formula>
    </cfRule>
  </conditionalFormatting>
  <conditionalFormatting sqref="H19:H28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42480</v>
      </c>
      <c r="X2" s="12">
        <v>10.5</v>
      </c>
      <c r="Y2" s="12">
        <v>10.74</v>
      </c>
      <c r="Z2" s="12">
        <v>10.27</v>
      </c>
      <c r="AA2" s="12">
        <v>10.59</v>
      </c>
      <c r="AB2" s="105">
        <v>30319500</v>
      </c>
      <c r="AC2" s="12">
        <v>10.59</v>
      </c>
      <c r="AD2" s="2">
        <f>Y2-Z2</f>
        <v>0.47000000000000064</v>
      </c>
      <c r="AE2" s="148">
        <f>AC2/AC3-1</f>
        <v>5.6980056980058258E-3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10.59</v>
      </c>
      <c r="T3" s="131"/>
      <c r="W3" s="104">
        <v>42479</v>
      </c>
      <c r="X3" s="12">
        <v>10.18</v>
      </c>
      <c r="Y3" s="12">
        <v>10.53</v>
      </c>
      <c r="Z3" s="12">
        <v>10.16</v>
      </c>
      <c r="AA3" s="12">
        <v>10.53</v>
      </c>
      <c r="AB3" s="105">
        <v>25939100</v>
      </c>
      <c r="AC3" s="12">
        <v>10.53</v>
      </c>
      <c r="AD3" s="2">
        <f>Y3-Z3</f>
        <v>0.36999999999999922</v>
      </c>
      <c r="AE3" s="148">
        <f>AC3/AC4-1</f>
        <v>4.3607532210109046E-2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10.59</v>
      </c>
      <c r="T4" s="131"/>
      <c r="W4" s="104">
        <v>42478</v>
      </c>
      <c r="X4" s="12">
        <v>9.81</v>
      </c>
      <c r="Y4" s="12">
        <v>10.130000000000001</v>
      </c>
      <c r="Z4" s="12">
        <v>9.7799999999999994</v>
      </c>
      <c r="AA4" s="12">
        <v>10.09</v>
      </c>
      <c r="AB4" s="105">
        <v>20994200</v>
      </c>
      <c r="AC4" s="12">
        <v>10.09</v>
      </c>
      <c r="AD4" s="2">
        <f t="shared" ref="AD4:AD67" si="0">Y4-Z4</f>
        <v>0.35000000000000142</v>
      </c>
      <c r="AE4" s="148">
        <f t="shared" ref="AE4:AE67" si="1">AC4/AC5-1</f>
        <v>7.9920079920079434E-3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42475</v>
      </c>
      <c r="X5" s="12">
        <v>9.98</v>
      </c>
      <c r="Y5" s="12">
        <v>10.15</v>
      </c>
      <c r="Z5" s="12">
        <v>9.94</v>
      </c>
      <c r="AA5" s="12">
        <v>10.01</v>
      </c>
      <c r="AB5" s="105">
        <v>26926400</v>
      </c>
      <c r="AC5" s="12">
        <v>10.01</v>
      </c>
      <c r="AD5" s="2">
        <f t="shared" si="0"/>
        <v>0.21000000000000085</v>
      </c>
      <c r="AE5" s="148">
        <f t="shared" si="1"/>
        <v>0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42474</v>
      </c>
      <c r="X6" s="12">
        <v>9.89</v>
      </c>
      <c r="Y6" s="12">
        <v>10.14</v>
      </c>
      <c r="Z6" s="12">
        <v>9.76</v>
      </c>
      <c r="AA6" s="12">
        <v>10.01</v>
      </c>
      <c r="AB6" s="105">
        <v>31364000</v>
      </c>
      <c r="AC6" s="12">
        <v>10.01</v>
      </c>
      <c r="AD6" s="2">
        <f t="shared" si="0"/>
        <v>0.38000000000000078</v>
      </c>
      <c r="AE6" s="148">
        <f t="shared" si="1"/>
        <v>2.2471910112359605E-2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221</v>
      </c>
      <c r="Q7" s="2">
        <f>IF(Q2=0, K10+M10-F10,Q5-Q6)+M21</f>
        <v>816.43000000000143</v>
      </c>
      <c r="R7" s="207"/>
      <c r="T7" s="95"/>
      <c r="W7" s="104">
        <v>42473</v>
      </c>
      <c r="X7" s="12">
        <v>9.59</v>
      </c>
      <c r="Y7" s="12">
        <v>10.07</v>
      </c>
      <c r="Z7" s="12">
        <v>9.52</v>
      </c>
      <c r="AA7" s="12">
        <v>9.7899999999999991</v>
      </c>
      <c r="AB7" s="105">
        <v>48707600</v>
      </c>
      <c r="AC7" s="12">
        <v>9.7899999999999991</v>
      </c>
      <c r="AD7" s="2">
        <f t="shared" si="0"/>
        <v>0.55000000000000071</v>
      </c>
      <c r="AE7" s="148">
        <f t="shared" si="1"/>
        <v>3.2700421940928148E-2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42472</v>
      </c>
      <c r="X8" s="12">
        <v>9.34</v>
      </c>
      <c r="Y8" s="12">
        <v>9.5</v>
      </c>
      <c r="Z8" s="12">
        <v>9.16</v>
      </c>
      <c r="AA8" s="12">
        <v>9.48</v>
      </c>
      <c r="AB8" s="105">
        <v>66752600</v>
      </c>
      <c r="AC8" s="12">
        <v>9.48</v>
      </c>
      <c r="AD8" s="2">
        <f t="shared" si="0"/>
        <v>0.33999999999999986</v>
      </c>
      <c r="AE8" s="148">
        <f t="shared" si="1"/>
        <v>-2.6694045174537995E-2</v>
      </c>
    </row>
    <row r="9" spans="1:40" x14ac:dyDescent="0.25">
      <c r="O9" s="13" t="s">
        <v>208</v>
      </c>
      <c r="Q9" s="148">
        <f>VALUE(TRIM(CLEAN(MID(U55, FIND("(", U55)+1, 5))))</f>
        <v>1.2E-2</v>
      </c>
      <c r="W9" s="104">
        <v>42471</v>
      </c>
      <c r="X9" s="12">
        <v>9.5299999999999994</v>
      </c>
      <c r="Y9" s="12">
        <v>9.85</v>
      </c>
      <c r="Z9" s="12">
        <v>9.43</v>
      </c>
      <c r="AA9" s="12">
        <v>9.74</v>
      </c>
      <c r="AB9" s="105">
        <v>43130200</v>
      </c>
      <c r="AC9" s="12">
        <v>9.74</v>
      </c>
      <c r="AD9" s="2">
        <f t="shared" si="0"/>
        <v>0.41999999999999993</v>
      </c>
      <c r="AE9" s="148">
        <f t="shared" si="1"/>
        <v>3.9487726787620137E-2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42468</v>
      </c>
      <c r="X10" s="12">
        <v>9.6999999999999993</v>
      </c>
      <c r="Y10" s="12">
        <v>9.73</v>
      </c>
      <c r="Z10" s="12">
        <v>9.35</v>
      </c>
      <c r="AA10" s="12">
        <v>9.3699999999999992</v>
      </c>
      <c r="AB10" s="105">
        <v>35069500</v>
      </c>
      <c r="AC10" s="12">
        <v>9.3699999999999992</v>
      </c>
      <c r="AD10" s="2">
        <f t="shared" si="0"/>
        <v>0.38000000000000078</v>
      </c>
      <c r="AE10" s="148">
        <f t="shared" si="1"/>
        <v>-1.1603375527426296E-2</v>
      </c>
    </row>
    <row r="11" spans="1:40" x14ac:dyDescent="0.25">
      <c r="O11" s="13" t="s">
        <v>226</v>
      </c>
      <c r="Q11" s="2">
        <f>K10+M10-F10</f>
        <v>7.9600000000002638</v>
      </c>
      <c r="W11" s="104">
        <v>42467</v>
      </c>
      <c r="X11" s="12">
        <v>9.43</v>
      </c>
      <c r="Y11" s="12">
        <v>9.8000000000000007</v>
      </c>
      <c r="Z11" s="12">
        <v>9.43</v>
      </c>
      <c r="AA11" s="12">
        <v>9.48</v>
      </c>
      <c r="AB11" s="105">
        <v>30507600</v>
      </c>
      <c r="AC11" s="12">
        <v>9.48</v>
      </c>
      <c r="AD11" s="2">
        <f t="shared" si="0"/>
        <v>0.37000000000000099</v>
      </c>
      <c r="AE11" s="148">
        <f t="shared" si="1"/>
        <v>-2.1052631578947212E-3</v>
      </c>
      <c r="AK11" s="263"/>
      <c r="AN11" s="263"/>
    </row>
    <row r="12" spans="1:40" x14ac:dyDescent="0.25">
      <c r="W12" s="104">
        <v>42466</v>
      </c>
      <c r="X12" s="12">
        <v>9.42</v>
      </c>
      <c r="Y12" s="12">
        <v>9.5399999999999991</v>
      </c>
      <c r="Z12" s="12">
        <v>9.26</v>
      </c>
      <c r="AA12" s="12">
        <v>9.5</v>
      </c>
      <c r="AB12" s="105">
        <v>16807800</v>
      </c>
      <c r="AC12" s="12">
        <v>9.5</v>
      </c>
      <c r="AD12" s="2">
        <f t="shared" si="0"/>
        <v>0.27999999999999936</v>
      </c>
      <c r="AE12" s="148">
        <f t="shared" si="1"/>
        <v>9.5642933049946421E-3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3" t="s">
        <v>167</v>
      </c>
      <c r="H13" s="253" t="s">
        <v>90</v>
      </c>
      <c r="I13" s="253" t="s">
        <v>174</v>
      </c>
      <c r="W13" s="104">
        <v>42465</v>
      </c>
      <c r="X13" s="12">
        <v>9.2899999999999991</v>
      </c>
      <c r="Y13" s="12">
        <v>9.5500000000000007</v>
      </c>
      <c r="Z13" s="12">
        <v>9.26</v>
      </c>
      <c r="AA13" s="12">
        <v>9.41</v>
      </c>
      <c r="AB13" s="105">
        <v>14662900</v>
      </c>
      <c r="AC13" s="12">
        <v>9.41</v>
      </c>
      <c r="AD13" s="2">
        <f t="shared" si="0"/>
        <v>0.29000000000000092</v>
      </c>
      <c r="AE13" s="148">
        <f t="shared" si="1"/>
        <v>1.0638297872340718E-3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42464</v>
      </c>
      <c r="X14" s="12">
        <v>9.58</v>
      </c>
      <c r="Y14" s="12">
        <v>9.77</v>
      </c>
      <c r="Z14" s="12">
        <v>9.3699999999999992</v>
      </c>
      <c r="AA14" s="12">
        <v>9.4</v>
      </c>
      <c r="AB14" s="105">
        <v>19943900</v>
      </c>
      <c r="AC14" s="12">
        <v>9.4</v>
      </c>
      <c r="AD14" s="2">
        <f t="shared" si="0"/>
        <v>0.40000000000000036</v>
      </c>
      <c r="AE14" s="148">
        <f t="shared" si="1"/>
        <v>-2.3883696780893082E-2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42461</v>
      </c>
      <c r="X15" s="12">
        <v>9.44</v>
      </c>
      <c r="Y15" s="12">
        <v>9.64</v>
      </c>
      <c r="Z15" s="12">
        <v>9.35</v>
      </c>
      <c r="AA15" s="12">
        <v>9.6300000000000008</v>
      </c>
      <c r="AB15" s="105">
        <v>17540800</v>
      </c>
      <c r="AC15" s="12">
        <v>9.6300000000000008</v>
      </c>
      <c r="AD15" s="2">
        <f t="shared" si="0"/>
        <v>0.29000000000000092</v>
      </c>
      <c r="AE15" s="148">
        <f t="shared" si="1"/>
        <v>5.2192066805847315E-3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42460</v>
      </c>
      <c r="X16" s="12">
        <v>9.6999999999999993</v>
      </c>
      <c r="Y16" s="12">
        <v>9.86</v>
      </c>
      <c r="Z16" s="12">
        <v>9.5299999999999994</v>
      </c>
      <c r="AA16" s="12">
        <v>9.58</v>
      </c>
      <c r="AB16" s="105">
        <v>19912100</v>
      </c>
      <c r="AC16" s="12">
        <v>9.58</v>
      </c>
      <c r="AD16" s="2">
        <f t="shared" si="0"/>
        <v>0.33000000000000007</v>
      </c>
      <c r="AE16" s="148">
        <f t="shared" si="1"/>
        <v>-1.0330578512396604E-2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42459</v>
      </c>
      <c r="X17" s="12">
        <v>9.83</v>
      </c>
      <c r="Y17" s="12">
        <v>9.8699999999999992</v>
      </c>
      <c r="Z17" s="12">
        <v>9.6300000000000008</v>
      </c>
      <c r="AA17" s="12">
        <v>9.68</v>
      </c>
      <c r="AB17" s="105">
        <v>18448800</v>
      </c>
      <c r="AC17" s="12">
        <v>9.68</v>
      </c>
      <c r="AD17" s="2">
        <f t="shared" si="0"/>
        <v>0.23999999999999844</v>
      </c>
      <c r="AE17" s="148">
        <f t="shared" si="1"/>
        <v>-4.115226337448652E-3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42458</v>
      </c>
      <c r="X18" s="12">
        <v>9.5500000000000007</v>
      </c>
      <c r="Y18" s="12">
        <v>9.75</v>
      </c>
      <c r="Z18" s="12">
        <v>9.3699999999999992</v>
      </c>
      <c r="AA18" s="12">
        <v>9.7200000000000006</v>
      </c>
      <c r="AB18" s="105">
        <v>24581600</v>
      </c>
      <c r="AC18" s="12">
        <v>9.7200000000000006</v>
      </c>
      <c r="AD18" s="2">
        <f t="shared" si="0"/>
        <v>0.38000000000000078</v>
      </c>
      <c r="AE18" s="148">
        <f t="shared" si="1"/>
        <v>2.0618556701033075E-3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42457</v>
      </c>
      <c r="X19" s="12">
        <v>9.67</v>
      </c>
      <c r="Y19" s="12">
        <v>9.84</v>
      </c>
      <c r="Z19" s="12">
        <v>9.4700000000000006</v>
      </c>
      <c r="AA19" s="12">
        <v>9.6999999999999993</v>
      </c>
      <c r="AB19" s="105">
        <v>16042900</v>
      </c>
      <c r="AC19" s="12">
        <v>9.6999999999999993</v>
      </c>
      <c r="AD19" s="2">
        <f t="shared" si="0"/>
        <v>0.36999999999999922</v>
      </c>
      <c r="AE19" s="148">
        <f t="shared" si="1"/>
        <v>1.3584117032392706E-2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42453</v>
      </c>
      <c r="X20" s="12">
        <v>9.18</v>
      </c>
      <c r="Y20" s="12">
        <v>9.61</v>
      </c>
      <c r="Z20" s="12">
        <v>9.0399999999999991</v>
      </c>
      <c r="AA20" s="12">
        <v>9.57</v>
      </c>
      <c r="AB20" s="105">
        <v>20720100</v>
      </c>
      <c r="AC20" s="12">
        <v>9.57</v>
      </c>
      <c r="AD20" s="2">
        <f t="shared" si="0"/>
        <v>0.57000000000000028</v>
      </c>
      <c r="AE20" s="148">
        <f t="shared" si="1"/>
        <v>2.682403433476388E-2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135</v>
      </c>
      <c r="L21" s="296"/>
      <c r="M21" s="297">
        <f>K61+M61-F61</f>
        <v>808.47000000000116</v>
      </c>
      <c r="N21" s="296"/>
      <c r="W21" s="104">
        <v>42452</v>
      </c>
      <c r="X21" s="12">
        <v>9.69</v>
      </c>
      <c r="Y21" s="12">
        <v>9.8000000000000007</v>
      </c>
      <c r="Z21" s="12">
        <v>9.25</v>
      </c>
      <c r="AA21" s="12">
        <v>9.32</v>
      </c>
      <c r="AB21" s="105">
        <v>25371400</v>
      </c>
      <c r="AC21" s="12">
        <v>9.32</v>
      </c>
      <c r="AD21" s="2">
        <f t="shared" si="0"/>
        <v>0.55000000000000071</v>
      </c>
      <c r="AE21" s="148">
        <f t="shared" si="1"/>
        <v>-5.3807106598984689E-2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42451</v>
      </c>
      <c r="X22" s="12">
        <v>9.76</v>
      </c>
      <c r="Y22" s="12">
        <v>9.9600000000000009</v>
      </c>
      <c r="Z22" s="12">
        <v>9.68</v>
      </c>
      <c r="AA22" s="12">
        <v>9.85</v>
      </c>
      <c r="AB22" s="105">
        <v>19823600</v>
      </c>
      <c r="AC22" s="12">
        <v>9.85</v>
      </c>
      <c r="AD22" s="2">
        <f t="shared" si="0"/>
        <v>0.28000000000000114</v>
      </c>
      <c r="AE22" s="148">
        <f t="shared" si="1"/>
        <v>-4.0444893832154438E-3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42450</v>
      </c>
      <c r="X23" s="12">
        <v>9.94</v>
      </c>
      <c r="Y23" s="12">
        <v>10.039999999999999</v>
      </c>
      <c r="Z23" s="12">
        <v>9.7100000000000009</v>
      </c>
      <c r="AA23" s="12">
        <v>9.89</v>
      </c>
      <c r="AB23" s="105">
        <v>19085000</v>
      </c>
      <c r="AC23" s="12">
        <v>9.89</v>
      </c>
      <c r="AD23" s="2">
        <f t="shared" si="0"/>
        <v>0.32999999999999829</v>
      </c>
      <c r="AE23" s="148">
        <f t="shared" si="1"/>
        <v>-1.395812562313048E-2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42447</v>
      </c>
      <c r="X24" s="12">
        <v>10</v>
      </c>
      <c r="Y24" s="12">
        <v>10.220000000000001</v>
      </c>
      <c r="Z24" s="12">
        <v>9.8000000000000007</v>
      </c>
      <c r="AA24" s="12">
        <v>10.029999999999999</v>
      </c>
      <c r="AB24" s="105">
        <v>33522400</v>
      </c>
      <c r="AC24" s="12">
        <v>10.029999999999999</v>
      </c>
      <c r="AD24" s="2">
        <f t="shared" si="0"/>
        <v>0.41999999999999993</v>
      </c>
      <c r="AE24" s="148">
        <f t="shared" si="1"/>
        <v>9.0543259557342992E-3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42446</v>
      </c>
      <c r="X25" s="12">
        <v>9.86</v>
      </c>
      <c r="Y25" s="12">
        <v>10</v>
      </c>
      <c r="Z25" s="12">
        <v>9.73</v>
      </c>
      <c r="AA25" s="12">
        <v>9.94</v>
      </c>
      <c r="AB25" s="105">
        <v>39227200</v>
      </c>
      <c r="AC25" s="12">
        <v>9.94</v>
      </c>
      <c r="AD25" s="2">
        <f t="shared" si="0"/>
        <v>0.26999999999999957</v>
      </c>
      <c r="AE25" s="148">
        <f t="shared" si="1"/>
        <v>2.0533880903490731E-2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42445</v>
      </c>
      <c r="X26" s="12">
        <v>9.19</v>
      </c>
      <c r="Y26" s="12">
        <v>9.77</v>
      </c>
      <c r="Z26" s="12">
        <v>9.1</v>
      </c>
      <c r="AA26" s="12">
        <v>9.74</v>
      </c>
      <c r="AB26" s="105">
        <v>33941400</v>
      </c>
      <c r="AC26" s="12">
        <v>9.74</v>
      </c>
      <c r="AD26" s="2">
        <f t="shared" si="0"/>
        <v>0.66999999999999993</v>
      </c>
      <c r="AE26" s="148">
        <f t="shared" si="1"/>
        <v>6.3318777292576511E-2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42444</v>
      </c>
      <c r="X27" s="12">
        <v>9.5</v>
      </c>
      <c r="Y27" s="12">
        <v>9.52</v>
      </c>
      <c r="Z27" s="12">
        <v>9.11</v>
      </c>
      <c r="AA27" s="12">
        <v>9.16</v>
      </c>
      <c r="AB27" s="105">
        <v>31413700</v>
      </c>
      <c r="AC27" s="12">
        <v>9.16</v>
      </c>
      <c r="AD27" s="2">
        <f t="shared" si="0"/>
        <v>0.41000000000000014</v>
      </c>
      <c r="AE27" s="148">
        <f t="shared" si="1"/>
        <v>-5.2740434332988584E-2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42443</v>
      </c>
      <c r="X28" s="12">
        <v>9.41</v>
      </c>
      <c r="Y28" s="12">
        <v>9.8000000000000007</v>
      </c>
      <c r="Z28" s="12">
        <v>9.36</v>
      </c>
      <c r="AA28" s="12">
        <v>9.67</v>
      </c>
      <c r="AB28" s="105">
        <v>21664200</v>
      </c>
      <c r="AC28" s="12">
        <v>9.67</v>
      </c>
      <c r="AD28" s="2">
        <f t="shared" si="0"/>
        <v>0.44000000000000128</v>
      </c>
      <c r="AE28" s="148">
        <f t="shared" si="1"/>
        <v>1.5756302521008347E-2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42440</v>
      </c>
      <c r="X29" s="12">
        <v>9.7100000000000009</v>
      </c>
      <c r="Y29" s="12">
        <v>9.85</v>
      </c>
      <c r="Z29" s="12">
        <v>9.4499999999999993</v>
      </c>
      <c r="AA29" s="12">
        <v>9.52</v>
      </c>
      <c r="AB29" s="105">
        <v>23346400</v>
      </c>
      <c r="AC29" s="12">
        <v>9.52</v>
      </c>
      <c r="AD29" s="2">
        <f t="shared" si="0"/>
        <v>0.40000000000000036</v>
      </c>
      <c r="AE29" s="148">
        <f t="shared" si="1"/>
        <v>-7.2992700729926918E-3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42439</v>
      </c>
      <c r="X30" s="12">
        <v>9.3800000000000008</v>
      </c>
      <c r="Y30" s="12">
        <v>9.6300000000000008</v>
      </c>
      <c r="Z30" s="12">
        <v>9.2200000000000006</v>
      </c>
      <c r="AA30" s="12">
        <v>9.59</v>
      </c>
      <c r="AB30" s="105">
        <v>24924300</v>
      </c>
      <c r="AC30" s="12">
        <v>9.59</v>
      </c>
      <c r="AD30" s="2">
        <f t="shared" si="0"/>
        <v>0.41000000000000014</v>
      </c>
      <c r="AE30" s="148">
        <f t="shared" si="1"/>
        <v>1.8046709129511562E-2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42438</v>
      </c>
      <c r="X31" s="12">
        <v>9.43</v>
      </c>
      <c r="Y31" s="12">
        <v>9.52</v>
      </c>
      <c r="Z31" s="12">
        <v>9.1199999999999992</v>
      </c>
      <c r="AA31" s="12">
        <v>9.42</v>
      </c>
      <c r="AB31" s="105">
        <v>21765900</v>
      </c>
      <c r="AC31" s="12">
        <v>9.42</v>
      </c>
      <c r="AD31" s="2">
        <f t="shared" si="0"/>
        <v>0.40000000000000036</v>
      </c>
      <c r="AE31" s="148">
        <f t="shared" si="1"/>
        <v>9.6463022508037621E-3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42437</v>
      </c>
      <c r="X32" s="12">
        <v>9.77</v>
      </c>
      <c r="Y32" s="12">
        <v>9.9</v>
      </c>
      <c r="Z32" s="12">
        <v>9.2899999999999991</v>
      </c>
      <c r="AA32" s="12">
        <v>9.33</v>
      </c>
      <c r="AB32" s="105">
        <v>37791000</v>
      </c>
      <c r="AC32" s="12">
        <v>9.33</v>
      </c>
      <c r="AD32" s="2">
        <f t="shared" si="0"/>
        <v>0.61000000000000121</v>
      </c>
      <c r="AE32" s="148">
        <f t="shared" si="1"/>
        <v>-7.0717131474103523E-2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42436</v>
      </c>
      <c r="X33" s="12">
        <v>9.66</v>
      </c>
      <c r="Y33" s="12">
        <v>10.07</v>
      </c>
      <c r="Z33" s="12">
        <v>9.61</v>
      </c>
      <c r="AA33" s="12">
        <v>10.039999999999999</v>
      </c>
      <c r="AB33" s="105">
        <v>41542400</v>
      </c>
      <c r="AC33" s="12">
        <v>10.039999999999999</v>
      </c>
      <c r="AD33" s="2">
        <f t="shared" si="0"/>
        <v>0.46000000000000085</v>
      </c>
      <c r="AE33" s="148">
        <f t="shared" si="1"/>
        <v>4.9111807732497237E-2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42433</v>
      </c>
      <c r="X34" s="12">
        <v>9.59</v>
      </c>
      <c r="Y34" s="12">
        <v>10.039999999999999</v>
      </c>
      <c r="Z34" s="12">
        <v>9.42</v>
      </c>
      <c r="AA34" s="12">
        <v>9.57</v>
      </c>
      <c r="AB34" s="105">
        <v>40736700</v>
      </c>
      <c r="AC34" s="12">
        <v>9.57</v>
      </c>
      <c r="AD34" s="2">
        <f t="shared" si="0"/>
        <v>0.61999999999999922</v>
      </c>
      <c r="AE34" s="148">
        <f t="shared" si="1"/>
        <v>1.0559662090813049E-2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42432</v>
      </c>
      <c r="X35" s="12">
        <v>9.4</v>
      </c>
      <c r="Y35" s="12">
        <v>9.6999999999999993</v>
      </c>
      <c r="Z35" s="12">
        <v>9.17</v>
      </c>
      <c r="AA35" s="12">
        <v>9.4700000000000006</v>
      </c>
      <c r="AB35" s="105">
        <v>35492900</v>
      </c>
      <c r="AC35" s="12">
        <v>9.4700000000000006</v>
      </c>
      <c r="AD35" s="2">
        <f t="shared" si="0"/>
        <v>0.52999999999999936</v>
      </c>
      <c r="AE35" s="148">
        <f t="shared" si="1"/>
        <v>-1.5592515592515399E-2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42431</v>
      </c>
      <c r="X36" s="12">
        <v>9.15</v>
      </c>
      <c r="Y36" s="12">
        <v>9.6999999999999993</v>
      </c>
      <c r="Z36" s="12">
        <v>9.1</v>
      </c>
      <c r="AA36" s="12">
        <v>9.6199999999999992</v>
      </c>
      <c r="AB36" s="105">
        <v>48764600</v>
      </c>
      <c r="AC36" s="12">
        <v>9.6199999999999992</v>
      </c>
      <c r="AD36" s="2">
        <f t="shared" si="0"/>
        <v>0.59999999999999964</v>
      </c>
      <c r="AE36" s="148">
        <f t="shared" si="1"/>
        <v>5.598243688254656E-2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42430</v>
      </c>
      <c r="X37" s="12">
        <v>9.1199999999999992</v>
      </c>
      <c r="Y37" s="12">
        <v>9.1999999999999993</v>
      </c>
      <c r="Z37" s="12">
        <v>8.92</v>
      </c>
      <c r="AA37" s="12">
        <v>9.11</v>
      </c>
      <c r="AB37" s="105">
        <v>16203300</v>
      </c>
      <c r="AC37" s="12">
        <v>9.11</v>
      </c>
      <c r="AD37" s="2">
        <f t="shared" si="0"/>
        <v>0.27999999999999936</v>
      </c>
      <c r="AE37" s="148">
        <f t="shared" si="1"/>
        <v>2.015677491601342E-2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42429</v>
      </c>
      <c r="X38" s="12">
        <v>8.9499999999999993</v>
      </c>
      <c r="Y38" s="12">
        <v>9.11</v>
      </c>
      <c r="Z38" s="12">
        <v>8.85</v>
      </c>
      <c r="AA38" s="12">
        <v>8.93</v>
      </c>
      <c r="AB38" s="105">
        <v>20952100</v>
      </c>
      <c r="AC38" s="12">
        <v>8.93</v>
      </c>
      <c r="AD38" s="2">
        <f t="shared" si="0"/>
        <v>0.25999999999999979</v>
      </c>
      <c r="AE38" s="148">
        <f t="shared" si="1"/>
        <v>6.7643742953777952E-3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7" t="s">
        <v>78</v>
      </c>
      <c r="Q39" s="427"/>
      <c r="R39" s="37"/>
      <c r="T39" s="101" t="s">
        <v>115</v>
      </c>
      <c r="W39" s="104">
        <v>42426</v>
      </c>
      <c r="X39" s="12">
        <v>9.1199999999999992</v>
      </c>
      <c r="Y39" s="12">
        <v>9.2100000000000009</v>
      </c>
      <c r="Z39" s="12">
        <v>8.82</v>
      </c>
      <c r="AA39" s="12">
        <v>8.8699999999999992</v>
      </c>
      <c r="AB39" s="105">
        <v>22360200</v>
      </c>
      <c r="AC39" s="12">
        <v>8.8699999999999992</v>
      </c>
      <c r="AD39" s="2">
        <f t="shared" si="0"/>
        <v>0.39000000000000057</v>
      </c>
      <c r="AE39" s="148">
        <f t="shared" si="1"/>
        <v>0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11.649000000000001</v>
      </c>
      <c r="R40" s="37"/>
      <c r="T40" s="97" t="s">
        <v>100</v>
      </c>
      <c r="U40" s="98">
        <v>10.53</v>
      </c>
      <c r="W40" s="104">
        <v>42425</v>
      </c>
      <c r="X40" s="12">
        <v>8.7899999999999991</v>
      </c>
      <c r="Y40" s="12">
        <v>8.92</v>
      </c>
      <c r="Z40" s="12">
        <v>8.5500000000000007</v>
      </c>
      <c r="AA40" s="12">
        <v>8.8699999999999992</v>
      </c>
      <c r="AB40" s="105">
        <v>27645400</v>
      </c>
      <c r="AC40" s="12">
        <v>8.8699999999999992</v>
      </c>
      <c r="AD40" s="2">
        <f t="shared" si="0"/>
        <v>0.36999999999999922</v>
      </c>
      <c r="AE40" s="148">
        <f t="shared" si="1"/>
        <v>1.2557077625570789E-2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11.543100000000001</v>
      </c>
      <c r="R41" s="37"/>
      <c r="T41" s="97" t="s">
        <v>101</v>
      </c>
      <c r="U41" s="98">
        <v>10.5</v>
      </c>
      <c r="W41" s="104">
        <v>42424</v>
      </c>
      <c r="X41" s="12">
        <v>8.26</v>
      </c>
      <c r="Y41" s="12">
        <v>8.7899999999999991</v>
      </c>
      <c r="Z41" s="12">
        <v>8.25</v>
      </c>
      <c r="AA41" s="12">
        <v>8.76</v>
      </c>
      <c r="AB41" s="105">
        <v>30995200</v>
      </c>
      <c r="AC41" s="12">
        <v>8.76</v>
      </c>
      <c r="AD41" s="2">
        <f t="shared" si="0"/>
        <v>0.53999999999999915</v>
      </c>
      <c r="AE41" s="148">
        <f t="shared" si="1"/>
        <v>2.6963657678780839E-2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11.437200000000001</v>
      </c>
      <c r="R42" s="37"/>
      <c r="T42" s="97" t="s">
        <v>102</v>
      </c>
      <c r="U42" s="98" t="s">
        <v>345</v>
      </c>
      <c r="W42" s="104">
        <v>42423</v>
      </c>
      <c r="X42" s="12">
        <v>8.75</v>
      </c>
      <c r="Y42" s="12">
        <v>8.77</v>
      </c>
      <c r="Z42" s="12">
        <v>8.51</v>
      </c>
      <c r="AA42" s="12">
        <v>8.5299999999999994</v>
      </c>
      <c r="AB42" s="105">
        <v>26334700</v>
      </c>
      <c r="AC42" s="12">
        <v>8.5299999999999994</v>
      </c>
      <c r="AD42" s="2">
        <f t="shared" si="0"/>
        <v>0.25999999999999979</v>
      </c>
      <c r="AE42" s="148">
        <f t="shared" si="1"/>
        <v>-4.2648709315376121E-2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11.331300000000001</v>
      </c>
      <c r="R43" s="93"/>
      <c r="T43" s="97" t="s">
        <v>103</v>
      </c>
      <c r="U43" s="98" t="s">
        <v>346</v>
      </c>
      <c r="W43" s="104">
        <v>42422</v>
      </c>
      <c r="X43" s="12">
        <v>8.0399999999999991</v>
      </c>
      <c r="Y43" s="12">
        <v>8.93</v>
      </c>
      <c r="Z43" s="12">
        <v>8.0399999999999991</v>
      </c>
      <c r="AA43" s="12">
        <v>8.91</v>
      </c>
      <c r="AB43" s="105">
        <v>54926400</v>
      </c>
      <c r="AC43" s="12">
        <v>8.91</v>
      </c>
      <c r="AD43" s="2">
        <f t="shared" si="0"/>
        <v>0.89000000000000057</v>
      </c>
      <c r="AE43" s="148">
        <f t="shared" si="1"/>
        <v>0.13214739517153751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11.2254</v>
      </c>
      <c r="R44" s="93"/>
      <c r="T44" s="97" t="s">
        <v>104</v>
      </c>
      <c r="U44" s="98">
        <v>10.55</v>
      </c>
      <c r="W44" s="104">
        <v>42419</v>
      </c>
      <c r="X44" s="12">
        <v>8.0299999999999994</v>
      </c>
      <c r="Y44" s="12">
        <v>8.09</v>
      </c>
      <c r="Z44" s="12">
        <v>7.84</v>
      </c>
      <c r="AA44" s="12">
        <v>7.87</v>
      </c>
      <c r="AB44" s="105">
        <v>30882200</v>
      </c>
      <c r="AC44" s="12">
        <v>7.87</v>
      </c>
      <c r="AD44" s="2">
        <f t="shared" si="0"/>
        <v>0.25</v>
      </c>
      <c r="AE44" s="148">
        <f t="shared" si="1"/>
        <v>-3.0788177339901357E-2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11.1195</v>
      </c>
      <c r="R45" s="93"/>
      <c r="T45" s="97" t="s">
        <v>105</v>
      </c>
      <c r="U45" s="98">
        <v>0.691029</v>
      </c>
      <c r="W45" s="104">
        <v>42418</v>
      </c>
      <c r="X45" s="12">
        <v>8.5399999999999991</v>
      </c>
      <c r="Y45" s="12">
        <v>8.56</v>
      </c>
      <c r="Z45" s="12">
        <v>8.08</v>
      </c>
      <c r="AA45" s="12">
        <v>8.1199999999999992</v>
      </c>
      <c r="AB45" s="105">
        <v>29248700</v>
      </c>
      <c r="AC45" s="12">
        <v>8.1199999999999992</v>
      </c>
      <c r="AD45" s="2">
        <f t="shared" si="0"/>
        <v>0.48000000000000043</v>
      </c>
      <c r="AE45" s="148">
        <f t="shared" si="1"/>
        <v>-4.6948356807511749E-2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11.0136</v>
      </c>
      <c r="R46" s="93"/>
      <c r="T46" s="97" t="s">
        <v>106</v>
      </c>
      <c r="U46" s="99" t="s">
        <v>271</v>
      </c>
      <c r="W46" s="104">
        <v>42417</v>
      </c>
      <c r="X46" s="12">
        <v>8.23</v>
      </c>
      <c r="Y46" s="12">
        <v>8.6</v>
      </c>
      <c r="Z46" s="12">
        <v>8.1999999999999993</v>
      </c>
      <c r="AA46" s="12">
        <v>8.52</v>
      </c>
      <c r="AB46" s="105">
        <v>29017100</v>
      </c>
      <c r="AC46" s="12">
        <v>8.52</v>
      </c>
      <c r="AD46" s="2">
        <f t="shared" si="0"/>
        <v>0.40000000000000036</v>
      </c>
      <c r="AE46" s="148">
        <f t="shared" si="1"/>
        <v>4.9261083743842304E-2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10.9077</v>
      </c>
      <c r="R47" s="93"/>
      <c r="T47" s="97"/>
      <c r="U47" s="98"/>
      <c r="W47" s="104">
        <v>42416</v>
      </c>
      <c r="X47" s="12">
        <v>7.8</v>
      </c>
      <c r="Y47" s="12">
        <v>8.1300000000000008</v>
      </c>
      <c r="Z47" s="12">
        <v>7.68</v>
      </c>
      <c r="AA47" s="12">
        <v>8.1199999999999992</v>
      </c>
      <c r="AB47" s="105">
        <v>21811000</v>
      </c>
      <c r="AC47" s="12">
        <v>8.1199999999999992</v>
      </c>
      <c r="AD47" s="2">
        <f t="shared" si="0"/>
        <v>0.45000000000000107</v>
      </c>
      <c r="AE47" s="148">
        <f t="shared" si="1"/>
        <v>5.591677503250958E-2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10.8018</v>
      </c>
      <c r="R48" s="93"/>
      <c r="T48" s="97" t="s">
        <v>107</v>
      </c>
      <c r="U48" s="98" t="s">
        <v>347</v>
      </c>
      <c r="W48" s="104">
        <v>42412</v>
      </c>
      <c r="X48" s="12">
        <v>7.53</v>
      </c>
      <c r="Y48" s="12">
        <v>7.78</v>
      </c>
      <c r="Z48" s="12">
        <v>7.36</v>
      </c>
      <c r="AA48" s="12">
        <v>7.69</v>
      </c>
      <c r="AB48" s="105">
        <v>25980400</v>
      </c>
      <c r="AC48" s="12">
        <v>7.69</v>
      </c>
      <c r="AD48" s="2">
        <f t="shared" si="0"/>
        <v>0.41999999999999993</v>
      </c>
      <c r="AE48" s="148">
        <f t="shared" si="1"/>
        <v>4.9113233287858105E-2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10.6959</v>
      </c>
      <c r="R49" s="93"/>
      <c r="T49" s="97" t="s">
        <v>108</v>
      </c>
      <c r="U49" s="98" t="s">
        <v>234</v>
      </c>
      <c r="W49" s="104">
        <v>42411</v>
      </c>
      <c r="X49" s="12">
        <v>7.36</v>
      </c>
      <c r="Y49" s="12">
        <v>7.55</v>
      </c>
      <c r="Z49" s="12">
        <v>7.11</v>
      </c>
      <c r="AA49" s="12">
        <v>7.33</v>
      </c>
      <c r="AB49" s="105">
        <v>31846300</v>
      </c>
      <c r="AC49" s="12">
        <v>7.33</v>
      </c>
      <c r="AD49" s="2">
        <f t="shared" si="0"/>
        <v>0.4399999999999995</v>
      </c>
      <c r="AE49" s="148">
        <f t="shared" si="1"/>
        <v>-2.7851458885941649E-2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10.59</v>
      </c>
      <c r="R50" s="93"/>
      <c r="T50" s="97" t="s">
        <v>109</v>
      </c>
      <c r="U50" s="100">
        <v>30382548</v>
      </c>
      <c r="W50" s="104">
        <v>42410</v>
      </c>
      <c r="X50" s="12">
        <v>7.9</v>
      </c>
      <c r="Y50" s="12">
        <v>7.91</v>
      </c>
      <c r="Z50" s="12">
        <v>7.45</v>
      </c>
      <c r="AA50" s="12">
        <v>7.54</v>
      </c>
      <c r="AB50" s="105">
        <v>27036000</v>
      </c>
      <c r="AC50" s="12">
        <v>7.54</v>
      </c>
      <c r="AD50" s="2">
        <f t="shared" si="0"/>
        <v>0.45999999999999996</v>
      </c>
      <c r="AE50" s="148">
        <f t="shared" si="1"/>
        <v>-3.4571062740076819E-2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10.4841</v>
      </c>
      <c r="R51" s="93"/>
      <c r="T51" s="97" t="s">
        <v>112</v>
      </c>
      <c r="U51" s="100">
        <v>30579800</v>
      </c>
      <c r="W51" s="104">
        <v>42409</v>
      </c>
      <c r="X51" s="12">
        <v>7.72</v>
      </c>
      <c r="Y51" s="12">
        <v>7.95</v>
      </c>
      <c r="Z51" s="12">
        <v>7.58</v>
      </c>
      <c r="AA51" s="12">
        <v>7.81</v>
      </c>
      <c r="AB51" s="105">
        <v>26451500</v>
      </c>
      <c r="AC51" s="12">
        <v>7.81</v>
      </c>
      <c r="AD51" s="2">
        <f t="shared" si="0"/>
        <v>0.37000000000000011</v>
      </c>
      <c r="AE51" s="148">
        <f t="shared" si="1"/>
        <v>-1.13924050632912E-2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10.3782</v>
      </c>
      <c r="R52" s="93"/>
      <c r="T52" s="97" t="s">
        <v>110</v>
      </c>
      <c r="U52" s="98" t="s">
        <v>348</v>
      </c>
      <c r="W52" s="104">
        <v>42408</v>
      </c>
      <c r="X52" s="12">
        <v>7.73</v>
      </c>
      <c r="Y52" s="12">
        <v>8.42</v>
      </c>
      <c r="Z52" s="12">
        <v>7.71</v>
      </c>
      <c r="AA52" s="12">
        <v>7.9</v>
      </c>
      <c r="AB52" s="105">
        <v>39502400</v>
      </c>
      <c r="AC52" s="12">
        <v>7.9</v>
      </c>
      <c r="AD52" s="2">
        <f t="shared" si="0"/>
        <v>0.71</v>
      </c>
      <c r="AE52" s="148">
        <f t="shared" si="1"/>
        <v>-2.7093596059113212E-2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10.2723</v>
      </c>
      <c r="R53" s="93"/>
      <c r="T53" s="97" t="s">
        <v>113</v>
      </c>
      <c r="U53" s="98" t="s">
        <v>132</v>
      </c>
      <c r="W53" s="104">
        <v>42405</v>
      </c>
      <c r="X53" s="12">
        <v>8.14</v>
      </c>
      <c r="Y53" s="12">
        <v>8.5</v>
      </c>
      <c r="Z53" s="12">
        <v>7.88</v>
      </c>
      <c r="AA53" s="12">
        <v>8.1199999999999992</v>
      </c>
      <c r="AB53" s="105">
        <v>42783400</v>
      </c>
      <c r="AC53" s="12">
        <v>8.1199999999999992</v>
      </c>
      <c r="AD53" s="2">
        <f t="shared" si="0"/>
        <v>0.62000000000000011</v>
      </c>
      <c r="AE53" s="148">
        <f t="shared" si="1"/>
        <v>-2.2864019253911128E-2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10.166399999999999</v>
      </c>
      <c r="R54" s="93"/>
      <c r="T54" s="97" t="s">
        <v>114</v>
      </c>
      <c r="U54" s="98">
        <v>-0.31</v>
      </c>
      <c r="W54" s="104">
        <v>42404</v>
      </c>
      <c r="X54" s="12">
        <v>7.64</v>
      </c>
      <c r="Y54" s="12">
        <v>8.4499999999999993</v>
      </c>
      <c r="Z54" s="12">
        <v>7.63</v>
      </c>
      <c r="AA54" s="12">
        <v>8.31</v>
      </c>
      <c r="AB54" s="105">
        <v>53494500</v>
      </c>
      <c r="AC54" s="12">
        <v>8.31</v>
      </c>
      <c r="AD54" s="2">
        <f t="shared" si="0"/>
        <v>0.8199999999999994</v>
      </c>
      <c r="AE54" s="148">
        <f t="shared" si="1"/>
        <v>0.10066225165562925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10.060499999999999</v>
      </c>
      <c r="R55" s="93"/>
      <c r="T55" s="97" t="s">
        <v>111</v>
      </c>
      <c r="U55" s="98" t="s">
        <v>277</v>
      </c>
      <c r="W55" s="104">
        <v>42403</v>
      </c>
      <c r="X55" s="12">
        <v>7.06</v>
      </c>
      <c r="Y55" s="12">
        <v>7.57</v>
      </c>
      <c r="Z55" s="12">
        <v>6.85</v>
      </c>
      <c r="AA55" s="12">
        <v>7.55</v>
      </c>
      <c r="AB55" s="105">
        <v>33790000</v>
      </c>
      <c r="AC55" s="12">
        <v>7.55</v>
      </c>
      <c r="AD55" s="2">
        <f t="shared" si="0"/>
        <v>0.72000000000000064</v>
      </c>
      <c r="AE55" s="148" t="e">
        <f t="shared" si="1"/>
        <v>#DIV/0!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9.9545999999999992</v>
      </c>
      <c r="R56" s="93"/>
      <c r="W56" s="104">
        <v>42403</v>
      </c>
      <c r="X56" s="12" t="s">
        <v>123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9.8487000000000009</v>
      </c>
      <c r="R57" s="93"/>
      <c r="W57" s="104">
        <v>42402</v>
      </c>
      <c r="X57" s="12">
        <v>7.02</v>
      </c>
      <c r="Y57" s="12">
        <v>7.07</v>
      </c>
      <c r="Z57" s="12">
        <v>6.91</v>
      </c>
      <c r="AA57" s="12">
        <v>6.97</v>
      </c>
      <c r="AB57" s="105">
        <v>22162900</v>
      </c>
      <c r="AC57" s="12">
        <v>6.94</v>
      </c>
      <c r="AD57" s="2">
        <f t="shared" si="0"/>
        <v>0.16000000000000014</v>
      </c>
      <c r="AE57" s="148">
        <f t="shared" si="1"/>
        <v>-3.3426183844011081E-2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9.7428000000000008</v>
      </c>
      <c r="R58" s="93"/>
      <c r="W58" s="104">
        <v>42401</v>
      </c>
      <c r="X58" s="12">
        <v>7.38</v>
      </c>
      <c r="Y58" s="12">
        <v>7.38</v>
      </c>
      <c r="Z58" s="12">
        <v>7.11</v>
      </c>
      <c r="AA58" s="12">
        <v>7.21</v>
      </c>
      <c r="AB58" s="105">
        <v>26539500</v>
      </c>
      <c r="AC58" s="12">
        <v>7.18</v>
      </c>
      <c r="AD58" s="2">
        <f t="shared" si="0"/>
        <v>0.26999999999999957</v>
      </c>
      <c r="AE58" s="148">
        <f t="shared" si="1"/>
        <v>-1.1019283746556474E-2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9.6369000000000007</v>
      </c>
      <c r="R59" s="93"/>
      <c r="W59" s="104">
        <v>42398</v>
      </c>
      <c r="X59" s="12">
        <v>6.98</v>
      </c>
      <c r="Y59" s="12">
        <v>7.29</v>
      </c>
      <c r="Z59" s="12">
        <v>6.98</v>
      </c>
      <c r="AA59" s="12">
        <v>7.29</v>
      </c>
      <c r="AB59" s="105">
        <v>35772400</v>
      </c>
      <c r="AC59" s="12">
        <v>7.26</v>
      </c>
      <c r="AD59" s="2">
        <f t="shared" si="0"/>
        <v>0.30999999999999961</v>
      </c>
      <c r="AE59" s="148">
        <f t="shared" si="1"/>
        <v>4.1606886657101771E-2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9.5310000000000006</v>
      </c>
      <c r="R60" s="93"/>
      <c r="W60" s="104">
        <v>42397</v>
      </c>
      <c r="X60" s="12">
        <v>7.17</v>
      </c>
      <c r="Y60" s="12">
        <v>7.19</v>
      </c>
      <c r="Z60" s="12">
        <v>6.82</v>
      </c>
      <c r="AA60" s="12">
        <v>7</v>
      </c>
      <c r="AB60" s="105">
        <v>26887400</v>
      </c>
      <c r="AC60" s="12">
        <v>6.97</v>
      </c>
      <c r="AD60" s="2">
        <f t="shared" si="0"/>
        <v>0.37000000000000011</v>
      </c>
      <c r="AE60" s="148">
        <f t="shared" si="1"/>
        <v>5.7720057720058726E-3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42396</v>
      </c>
      <c r="X61" s="12">
        <v>7.06</v>
      </c>
      <c r="Y61" s="12">
        <v>7.28</v>
      </c>
      <c r="Z61" s="12">
        <v>6.92</v>
      </c>
      <c r="AA61" s="12">
        <v>6.96</v>
      </c>
      <c r="AB61" s="105">
        <v>34547400</v>
      </c>
      <c r="AC61" s="12">
        <v>6.93</v>
      </c>
      <c r="AD61" s="2">
        <f t="shared" si="0"/>
        <v>0.36000000000000032</v>
      </c>
      <c r="AE61" s="148">
        <f t="shared" si="1"/>
        <v>-2.5316455696202667E-2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42395</v>
      </c>
      <c r="X62" s="12">
        <v>6.89</v>
      </c>
      <c r="Y62" s="12">
        <v>7.18</v>
      </c>
      <c r="Z62" s="12">
        <v>6.77</v>
      </c>
      <c r="AA62" s="12">
        <v>7.14</v>
      </c>
      <c r="AB62" s="105">
        <v>36559900</v>
      </c>
      <c r="AC62" s="12">
        <v>7.11</v>
      </c>
      <c r="AD62" s="2">
        <f t="shared" si="0"/>
        <v>0.41000000000000014</v>
      </c>
      <c r="AE62" s="148">
        <f t="shared" si="1"/>
        <v>5.0221565731167095E-2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42394</v>
      </c>
      <c r="X63" s="12">
        <v>6.81</v>
      </c>
      <c r="Y63" s="12">
        <v>7</v>
      </c>
      <c r="Z63" s="12">
        <v>6.76</v>
      </c>
      <c r="AA63" s="12">
        <v>6.8</v>
      </c>
      <c r="AB63" s="105">
        <v>34030400</v>
      </c>
      <c r="AC63" s="12">
        <v>6.77</v>
      </c>
      <c r="AD63" s="2">
        <f t="shared" si="0"/>
        <v>0.24000000000000021</v>
      </c>
      <c r="AE63" s="148">
        <f t="shared" si="1"/>
        <v>-1.023391812865504E-2</v>
      </c>
    </row>
    <row r="64" spans="1:31" x14ac:dyDescent="0.25">
      <c r="A64" s="296"/>
      <c r="B64" s="304" t="s">
        <v>116</v>
      </c>
      <c r="C64" s="304" t="s">
        <v>162</v>
      </c>
      <c r="D64" s="305" t="s">
        <v>161</v>
      </c>
      <c r="E64" s="306" t="s">
        <v>163</v>
      </c>
      <c r="F64" s="306" t="s">
        <v>65</v>
      </c>
      <c r="G64" s="308" t="s">
        <v>167</v>
      </c>
      <c r="H64" s="308" t="s">
        <v>90</v>
      </c>
      <c r="I64" s="308" t="s">
        <v>174</v>
      </c>
      <c r="J64" s="297"/>
      <c r="K64" s="297"/>
      <c r="L64" s="296"/>
      <c r="M64" s="296"/>
      <c r="N64" s="296"/>
      <c r="W64" s="104">
        <v>42391</v>
      </c>
      <c r="X64" s="12">
        <v>7.29</v>
      </c>
      <c r="Y64" s="12">
        <v>7.42</v>
      </c>
      <c r="Z64" s="12">
        <v>6.83</v>
      </c>
      <c r="AA64" s="12">
        <v>6.87</v>
      </c>
      <c r="AB64" s="105">
        <v>34384300</v>
      </c>
      <c r="AC64" s="12">
        <v>6.84</v>
      </c>
      <c r="AD64" s="2">
        <f t="shared" si="0"/>
        <v>0.58999999999999986</v>
      </c>
      <c r="AE64" s="148">
        <f t="shared" si="1"/>
        <v>-3.1161473087818692E-2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42390</v>
      </c>
      <c r="X65" s="12">
        <v>6.74</v>
      </c>
      <c r="Y65" s="12">
        <v>7.26</v>
      </c>
      <c r="Z65" s="12">
        <v>6.71</v>
      </c>
      <c r="AA65" s="12">
        <v>7.09</v>
      </c>
      <c r="AB65" s="105">
        <v>47630200</v>
      </c>
      <c r="AC65" s="12">
        <v>7.06</v>
      </c>
      <c r="AD65" s="2">
        <f t="shared" si="0"/>
        <v>0.54999999999999982</v>
      </c>
      <c r="AE65" s="148">
        <f t="shared" si="1"/>
        <v>5.216095380029806E-2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42389</v>
      </c>
      <c r="X66" s="12">
        <v>6.51</v>
      </c>
      <c r="Y66" s="12">
        <v>6.81</v>
      </c>
      <c r="Z66" s="12">
        <v>6.14</v>
      </c>
      <c r="AA66" s="12">
        <v>6.74</v>
      </c>
      <c r="AB66" s="105">
        <v>67550000</v>
      </c>
      <c r="AC66" s="12">
        <v>6.71</v>
      </c>
      <c r="AD66" s="2">
        <f t="shared" si="0"/>
        <v>0.66999999999999993</v>
      </c>
      <c r="AE66" s="148">
        <f t="shared" si="1"/>
        <v>0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42388</v>
      </c>
      <c r="X67" s="12">
        <v>6.98</v>
      </c>
      <c r="Y67" s="12">
        <v>7.02</v>
      </c>
      <c r="Z67" s="12">
        <v>6.56</v>
      </c>
      <c r="AA67" s="12">
        <v>6.74</v>
      </c>
      <c r="AB67" s="105">
        <v>51940800</v>
      </c>
      <c r="AC67" s="12">
        <v>6.71</v>
      </c>
      <c r="AD67" s="2">
        <f t="shared" si="0"/>
        <v>0.45999999999999996</v>
      </c>
      <c r="AE67" s="148">
        <f t="shared" si="1"/>
        <v>-2.3289665211062571E-2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42384</v>
      </c>
      <c r="X68" s="12">
        <v>6.94</v>
      </c>
      <c r="Y68" s="12">
        <v>7.02</v>
      </c>
      <c r="Z68" s="12">
        <v>6.77</v>
      </c>
      <c r="AA68" s="12">
        <v>6.9</v>
      </c>
      <c r="AB68" s="105">
        <v>52299000</v>
      </c>
      <c r="AC68" s="12">
        <v>6.87</v>
      </c>
      <c r="AD68" s="2">
        <f>Y68-Z68</f>
        <v>0.25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124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42480</v>
      </c>
      <c r="X2" s="12">
        <v>24.99</v>
      </c>
      <c r="Y2" s="12">
        <v>25.65</v>
      </c>
      <c r="Z2" s="12">
        <v>24.81</v>
      </c>
      <c r="AA2" s="12">
        <v>25.39</v>
      </c>
      <c r="AB2" s="105">
        <v>1427800</v>
      </c>
      <c r="AC2" s="12">
        <v>25.39</v>
      </c>
      <c r="AD2" s="2">
        <f>Y2-Z2</f>
        <v>0.83999999999999986</v>
      </c>
      <c r="AE2" s="148">
        <f>AC2/AC3-1</f>
        <v>1.600640256102448E-2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25.39</v>
      </c>
      <c r="W3" s="143">
        <v>42479</v>
      </c>
      <c r="X3" s="12">
        <v>24.76</v>
      </c>
      <c r="Y3" s="12">
        <v>25.24</v>
      </c>
      <c r="Z3" s="12">
        <v>24.73</v>
      </c>
      <c r="AA3" s="12">
        <v>24.99</v>
      </c>
      <c r="AB3" s="105">
        <v>2446800</v>
      </c>
      <c r="AC3" s="12">
        <v>24.99</v>
      </c>
      <c r="AD3" s="2">
        <f t="shared" ref="AD3:AD66" si="2">Y3-Z3</f>
        <v>0.50999999999999801</v>
      </c>
      <c r="AE3" s="148">
        <f t="shared" ref="AE3:AE66" si="3">AC3/AC4-1</f>
        <v>1.297122010539109E-2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25.39</v>
      </c>
      <c r="W4" s="143">
        <v>42478</v>
      </c>
      <c r="X4" s="12">
        <v>24.29</v>
      </c>
      <c r="Y4" s="12">
        <v>24.67</v>
      </c>
      <c r="Z4" s="12">
        <v>24.19</v>
      </c>
      <c r="AA4" s="12">
        <v>24.67</v>
      </c>
      <c r="AB4" s="105">
        <v>1573200</v>
      </c>
      <c r="AC4" s="12">
        <v>24.67</v>
      </c>
      <c r="AD4" s="2">
        <f t="shared" si="2"/>
        <v>0.48000000000000043</v>
      </c>
      <c r="AE4" s="148">
        <f t="shared" si="3"/>
        <v>6.9387755102041648E-3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42475</v>
      </c>
      <c r="X5" s="12">
        <v>24.34</v>
      </c>
      <c r="Y5" s="12">
        <v>24.68</v>
      </c>
      <c r="Z5" s="12">
        <v>24.13</v>
      </c>
      <c r="AA5" s="12">
        <v>24.5</v>
      </c>
      <c r="AB5" s="105">
        <v>1793300</v>
      </c>
      <c r="AC5" s="12">
        <v>24.5</v>
      </c>
      <c r="AD5" s="2">
        <f t="shared" si="2"/>
        <v>0.55000000000000071</v>
      </c>
      <c r="AE5" s="148">
        <f t="shared" si="3"/>
        <v>6.5735414954806171E-3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42474</v>
      </c>
      <c r="X6" s="12">
        <v>25.5</v>
      </c>
      <c r="Y6" s="12">
        <v>25.67</v>
      </c>
      <c r="Z6" s="12">
        <v>24.19</v>
      </c>
      <c r="AA6" s="12">
        <v>24.34</v>
      </c>
      <c r="AB6" s="105">
        <v>3758300</v>
      </c>
      <c r="AC6" s="12">
        <v>24.34</v>
      </c>
      <c r="AD6" s="2">
        <f t="shared" si="2"/>
        <v>1.4800000000000004</v>
      </c>
      <c r="AE6" s="148">
        <f t="shared" si="3"/>
        <v>-2.1310816244471287E-2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42473</v>
      </c>
      <c r="X7" s="12">
        <v>24</v>
      </c>
      <c r="Y7" s="12">
        <v>24.95</v>
      </c>
      <c r="Z7" s="12">
        <v>23.97</v>
      </c>
      <c r="AA7" s="12">
        <v>24.87</v>
      </c>
      <c r="AB7" s="105">
        <v>2224100</v>
      </c>
      <c r="AC7" s="12">
        <v>24.87</v>
      </c>
      <c r="AD7" s="2">
        <f t="shared" si="2"/>
        <v>0.98000000000000043</v>
      </c>
      <c r="AE7" s="148">
        <f t="shared" si="3"/>
        <v>5.1585623678646941E-2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42472</v>
      </c>
      <c r="X8" s="12">
        <v>23.55</v>
      </c>
      <c r="Y8" s="12">
        <v>23.94</v>
      </c>
      <c r="Z8" s="12">
        <v>23.15</v>
      </c>
      <c r="AA8" s="12">
        <v>23.65</v>
      </c>
      <c r="AB8" s="105">
        <v>2351100</v>
      </c>
      <c r="AC8" s="12">
        <v>23.65</v>
      </c>
      <c r="AD8" s="2">
        <f t="shared" si="2"/>
        <v>0.7900000000000027</v>
      </c>
      <c r="AE8" s="148">
        <f t="shared" si="3"/>
        <v>4.2462845010615702E-3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42471</v>
      </c>
      <c r="X9" s="12">
        <v>23.87</v>
      </c>
      <c r="Y9" s="12">
        <v>24.37</v>
      </c>
      <c r="Z9" s="12">
        <v>23.54</v>
      </c>
      <c r="AA9" s="12">
        <v>23.55</v>
      </c>
      <c r="AB9" s="105">
        <v>2615600</v>
      </c>
      <c r="AC9" s="12">
        <v>23.55</v>
      </c>
      <c r="AD9" s="2">
        <f t="shared" si="2"/>
        <v>0.83000000000000185</v>
      </c>
      <c r="AE9" s="148">
        <f t="shared" si="3"/>
        <v>-7.5853350189633018E-3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42468</v>
      </c>
      <c r="X10" s="12">
        <v>24.52</v>
      </c>
      <c r="Y10" s="12">
        <v>24.6</v>
      </c>
      <c r="Z10" s="12">
        <v>23.55</v>
      </c>
      <c r="AA10" s="12">
        <v>23.73</v>
      </c>
      <c r="AB10" s="105">
        <v>1879400</v>
      </c>
      <c r="AC10" s="12">
        <v>23.73</v>
      </c>
      <c r="AD10" s="2">
        <f t="shared" si="2"/>
        <v>1.0500000000000007</v>
      </c>
      <c r="AE10" s="148">
        <f t="shared" si="3"/>
        <v>-2.8653295128939771E-2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42467</v>
      </c>
      <c r="X11" s="12">
        <v>24.78</v>
      </c>
      <c r="Y11" s="12">
        <v>24.91</v>
      </c>
      <c r="Z11" s="12">
        <v>24.16</v>
      </c>
      <c r="AA11" s="12">
        <v>24.43</v>
      </c>
      <c r="AB11" s="105">
        <v>2677500</v>
      </c>
      <c r="AC11" s="12">
        <v>24.43</v>
      </c>
      <c r="AD11" s="2">
        <f t="shared" si="2"/>
        <v>0.75</v>
      </c>
      <c r="AE11" s="148">
        <f t="shared" si="3"/>
        <v>-2.1625951141369559E-2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42466</v>
      </c>
      <c r="X12" s="12">
        <v>24.77</v>
      </c>
      <c r="Y12" s="12">
        <v>25.07</v>
      </c>
      <c r="Z12" s="12">
        <v>24.58</v>
      </c>
      <c r="AA12" s="12">
        <v>24.97</v>
      </c>
      <c r="AB12" s="105">
        <v>1384300</v>
      </c>
      <c r="AC12" s="12">
        <v>24.97</v>
      </c>
      <c r="AD12" s="2">
        <f t="shared" si="2"/>
        <v>0.49000000000000199</v>
      </c>
      <c r="AE12" s="148">
        <f t="shared" si="3"/>
        <v>1.2570965125709543E-2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42465</v>
      </c>
      <c r="X13" s="12">
        <v>24.86</v>
      </c>
      <c r="Y13" s="12">
        <v>25.06</v>
      </c>
      <c r="Z13" s="12">
        <v>24.61</v>
      </c>
      <c r="AA13" s="12">
        <v>24.66</v>
      </c>
      <c r="AB13" s="105">
        <v>3789200</v>
      </c>
      <c r="AC13" s="12">
        <v>24.66</v>
      </c>
      <c r="AD13" s="2">
        <f t="shared" si="2"/>
        <v>0.44999999999999929</v>
      </c>
      <c r="AE13" s="148">
        <f t="shared" si="3"/>
        <v>-1.0433386837881309E-2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42464</v>
      </c>
      <c r="X14" s="12">
        <v>25.75</v>
      </c>
      <c r="Y14" s="12">
        <v>25.75</v>
      </c>
      <c r="Z14" s="12">
        <v>24.77</v>
      </c>
      <c r="AA14" s="12">
        <v>24.92</v>
      </c>
      <c r="AB14" s="105">
        <v>3786900</v>
      </c>
      <c r="AC14" s="12">
        <v>24.92</v>
      </c>
      <c r="AD14" s="2">
        <f t="shared" si="2"/>
        <v>0.98000000000000043</v>
      </c>
      <c r="AE14" s="148">
        <f t="shared" si="3"/>
        <v>-3.3359193173002288E-2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42461</v>
      </c>
      <c r="X15" s="12">
        <v>25.29</v>
      </c>
      <c r="Y15" s="12">
        <v>25.87</v>
      </c>
      <c r="Z15" s="12">
        <v>25.1</v>
      </c>
      <c r="AA15" s="12">
        <v>25.78</v>
      </c>
      <c r="AB15" s="105">
        <v>2721800</v>
      </c>
      <c r="AC15" s="12">
        <v>25.78</v>
      </c>
      <c r="AD15" s="2">
        <f t="shared" si="2"/>
        <v>0.76999999999999957</v>
      </c>
      <c r="AE15" s="148">
        <f t="shared" si="3"/>
        <v>1.0188087774294807E-2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42460</v>
      </c>
      <c r="X16" s="12">
        <v>25.24</v>
      </c>
      <c r="Y16" s="12">
        <v>25.83</v>
      </c>
      <c r="Z16" s="12">
        <v>25.23</v>
      </c>
      <c r="AA16" s="12">
        <v>25.52</v>
      </c>
      <c r="AB16" s="105">
        <v>2471500</v>
      </c>
      <c r="AC16" s="12">
        <v>25.52</v>
      </c>
      <c r="AD16" s="2">
        <f t="shared" si="2"/>
        <v>0.59999999999999787</v>
      </c>
      <c r="AE16" s="148">
        <f t="shared" si="3"/>
        <v>9.4936708860757779E-3</v>
      </c>
    </row>
    <row r="17" spans="1:31" x14ac:dyDescent="0.25">
      <c r="W17" s="143">
        <v>42459</v>
      </c>
      <c r="X17" s="12">
        <v>25.63</v>
      </c>
      <c r="Y17" s="12">
        <v>25.8</v>
      </c>
      <c r="Z17" s="12">
        <v>24.99</v>
      </c>
      <c r="AA17" s="12">
        <v>25.28</v>
      </c>
      <c r="AB17" s="105">
        <v>3140300</v>
      </c>
      <c r="AC17" s="12">
        <v>25.28</v>
      </c>
      <c r="AD17" s="2">
        <f t="shared" si="2"/>
        <v>0.81000000000000227</v>
      </c>
      <c r="AE17" s="148">
        <f t="shared" si="3"/>
        <v>-9.7924010967489483E-3</v>
      </c>
    </row>
    <row r="18" spans="1:31" x14ac:dyDescent="0.25">
      <c r="W18" s="143">
        <v>42458</v>
      </c>
      <c r="X18" s="12">
        <v>24.49</v>
      </c>
      <c r="Y18" s="12">
        <v>25.56</v>
      </c>
      <c r="Z18" s="12">
        <v>24.36</v>
      </c>
      <c r="AA18" s="12">
        <v>25.53</v>
      </c>
      <c r="AB18" s="105">
        <v>4120900</v>
      </c>
      <c r="AC18" s="12">
        <v>25.53</v>
      </c>
      <c r="AD18" s="2">
        <f t="shared" si="2"/>
        <v>1.1999999999999993</v>
      </c>
      <c r="AE18" s="148">
        <f t="shared" si="3"/>
        <v>4.1190864600326282E-2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42457</v>
      </c>
      <c r="X19" s="12">
        <v>24.03</v>
      </c>
      <c r="Y19" s="12">
        <v>24.75</v>
      </c>
      <c r="Z19" s="12">
        <v>23.85</v>
      </c>
      <c r="AA19" s="12">
        <v>24.52</v>
      </c>
      <c r="AB19" s="105">
        <v>3010200</v>
      </c>
      <c r="AC19" s="12">
        <v>24.52</v>
      </c>
      <c r="AD19" s="2">
        <f t="shared" si="2"/>
        <v>0.89999999999999858</v>
      </c>
      <c r="AE19" s="148">
        <f t="shared" si="3"/>
        <v>1.869547154133766E-2</v>
      </c>
    </row>
    <row r="20" spans="1:31" x14ac:dyDescent="0.25">
      <c r="W20" s="143">
        <v>42453</v>
      </c>
      <c r="X20" s="12">
        <v>24.25</v>
      </c>
      <c r="Y20" s="12">
        <v>24.26</v>
      </c>
      <c r="Z20" s="12">
        <v>23.62</v>
      </c>
      <c r="AA20" s="12">
        <v>24.07</v>
      </c>
      <c r="AB20" s="105">
        <v>1899800</v>
      </c>
      <c r="AC20" s="12">
        <v>24.07</v>
      </c>
      <c r="AD20" s="2">
        <f t="shared" si="2"/>
        <v>0.64000000000000057</v>
      </c>
      <c r="AE20" s="148">
        <f t="shared" si="3"/>
        <v>-1.1904761904761862E-2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3" t="s">
        <v>167</v>
      </c>
      <c r="H21" s="253" t="s">
        <v>90</v>
      </c>
      <c r="I21" s="253" t="s">
        <v>174</v>
      </c>
      <c r="W21" s="143">
        <v>42452</v>
      </c>
      <c r="X21" s="12">
        <v>24.52</v>
      </c>
      <c r="Y21" s="12">
        <v>24.67</v>
      </c>
      <c r="Z21" s="12">
        <v>24.28</v>
      </c>
      <c r="AA21" s="12">
        <v>24.36</v>
      </c>
      <c r="AB21" s="105">
        <v>1329600</v>
      </c>
      <c r="AC21" s="12">
        <v>24.36</v>
      </c>
      <c r="AD21" s="2">
        <f t="shared" si="2"/>
        <v>0.39000000000000057</v>
      </c>
      <c r="AE21" s="148">
        <f t="shared" si="3"/>
        <v>-1.4563106796116498E-2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42451</v>
      </c>
      <c r="X22" s="12">
        <v>24.67</v>
      </c>
      <c r="Y22" s="12">
        <v>24.89</v>
      </c>
      <c r="Z22" s="12">
        <v>24.38</v>
      </c>
      <c r="AA22" s="12">
        <v>24.72</v>
      </c>
      <c r="AB22" s="105">
        <v>1134100</v>
      </c>
      <c r="AC22" s="12">
        <v>24.72</v>
      </c>
      <c r="AD22" s="2">
        <f t="shared" si="2"/>
        <v>0.51000000000000156</v>
      </c>
      <c r="AE22" s="148">
        <f t="shared" si="3"/>
        <v>-4.4301248489729828E-3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42450</v>
      </c>
      <c r="X23" s="12">
        <v>24.88</v>
      </c>
      <c r="Y23" s="12">
        <v>25.02</v>
      </c>
      <c r="Z23" s="12">
        <v>24.55</v>
      </c>
      <c r="AA23" s="12">
        <v>24.83</v>
      </c>
      <c r="AB23" s="105">
        <v>1254300</v>
      </c>
      <c r="AC23" s="12">
        <v>24.83</v>
      </c>
      <c r="AD23" s="2">
        <f t="shared" si="2"/>
        <v>0.46999999999999886</v>
      </c>
      <c r="AE23" s="148">
        <f t="shared" si="3"/>
        <v>-6.4025610244097253E-3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42447</v>
      </c>
      <c r="X24" s="12">
        <v>24.98</v>
      </c>
      <c r="Y24" s="12">
        <v>25.27</v>
      </c>
      <c r="Z24" s="12">
        <v>24.86</v>
      </c>
      <c r="AA24" s="12">
        <v>24.99</v>
      </c>
      <c r="AB24" s="105">
        <v>2348600</v>
      </c>
      <c r="AC24" s="12">
        <v>24.99</v>
      </c>
      <c r="AD24" s="2">
        <f t="shared" si="2"/>
        <v>0.41000000000000014</v>
      </c>
      <c r="AE24" s="148">
        <f t="shared" si="3"/>
        <v>5.2292839903458344E-3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42446</v>
      </c>
      <c r="X25" s="12">
        <v>24.39</v>
      </c>
      <c r="Y25" s="12">
        <v>25.19</v>
      </c>
      <c r="Z25" s="12">
        <v>24.1</v>
      </c>
      <c r="AA25" s="12">
        <v>24.86</v>
      </c>
      <c r="AB25" s="105">
        <v>3314200</v>
      </c>
      <c r="AC25" s="12">
        <v>24.86</v>
      </c>
      <c r="AD25" s="2">
        <f t="shared" si="2"/>
        <v>1.0899999999999999</v>
      </c>
      <c r="AE25" s="148">
        <f t="shared" si="3"/>
        <v>2.9399585921325189E-2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42445</v>
      </c>
      <c r="X26" s="12">
        <v>24.06</v>
      </c>
      <c r="Y26" s="12">
        <v>24.28</v>
      </c>
      <c r="Z26" s="12">
        <v>23.67</v>
      </c>
      <c r="AA26" s="12">
        <v>24.15</v>
      </c>
      <c r="AB26" s="105">
        <v>1921300</v>
      </c>
      <c r="AC26" s="12">
        <v>24.15</v>
      </c>
      <c r="AD26" s="2">
        <f t="shared" si="2"/>
        <v>0.60999999999999943</v>
      </c>
      <c r="AE26" s="148">
        <f t="shared" si="3"/>
        <v>-2.0661157024793875E-3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42444</v>
      </c>
      <c r="X27" s="12">
        <v>23.97</v>
      </c>
      <c r="Y27" s="12">
        <v>24.27</v>
      </c>
      <c r="Z27" s="12">
        <v>23.78</v>
      </c>
      <c r="AA27" s="12">
        <v>24.2</v>
      </c>
      <c r="AB27" s="105">
        <v>2376000</v>
      </c>
      <c r="AC27" s="12">
        <v>24.2</v>
      </c>
      <c r="AD27" s="2">
        <f t="shared" si="2"/>
        <v>0.48999999999999844</v>
      </c>
      <c r="AE27" s="148">
        <f t="shared" si="3"/>
        <v>5.4009140008308698E-3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42443</v>
      </c>
      <c r="X28" s="12">
        <v>23.9</v>
      </c>
      <c r="Y28" s="12">
        <v>24.12</v>
      </c>
      <c r="Z28" s="12">
        <v>23.68</v>
      </c>
      <c r="AA28" s="12">
        <v>24.07</v>
      </c>
      <c r="AB28" s="105">
        <v>1602600</v>
      </c>
      <c r="AC28" s="12">
        <v>24.07</v>
      </c>
      <c r="AD28" s="2">
        <f t="shared" si="2"/>
        <v>0.44000000000000128</v>
      </c>
      <c r="AE28" s="148">
        <f t="shared" si="3"/>
        <v>1.6645859342487856E-3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42440</v>
      </c>
      <c r="X29" s="12">
        <v>23.29</v>
      </c>
      <c r="Y29" s="12">
        <v>24.18</v>
      </c>
      <c r="Z29" s="12">
        <v>23.16</v>
      </c>
      <c r="AA29" s="12">
        <v>24.03</v>
      </c>
      <c r="AB29" s="105">
        <v>1800700</v>
      </c>
      <c r="AC29" s="12">
        <v>24.03</v>
      </c>
      <c r="AD29" s="2">
        <f t="shared" si="2"/>
        <v>1.0199999999999996</v>
      </c>
      <c r="AE29" s="148">
        <f t="shared" si="3"/>
        <v>3.8461538461538547E-2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42439</v>
      </c>
      <c r="X30" s="12">
        <v>23.43</v>
      </c>
      <c r="Y30" s="12">
        <v>23.7</v>
      </c>
      <c r="Z30" s="12">
        <v>22.83</v>
      </c>
      <c r="AA30" s="12">
        <v>23.14</v>
      </c>
      <c r="AB30" s="105">
        <v>1983700</v>
      </c>
      <c r="AC30" s="12">
        <v>23.14</v>
      </c>
      <c r="AD30" s="2">
        <f t="shared" si="2"/>
        <v>0.87000000000000099</v>
      </c>
      <c r="AE30" s="148">
        <f t="shared" si="3"/>
        <v>-6.8669527896996208E-3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42438</v>
      </c>
      <c r="X31" s="12">
        <v>23.46</v>
      </c>
      <c r="Y31" s="12">
        <v>23.54</v>
      </c>
      <c r="Z31" s="12">
        <v>22.89</v>
      </c>
      <c r="AA31" s="12">
        <v>23.3</v>
      </c>
      <c r="AB31" s="105">
        <v>1949100</v>
      </c>
      <c r="AC31" s="12">
        <v>23.3</v>
      </c>
      <c r="AD31" s="2">
        <f t="shared" si="2"/>
        <v>0.64999999999999858</v>
      </c>
      <c r="AE31" s="148">
        <f t="shared" si="3"/>
        <v>1.7196904557179593E-3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42437</v>
      </c>
      <c r="X32" s="12">
        <v>23.38</v>
      </c>
      <c r="Y32" s="12">
        <v>23.65</v>
      </c>
      <c r="Z32" s="12">
        <v>23.09</v>
      </c>
      <c r="AA32" s="12">
        <v>23.26</v>
      </c>
      <c r="AB32" s="105">
        <v>1359100</v>
      </c>
      <c r="AC32" s="12">
        <v>23.26</v>
      </c>
      <c r="AD32" s="2">
        <f t="shared" si="2"/>
        <v>0.55999999999999872</v>
      </c>
      <c r="AE32" s="148">
        <f t="shared" si="3"/>
        <v>-1.2733446519524461E-2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42436</v>
      </c>
      <c r="X33" s="12">
        <v>23.21</v>
      </c>
      <c r="Y33" s="12">
        <v>23.67</v>
      </c>
      <c r="Z33" s="12">
        <v>23.13</v>
      </c>
      <c r="AA33" s="12">
        <v>23.56</v>
      </c>
      <c r="AB33" s="105">
        <v>1784200</v>
      </c>
      <c r="AC33" s="12">
        <v>23.56</v>
      </c>
      <c r="AD33" s="2">
        <f t="shared" si="2"/>
        <v>0.5400000000000027</v>
      </c>
      <c r="AE33" s="148">
        <f t="shared" si="3"/>
        <v>1.2027491408934665E-2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42433</v>
      </c>
      <c r="X34" s="12">
        <v>23.03</v>
      </c>
      <c r="Y34" s="12">
        <v>23.91</v>
      </c>
      <c r="Z34" s="12">
        <v>22.86</v>
      </c>
      <c r="AA34" s="12">
        <v>23.28</v>
      </c>
      <c r="AB34" s="105">
        <v>3518500</v>
      </c>
      <c r="AC34" s="12">
        <v>23.28</v>
      </c>
      <c r="AD34" s="2">
        <f t="shared" si="2"/>
        <v>1.0500000000000007</v>
      </c>
      <c r="AE34" s="148">
        <f t="shared" si="3"/>
        <v>9.1027308192457301E-3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42432</v>
      </c>
      <c r="X35" s="12">
        <v>22.57</v>
      </c>
      <c r="Y35" s="12">
        <v>23.22</v>
      </c>
      <c r="Z35" s="12">
        <v>22.48</v>
      </c>
      <c r="AA35" s="12">
        <v>23.07</v>
      </c>
      <c r="AB35" s="105">
        <v>4064100</v>
      </c>
      <c r="AC35" s="12">
        <v>23.07</v>
      </c>
      <c r="AD35" s="2">
        <f t="shared" si="2"/>
        <v>0.73999999999999844</v>
      </c>
      <c r="AE35" s="148">
        <f t="shared" si="3"/>
        <v>2.2606382978723527E-2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42431</v>
      </c>
      <c r="X36" s="12">
        <v>22.03</v>
      </c>
      <c r="Y36" s="12">
        <v>22.68</v>
      </c>
      <c r="Z36" s="12">
        <v>21.68</v>
      </c>
      <c r="AA36" s="12">
        <v>22.56</v>
      </c>
      <c r="AB36" s="105">
        <v>6998000</v>
      </c>
      <c r="AC36" s="12">
        <v>22.56</v>
      </c>
      <c r="AD36" s="2">
        <f t="shared" si="2"/>
        <v>1</v>
      </c>
      <c r="AE36" s="148">
        <f t="shared" si="3"/>
        <v>2.592087312414737E-2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42430</v>
      </c>
      <c r="X37" s="12">
        <v>20.92</v>
      </c>
      <c r="Y37" s="12">
        <v>22.25</v>
      </c>
      <c r="Z37" s="12">
        <v>20.36</v>
      </c>
      <c r="AA37" s="12">
        <v>21.99</v>
      </c>
      <c r="AB37" s="105">
        <v>13156500</v>
      </c>
      <c r="AC37" s="12">
        <v>21.99</v>
      </c>
      <c r="AD37" s="2">
        <f t="shared" si="2"/>
        <v>1.8900000000000006</v>
      </c>
      <c r="AE37" s="148">
        <f t="shared" si="3"/>
        <v>0.10948536831483335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42429</v>
      </c>
      <c r="X38" s="12">
        <v>19.59</v>
      </c>
      <c r="Y38" s="12">
        <v>20.36</v>
      </c>
      <c r="Z38" s="12">
        <v>19.329999999999998</v>
      </c>
      <c r="AA38" s="12">
        <v>19.82</v>
      </c>
      <c r="AB38" s="105">
        <v>5853100</v>
      </c>
      <c r="AC38" s="12">
        <v>19.82</v>
      </c>
      <c r="AD38" s="2">
        <f t="shared" si="2"/>
        <v>1.0300000000000011</v>
      </c>
      <c r="AE38" s="148">
        <f t="shared" si="3"/>
        <v>1.3292433537832382E-2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42426</v>
      </c>
      <c r="X39" s="12">
        <v>19.61</v>
      </c>
      <c r="Y39" s="12">
        <v>19.75</v>
      </c>
      <c r="Z39" s="12">
        <v>19.239999999999998</v>
      </c>
      <c r="AA39" s="12">
        <v>19.559999999999999</v>
      </c>
      <c r="AB39" s="105">
        <v>2594400</v>
      </c>
      <c r="AC39" s="12">
        <v>19.559999999999999</v>
      </c>
      <c r="AD39" s="2">
        <f t="shared" si="2"/>
        <v>0.51000000000000156</v>
      </c>
      <c r="AE39" s="148">
        <f t="shared" si="3"/>
        <v>4.6224961479197635E-3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42425</v>
      </c>
      <c r="X40" s="12">
        <v>18.98</v>
      </c>
      <c r="Y40" s="12">
        <v>19.52</v>
      </c>
      <c r="Z40" s="12">
        <v>18.600000000000001</v>
      </c>
      <c r="AA40" s="12">
        <v>19.47</v>
      </c>
      <c r="AB40" s="105">
        <v>1938600</v>
      </c>
      <c r="AC40" s="12">
        <v>19.47</v>
      </c>
      <c r="AD40" s="2">
        <f t="shared" si="2"/>
        <v>0.91999999999999815</v>
      </c>
      <c r="AE40" s="148">
        <f t="shared" si="3"/>
        <v>2.4736842105263168E-2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42424</v>
      </c>
      <c r="X41" s="12">
        <v>18</v>
      </c>
      <c r="Y41" s="12">
        <v>19.149999999999999</v>
      </c>
      <c r="Z41" s="12">
        <v>17.829999999999998</v>
      </c>
      <c r="AA41" s="12">
        <v>19</v>
      </c>
      <c r="AB41" s="105">
        <v>3358900</v>
      </c>
      <c r="AC41" s="12">
        <v>19</v>
      </c>
      <c r="AD41" s="2">
        <f t="shared" si="2"/>
        <v>1.3200000000000003</v>
      </c>
      <c r="AE41" s="148">
        <f t="shared" si="3"/>
        <v>4.1095890410958846E-2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42423</v>
      </c>
      <c r="X42" s="12">
        <v>17.8</v>
      </c>
      <c r="Y42" s="12">
        <v>18.73</v>
      </c>
      <c r="Z42" s="12">
        <v>17.600000000000001</v>
      </c>
      <c r="AA42" s="12">
        <v>18.25</v>
      </c>
      <c r="AB42" s="105">
        <v>3344200</v>
      </c>
      <c r="AC42" s="12">
        <v>18.25</v>
      </c>
      <c r="AD42" s="2">
        <f t="shared" si="2"/>
        <v>1.129999999999999</v>
      </c>
      <c r="AE42" s="148">
        <f t="shared" si="3"/>
        <v>3.1656302996042829E-2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42422</v>
      </c>
      <c r="X43" s="12">
        <v>17.190000000000001</v>
      </c>
      <c r="Y43" s="12">
        <v>17.899999999999999</v>
      </c>
      <c r="Z43" s="12">
        <v>17.190000000000001</v>
      </c>
      <c r="AA43" s="12">
        <v>17.690000000000001</v>
      </c>
      <c r="AB43" s="105">
        <v>2137500</v>
      </c>
      <c r="AC43" s="12">
        <v>17.690000000000001</v>
      </c>
      <c r="AD43" s="2">
        <f t="shared" si="2"/>
        <v>0.7099999999999973</v>
      </c>
      <c r="AE43" s="148">
        <f t="shared" si="3"/>
        <v>3.9976484420928937E-2</v>
      </c>
    </row>
    <row r="44" spans="2:31" ht="20.25" thickBot="1" x14ac:dyDescent="0.35">
      <c r="O44" s="427" t="s">
        <v>78</v>
      </c>
      <c r="P44" s="427"/>
      <c r="T44" s="101" t="s">
        <v>115</v>
      </c>
      <c r="W44" s="143">
        <v>42419</v>
      </c>
      <c r="X44" s="12">
        <v>16.79</v>
      </c>
      <c r="Y44" s="12">
        <v>17.04</v>
      </c>
      <c r="Z44" s="12">
        <v>16.41</v>
      </c>
      <c r="AA44" s="12">
        <v>17.010000000000002</v>
      </c>
      <c r="AB44" s="105">
        <v>1766600</v>
      </c>
      <c r="AC44" s="12">
        <v>17.010000000000002</v>
      </c>
      <c r="AD44" s="2">
        <f t="shared" si="2"/>
        <v>0.62999999999999901</v>
      </c>
      <c r="AE44" s="148">
        <f t="shared" si="3"/>
        <v>-5.8754406580485696E-4</v>
      </c>
    </row>
    <row r="45" spans="2:31" ht="15.75" thickTop="1" x14ac:dyDescent="0.25">
      <c r="O45" s="93">
        <v>1.1000000000000001</v>
      </c>
      <c r="P45" s="93">
        <f>O45*$Q$4</f>
        <v>27.929000000000002</v>
      </c>
      <c r="Q45" s="2"/>
      <c r="T45" s="138" t="s">
        <v>100</v>
      </c>
      <c r="U45" s="108">
        <v>24.99</v>
      </c>
      <c r="W45" s="143">
        <v>42418</v>
      </c>
      <c r="X45" s="12">
        <v>17.260000000000002</v>
      </c>
      <c r="Y45" s="12">
        <v>17.329999999999998</v>
      </c>
      <c r="Z45" s="12">
        <v>16.809999999999999</v>
      </c>
      <c r="AA45" s="12">
        <v>17.02</v>
      </c>
      <c r="AB45" s="105">
        <v>1577000</v>
      </c>
      <c r="AC45" s="12">
        <v>17.02</v>
      </c>
      <c r="AD45" s="2">
        <f t="shared" si="2"/>
        <v>0.51999999999999957</v>
      </c>
      <c r="AE45" s="148">
        <f t="shared" si="3"/>
        <v>-2.5200458190148933E-2</v>
      </c>
    </row>
    <row r="46" spans="2:31" x14ac:dyDescent="0.25">
      <c r="O46" s="93">
        <v>1.0900000000000001</v>
      </c>
      <c r="P46" s="93">
        <f t="shared" ref="P46:P65" si="7">O46*$Q$4</f>
        <v>27.675100000000004</v>
      </c>
      <c r="Q46" s="2"/>
      <c r="T46" s="103" t="s">
        <v>101</v>
      </c>
      <c r="U46" s="98">
        <v>24.99</v>
      </c>
      <c r="W46" s="143">
        <v>42417</v>
      </c>
      <c r="X46" s="12">
        <v>16.98</v>
      </c>
      <c r="Y46" s="12">
        <v>17.46</v>
      </c>
      <c r="Z46" s="12">
        <v>16.87</v>
      </c>
      <c r="AA46" s="12">
        <v>17.46</v>
      </c>
      <c r="AB46" s="105">
        <v>2373000</v>
      </c>
      <c r="AC46" s="12">
        <v>17.46</v>
      </c>
      <c r="AD46" s="2">
        <f t="shared" si="2"/>
        <v>0.58999999999999986</v>
      </c>
      <c r="AE46" s="148">
        <f t="shared" si="3"/>
        <v>4.3634190077704638E-2</v>
      </c>
    </row>
    <row r="47" spans="2:31" x14ac:dyDescent="0.25">
      <c r="O47" s="93">
        <v>1.08</v>
      </c>
      <c r="P47" s="93">
        <f t="shared" si="7"/>
        <v>27.421200000000002</v>
      </c>
      <c r="Q47" s="2"/>
      <c r="T47" s="103" t="s">
        <v>102</v>
      </c>
      <c r="U47" s="98" t="s">
        <v>349</v>
      </c>
      <c r="W47" s="143">
        <v>42416</v>
      </c>
      <c r="X47" s="12">
        <v>16.39</v>
      </c>
      <c r="Y47" s="12">
        <v>16.84</v>
      </c>
      <c r="Z47" s="12">
        <v>16.149999999999999</v>
      </c>
      <c r="AA47" s="12">
        <v>16.73</v>
      </c>
      <c r="AB47" s="105">
        <v>1301100</v>
      </c>
      <c r="AC47" s="12">
        <v>16.73</v>
      </c>
      <c r="AD47" s="2">
        <f t="shared" si="2"/>
        <v>0.69000000000000128</v>
      </c>
      <c r="AE47" s="148">
        <f t="shared" si="3"/>
        <v>4.0422885572139355E-2</v>
      </c>
    </row>
    <row r="48" spans="2:31" x14ac:dyDescent="0.25">
      <c r="O48" s="93">
        <v>1.07</v>
      </c>
      <c r="P48" s="93">
        <f t="shared" si="7"/>
        <v>27.167300000000001</v>
      </c>
      <c r="Q48" s="2"/>
      <c r="T48" s="103" t="s">
        <v>103</v>
      </c>
      <c r="U48" s="98" t="s">
        <v>350</v>
      </c>
      <c r="W48" s="143">
        <v>42412</v>
      </c>
      <c r="X48" s="12">
        <v>15.73</v>
      </c>
      <c r="Y48" s="12">
        <v>16.16</v>
      </c>
      <c r="Z48" s="12">
        <v>15.41</v>
      </c>
      <c r="AA48" s="12">
        <v>16.079999999999998</v>
      </c>
      <c r="AB48" s="105">
        <v>1019400</v>
      </c>
      <c r="AC48" s="12">
        <v>16.079999999999998</v>
      </c>
      <c r="AD48" s="2">
        <f t="shared" si="2"/>
        <v>0.75</v>
      </c>
      <c r="AE48" s="148">
        <f t="shared" si="3"/>
        <v>3.7419354838709618E-2</v>
      </c>
    </row>
    <row r="49" spans="15:31" x14ac:dyDescent="0.25">
      <c r="O49" s="93">
        <v>1.06</v>
      </c>
      <c r="P49" s="93">
        <f t="shared" si="7"/>
        <v>26.913400000000003</v>
      </c>
      <c r="Q49" s="2"/>
      <c r="T49" s="103" t="s">
        <v>104</v>
      </c>
      <c r="U49" s="98">
        <v>27.63</v>
      </c>
      <c r="W49" s="143">
        <v>42411</v>
      </c>
      <c r="X49" s="12">
        <v>15.77</v>
      </c>
      <c r="Y49" s="12">
        <v>15.99</v>
      </c>
      <c r="Z49" s="12">
        <v>15.21</v>
      </c>
      <c r="AA49" s="12">
        <v>15.5</v>
      </c>
      <c r="AB49" s="105">
        <v>1553300</v>
      </c>
      <c r="AC49" s="12">
        <v>15.5</v>
      </c>
      <c r="AD49" s="2">
        <f t="shared" si="2"/>
        <v>0.77999999999999936</v>
      </c>
      <c r="AE49" s="148">
        <f t="shared" si="3"/>
        <v>-2.3929471032745675E-2</v>
      </c>
    </row>
    <row r="50" spans="15:31" x14ac:dyDescent="0.25">
      <c r="O50" s="93">
        <v>1.05</v>
      </c>
      <c r="P50" s="93">
        <f t="shared" si="7"/>
        <v>26.659500000000001</v>
      </c>
      <c r="Q50" s="2"/>
      <c r="T50" s="103" t="s">
        <v>105</v>
      </c>
      <c r="U50" s="98">
        <v>1.3846799999999999</v>
      </c>
      <c r="W50" s="143">
        <v>42410</v>
      </c>
      <c r="X50" s="12">
        <v>15.66</v>
      </c>
      <c r="Y50" s="12">
        <v>16.760000000000002</v>
      </c>
      <c r="Z50" s="12">
        <v>15.51</v>
      </c>
      <c r="AA50" s="12">
        <v>15.88</v>
      </c>
      <c r="AB50" s="105">
        <v>2688100</v>
      </c>
      <c r="AC50" s="12">
        <v>15.88</v>
      </c>
      <c r="AD50" s="2">
        <f t="shared" si="2"/>
        <v>1.2500000000000018</v>
      </c>
      <c r="AE50" s="148">
        <f t="shared" si="3"/>
        <v>1.5345268542199531E-2</v>
      </c>
    </row>
    <row r="51" spans="15:31" x14ac:dyDescent="0.25">
      <c r="O51" s="93">
        <v>1.04</v>
      </c>
      <c r="P51" s="93">
        <f t="shared" si="7"/>
        <v>26.4056</v>
      </c>
      <c r="Q51" s="2"/>
      <c r="T51" s="103" t="s">
        <v>106</v>
      </c>
      <c r="U51" s="98" t="s">
        <v>278</v>
      </c>
      <c r="W51" s="143">
        <v>42409</v>
      </c>
      <c r="X51" s="12">
        <v>16.04</v>
      </c>
      <c r="Y51" s="12">
        <v>16.36</v>
      </c>
      <c r="Z51" s="12">
        <v>15.26</v>
      </c>
      <c r="AA51" s="12">
        <v>15.64</v>
      </c>
      <c r="AB51" s="105">
        <v>2569200</v>
      </c>
      <c r="AC51" s="12">
        <v>15.64</v>
      </c>
      <c r="AD51" s="2">
        <f t="shared" si="2"/>
        <v>1.0999999999999996</v>
      </c>
      <c r="AE51" s="148">
        <f t="shared" si="3"/>
        <v>-3.5163479333744641E-2</v>
      </c>
    </row>
    <row r="52" spans="15:31" x14ac:dyDescent="0.25">
      <c r="O52" s="93">
        <v>1.03</v>
      </c>
      <c r="P52" s="93">
        <f t="shared" si="7"/>
        <v>26.151700000000002</v>
      </c>
      <c r="Q52" s="2"/>
      <c r="T52" s="103"/>
      <c r="U52" s="98"/>
      <c r="W52" s="143">
        <v>42408</v>
      </c>
      <c r="X52" s="12">
        <v>17.170000000000002</v>
      </c>
      <c r="Y52" s="12">
        <v>17.25</v>
      </c>
      <c r="Z52" s="12">
        <v>15.75</v>
      </c>
      <c r="AA52" s="12">
        <v>16.21</v>
      </c>
      <c r="AB52" s="105">
        <v>3227500</v>
      </c>
      <c r="AC52" s="12">
        <v>16.21</v>
      </c>
      <c r="AD52" s="2">
        <f t="shared" si="2"/>
        <v>1.5</v>
      </c>
      <c r="AE52" s="148">
        <f t="shared" si="3"/>
        <v>-6.9460390355912782E-2</v>
      </c>
    </row>
    <row r="53" spans="15:31" x14ac:dyDescent="0.25">
      <c r="O53" s="93">
        <v>1.02</v>
      </c>
      <c r="P53" s="93">
        <f t="shared" si="7"/>
        <v>25.8978</v>
      </c>
      <c r="Q53" s="2"/>
      <c r="T53" s="103" t="s">
        <v>107</v>
      </c>
      <c r="U53" s="98" t="s">
        <v>351</v>
      </c>
      <c r="W53" s="143">
        <v>42405</v>
      </c>
      <c r="X53" s="12">
        <v>18.36</v>
      </c>
      <c r="Y53" s="12">
        <v>18.36</v>
      </c>
      <c r="Z53" s="12">
        <v>17.41</v>
      </c>
      <c r="AA53" s="12">
        <v>17.420000000000002</v>
      </c>
      <c r="AB53" s="105">
        <v>2180200</v>
      </c>
      <c r="AC53" s="12">
        <v>17.420000000000002</v>
      </c>
      <c r="AD53" s="2">
        <f t="shared" si="2"/>
        <v>0.94999999999999929</v>
      </c>
      <c r="AE53" s="148">
        <f t="shared" si="3"/>
        <v>-5.8887088060507797E-2</v>
      </c>
    </row>
    <row r="54" spans="15:31" x14ac:dyDescent="0.25">
      <c r="O54" s="93">
        <v>1.01</v>
      </c>
      <c r="P54" s="93">
        <f t="shared" si="7"/>
        <v>25.643900000000002</v>
      </c>
      <c r="Q54" s="2"/>
      <c r="T54" s="103" t="s">
        <v>108</v>
      </c>
      <c r="U54" s="98" t="s">
        <v>233</v>
      </c>
      <c r="W54" s="143">
        <v>42404</v>
      </c>
      <c r="X54" s="12">
        <v>18.25</v>
      </c>
      <c r="Y54" s="12">
        <v>19.170000000000002</v>
      </c>
      <c r="Z54" s="12">
        <v>18.079999999999998</v>
      </c>
      <c r="AA54" s="12">
        <v>18.510000000000002</v>
      </c>
      <c r="AB54" s="105">
        <v>1483600</v>
      </c>
      <c r="AC54" s="12">
        <v>18.510000000000002</v>
      </c>
      <c r="AD54" s="2">
        <f t="shared" si="2"/>
        <v>1.0900000000000034</v>
      </c>
      <c r="AE54" s="148">
        <f t="shared" si="3"/>
        <v>-3.2310177705976439E-3</v>
      </c>
    </row>
    <row r="55" spans="15:31" x14ac:dyDescent="0.25">
      <c r="O55" s="93">
        <v>1</v>
      </c>
      <c r="P55" s="93">
        <f t="shared" si="7"/>
        <v>25.39</v>
      </c>
      <c r="Q55" s="2"/>
      <c r="T55" s="103" t="s">
        <v>109</v>
      </c>
      <c r="U55" s="100">
        <v>1442921</v>
      </c>
      <c r="W55" s="143">
        <v>42403</v>
      </c>
      <c r="X55" s="12">
        <v>18.399999999999999</v>
      </c>
      <c r="Y55" s="12">
        <v>18.75</v>
      </c>
      <c r="Z55" s="12">
        <v>17.760000000000002</v>
      </c>
      <c r="AA55" s="12">
        <v>18.57</v>
      </c>
      <c r="AB55" s="105">
        <v>2737700</v>
      </c>
      <c r="AC55" s="12">
        <v>18.57</v>
      </c>
      <c r="AD55" s="2">
        <f t="shared" si="2"/>
        <v>0.98999999999999844</v>
      </c>
      <c r="AE55" s="148">
        <f t="shared" si="3"/>
        <v>1.1437908496731986E-2</v>
      </c>
    </row>
    <row r="56" spans="15:31" x14ac:dyDescent="0.25">
      <c r="O56" s="93">
        <v>0.99</v>
      </c>
      <c r="P56" s="93">
        <f t="shared" si="7"/>
        <v>25.136099999999999</v>
      </c>
      <c r="Q56" s="2"/>
      <c r="T56" s="103" t="s">
        <v>112</v>
      </c>
      <c r="U56" s="100">
        <v>2672850</v>
      </c>
      <c r="W56" s="143">
        <v>42402</v>
      </c>
      <c r="X56" s="12">
        <v>18.649999999999999</v>
      </c>
      <c r="Y56" s="12">
        <v>18.95</v>
      </c>
      <c r="Z56" s="12">
        <v>18</v>
      </c>
      <c r="AA56" s="12">
        <v>18.36</v>
      </c>
      <c r="AB56" s="105">
        <v>4078900</v>
      </c>
      <c r="AC56" s="12">
        <v>18.36</v>
      </c>
      <c r="AD56" s="2">
        <f t="shared" si="2"/>
        <v>0.94999999999999929</v>
      </c>
      <c r="AE56" s="148">
        <f t="shared" si="3"/>
        <v>2.857142857142847E-2</v>
      </c>
    </row>
    <row r="57" spans="15:31" x14ac:dyDescent="0.25">
      <c r="O57" s="93">
        <v>0.98</v>
      </c>
      <c r="P57" s="93">
        <f t="shared" si="7"/>
        <v>24.882200000000001</v>
      </c>
      <c r="Q57" s="2"/>
      <c r="T57" s="103" t="s">
        <v>110</v>
      </c>
      <c r="U57" s="98" t="s">
        <v>352</v>
      </c>
      <c r="W57" s="143">
        <v>42401</v>
      </c>
      <c r="X57" s="12">
        <v>17.63</v>
      </c>
      <c r="Y57" s="12">
        <v>18.04</v>
      </c>
      <c r="Z57" s="12">
        <v>17.350000000000001</v>
      </c>
      <c r="AA57" s="12">
        <v>17.850000000000001</v>
      </c>
      <c r="AB57" s="105">
        <v>2516800</v>
      </c>
      <c r="AC57" s="12">
        <v>17.850000000000001</v>
      </c>
      <c r="AD57" s="2">
        <f t="shared" si="2"/>
        <v>0.68999999999999773</v>
      </c>
      <c r="AE57" s="148">
        <f t="shared" si="3"/>
        <v>2.2459292532286401E-3</v>
      </c>
    </row>
    <row r="58" spans="15:31" x14ac:dyDescent="0.25">
      <c r="O58" s="93">
        <v>0.97</v>
      </c>
      <c r="P58" s="93">
        <f t="shared" si="7"/>
        <v>24.628299999999999</v>
      </c>
      <c r="T58" s="103" t="s">
        <v>113</v>
      </c>
      <c r="U58" s="98">
        <v>39.49</v>
      </c>
      <c r="W58" s="143">
        <v>42398</v>
      </c>
      <c r="X58" s="12">
        <v>17.13</v>
      </c>
      <c r="Y58" s="12">
        <v>17.82</v>
      </c>
      <c r="Z58" s="12">
        <v>17.09</v>
      </c>
      <c r="AA58" s="12">
        <v>17.809999999999999</v>
      </c>
      <c r="AB58" s="105">
        <v>2127400</v>
      </c>
      <c r="AC58" s="12">
        <v>17.809999999999999</v>
      </c>
      <c r="AD58" s="2">
        <f t="shared" si="2"/>
        <v>0.73000000000000043</v>
      </c>
      <c r="AE58" s="148">
        <f t="shared" si="3"/>
        <v>4.2129900526623798E-2</v>
      </c>
    </row>
    <row r="59" spans="15:31" x14ac:dyDescent="0.25">
      <c r="O59" s="93">
        <v>0.96</v>
      </c>
      <c r="P59" s="93">
        <f t="shared" si="7"/>
        <v>24.374400000000001</v>
      </c>
      <c r="T59" s="103" t="s">
        <v>114</v>
      </c>
      <c r="U59" s="98">
        <v>0.64</v>
      </c>
      <c r="W59" s="143">
        <v>42397</v>
      </c>
      <c r="X59" s="12">
        <v>17.239999999999998</v>
      </c>
      <c r="Y59" s="12">
        <v>17.29</v>
      </c>
      <c r="Z59" s="12">
        <v>16.84</v>
      </c>
      <c r="AA59" s="12">
        <v>17.09</v>
      </c>
      <c r="AB59" s="105">
        <v>1283600</v>
      </c>
      <c r="AC59" s="12">
        <v>17.09</v>
      </c>
      <c r="AD59" s="2">
        <f t="shared" si="2"/>
        <v>0.44999999999999929</v>
      </c>
      <c r="AE59" s="148">
        <f t="shared" si="3"/>
        <v>5.2941176470588935E-3</v>
      </c>
    </row>
    <row r="60" spans="15:31" x14ac:dyDescent="0.25">
      <c r="O60" s="93">
        <v>0.95</v>
      </c>
      <c r="P60" s="93">
        <f t="shared" si="7"/>
        <v>24.1205</v>
      </c>
      <c r="T60" s="103" t="s">
        <v>111</v>
      </c>
      <c r="U60" s="98" t="s">
        <v>126</v>
      </c>
      <c r="W60" s="143">
        <v>42396</v>
      </c>
      <c r="X60" s="12">
        <v>16.850000000000001</v>
      </c>
      <c r="Y60" s="12">
        <v>17.559999999999999</v>
      </c>
      <c r="Z60" s="12">
        <v>16.61</v>
      </c>
      <c r="AA60" s="12">
        <v>17</v>
      </c>
      <c r="AB60" s="105">
        <v>1625400</v>
      </c>
      <c r="AC60" s="12">
        <v>17</v>
      </c>
      <c r="AD60" s="2">
        <f t="shared" si="2"/>
        <v>0.94999999999999929</v>
      </c>
      <c r="AE60" s="148">
        <f t="shared" si="3"/>
        <v>-2.3474178403755097E-3</v>
      </c>
    </row>
    <row r="61" spans="15:31" x14ac:dyDescent="0.25">
      <c r="O61" s="93">
        <v>0.94</v>
      </c>
      <c r="P61" s="93">
        <f t="shared" si="7"/>
        <v>23.866599999999998</v>
      </c>
      <c r="W61" s="143">
        <v>42395</v>
      </c>
      <c r="X61" s="12">
        <v>16.84</v>
      </c>
      <c r="Y61" s="12">
        <v>17.239999999999998</v>
      </c>
      <c r="Z61" s="12">
        <v>16.37</v>
      </c>
      <c r="AA61" s="12">
        <v>17.04</v>
      </c>
      <c r="AB61" s="105">
        <v>2470900</v>
      </c>
      <c r="AC61" s="12">
        <v>17.04</v>
      </c>
      <c r="AD61" s="2">
        <f t="shared" si="2"/>
        <v>0.86999999999999744</v>
      </c>
      <c r="AE61" s="148">
        <f t="shared" si="3"/>
        <v>2.5270758122743597E-2</v>
      </c>
    </row>
    <row r="62" spans="15:31" x14ac:dyDescent="0.25">
      <c r="O62" s="93">
        <v>0.93</v>
      </c>
      <c r="P62" s="93">
        <f t="shared" si="7"/>
        <v>23.6127</v>
      </c>
      <c r="W62" s="143">
        <v>42394</v>
      </c>
      <c r="X62" s="12">
        <v>16.2</v>
      </c>
      <c r="Y62" s="12">
        <v>16.93</v>
      </c>
      <c r="Z62" s="12">
        <v>15.97</v>
      </c>
      <c r="AA62" s="12">
        <v>16.62</v>
      </c>
      <c r="AB62" s="105">
        <v>3229800</v>
      </c>
      <c r="AC62" s="12">
        <v>16.62</v>
      </c>
      <c r="AD62" s="2">
        <f t="shared" si="2"/>
        <v>0.95999999999999908</v>
      </c>
      <c r="AE62" s="148">
        <f t="shared" si="3"/>
        <v>3.7453183520599342E-2</v>
      </c>
    </row>
    <row r="63" spans="15:31" x14ac:dyDescent="0.25">
      <c r="O63" s="93">
        <v>0.92</v>
      </c>
      <c r="P63" s="93">
        <f t="shared" si="7"/>
        <v>23.358800000000002</v>
      </c>
      <c r="W63" s="143">
        <v>42391</v>
      </c>
      <c r="X63" s="12">
        <v>16.239999999999998</v>
      </c>
      <c r="Y63" s="12">
        <v>16.48</v>
      </c>
      <c r="Z63" s="12">
        <v>15.78</v>
      </c>
      <c r="AA63" s="12">
        <v>16.02</v>
      </c>
      <c r="AB63" s="105">
        <v>2178400</v>
      </c>
      <c r="AC63" s="12">
        <v>16.02</v>
      </c>
      <c r="AD63" s="2">
        <f t="shared" si="2"/>
        <v>0.70000000000000107</v>
      </c>
      <c r="AE63" s="148">
        <f t="shared" si="3"/>
        <v>8.8161209068009505E-3</v>
      </c>
    </row>
    <row r="64" spans="15:31" x14ac:dyDescent="0.25">
      <c r="O64" s="93">
        <v>0.91</v>
      </c>
      <c r="P64" s="93">
        <f t="shared" si="7"/>
        <v>23.104900000000001</v>
      </c>
      <c r="W64" s="143">
        <v>42390</v>
      </c>
      <c r="X64" s="12">
        <v>15.73</v>
      </c>
      <c r="Y64" s="12">
        <v>16.350000000000001</v>
      </c>
      <c r="Z64" s="12">
        <v>15.55</v>
      </c>
      <c r="AA64" s="12">
        <v>15.88</v>
      </c>
      <c r="AB64" s="105">
        <v>3821300</v>
      </c>
      <c r="AC64" s="12">
        <v>15.88</v>
      </c>
      <c r="AD64" s="2">
        <f t="shared" si="2"/>
        <v>0.80000000000000071</v>
      </c>
      <c r="AE64" s="148">
        <f t="shared" si="3"/>
        <v>6.3371356147021718E-3</v>
      </c>
    </row>
    <row r="65" spans="15:31" x14ac:dyDescent="0.25">
      <c r="O65" s="93">
        <v>0.9</v>
      </c>
      <c r="P65" s="93">
        <f t="shared" si="7"/>
        <v>22.851000000000003</v>
      </c>
      <c r="W65" s="143">
        <v>42389</v>
      </c>
      <c r="X65" s="12">
        <v>15.43</v>
      </c>
      <c r="Y65" s="12">
        <v>16.079999999999998</v>
      </c>
      <c r="Z65" s="12">
        <v>15.1</v>
      </c>
      <c r="AA65" s="12">
        <v>15.78</v>
      </c>
      <c r="AB65" s="105">
        <v>3859700</v>
      </c>
      <c r="AC65" s="12">
        <v>15.78</v>
      </c>
      <c r="AD65" s="2">
        <f t="shared" si="2"/>
        <v>0.97999999999999865</v>
      </c>
      <c r="AE65" s="148">
        <f t="shared" si="3"/>
        <v>5.0955414012738842E-3</v>
      </c>
    </row>
    <row r="66" spans="15:31" x14ac:dyDescent="0.25">
      <c r="O66" s="37"/>
      <c r="W66" s="143">
        <v>42388</v>
      </c>
      <c r="X66" s="12">
        <v>16.260000000000002</v>
      </c>
      <c r="Y66" s="12">
        <v>16.37</v>
      </c>
      <c r="Z66" s="12">
        <v>15.52</v>
      </c>
      <c r="AA66" s="12">
        <v>15.7</v>
      </c>
      <c r="AB66" s="105">
        <v>3086200</v>
      </c>
      <c r="AC66" s="12">
        <v>15.7</v>
      </c>
      <c r="AD66" s="2">
        <f t="shared" si="2"/>
        <v>0.85000000000000142</v>
      </c>
      <c r="AE66" s="148">
        <f t="shared" si="3"/>
        <v>-2.4844720496894568E-2</v>
      </c>
    </row>
    <row r="67" spans="15:31" x14ac:dyDescent="0.25">
      <c r="W67" s="143">
        <v>42384</v>
      </c>
      <c r="X67" s="12">
        <v>15.99</v>
      </c>
      <c r="Y67" s="12">
        <v>16.37</v>
      </c>
      <c r="Z67" s="12">
        <v>15.67</v>
      </c>
      <c r="AA67" s="12">
        <v>16.100000000000001</v>
      </c>
      <c r="AB67" s="105">
        <v>2542700</v>
      </c>
      <c r="AC67" s="12">
        <v>16.100000000000001</v>
      </c>
      <c r="AD67" s="2">
        <f t="shared" ref="AD67:AD68" si="8">Y67-Z67</f>
        <v>0.70000000000000107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42480</v>
      </c>
      <c r="X2" s="12">
        <v>44.92</v>
      </c>
      <c r="Y2" s="12">
        <v>45</v>
      </c>
      <c r="Z2" s="12">
        <v>44.43</v>
      </c>
      <c r="AA2" s="12">
        <v>44.62</v>
      </c>
      <c r="AB2" s="105">
        <v>5946100</v>
      </c>
      <c r="AC2" s="12">
        <v>44.62</v>
      </c>
      <c r="AD2" s="2">
        <f>Y2-Z2</f>
        <v>0.57000000000000028</v>
      </c>
      <c r="AE2" s="148">
        <f>AC2/AC3-1</f>
        <v>-5.5716514374860582E-3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44.62</v>
      </c>
      <c r="T3" s="1">
        <v>42312</v>
      </c>
      <c r="U3" t="s">
        <v>164</v>
      </c>
      <c r="W3" s="143">
        <v>42479</v>
      </c>
      <c r="X3" s="12">
        <v>44.95</v>
      </c>
      <c r="Y3" s="12">
        <v>45.11</v>
      </c>
      <c r="Z3" s="12">
        <v>44.16</v>
      </c>
      <c r="AA3" s="12">
        <v>44.87</v>
      </c>
      <c r="AB3" s="105">
        <v>8251900</v>
      </c>
      <c r="AC3" s="12">
        <v>44.87</v>
      </c>
      <c r="AD3" s="2">
        <f t="shared" ref="AD3:AD66" si="0">Y3-Z3</f>
        <v>0.95000000000000284</v>
      </c>
      <c r="AE3" s="148">
        <f t="shared" ref="AE3:AE66" si="1">AC3/AC4-1</f>
        <v>4.459308807134299E-4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44.62</v>
      </c>
      <c r="W4" s="143">
        <v>42478</v>
      </c>
      <c r="X4" s="12">
        <v>44</v>
      </c>
      <c r="Y4" s="12">
        <v>45.19</v>
      </c>
      <c r="Z4" s="12">
        <v>44</v>
      </c>
      <c r="AA4" s="12">
        <v>44.85</v>
      </c>
      <c r="AB4" s="105">
        <v>10003000</v>
      </c>
      <c r="AC4" s="12">
        <v>44.85</v>
      </c>
      <c r="AD4" s="2">
        <f t="shared" si="0"/>
        <v>1.1899999999999977</v>
      </c>
      <c r="AE4" s="148">
        <f t="shared" si="1"/>
        <v>1.1730205278592365E-2</v>
      </c>
    </row>
    <row r="5" spans="1:41" x14ac:dyDescent="0.25">
      <c r="O5" t="s">
        <v>67</v>
      </c>
      <c r="Q5" s="3">
        <f>Q4*Q2</f>
        <v>0</v>
      </c>
      <c r="W5" s="143">
        <v>42475</v>
      </c>
      <c r="X5" s="12">
        <v>44.25</v>
      </c>
      <c r="Y5" s="12">
        <v>44.74</v>
      </c>
      <c r="Z5" s="12">
        <v>43.67</v>
      </c>
      <c r="AA5" s="12">
        <v>44.33</v>
      </c>
      <c r="AB5" s="105">
        <v>42417300</v>
      </c>
      <c r="AC5" s="12">
        <v>44.33</v>
      </c>
      <c r="AD5" s="2">
        <f t="shared" si="0"/>
        <v>1.0700000000000003</v>
      </c>
      <c r="AE5" s="148">
        <f t="shared" si="1"/>
        <v>3.1681375876895235E-3</v>
      </c>
    </row>
    <row r="6" spans="1:41" x14ac:dyDescent="0.25">
      <c r="O6" t="s">
        <v>64</v>
      </c>
      <c r="Q6" s="2">
        <f>Q3*Q2</f>
        <v>0</v>
      </c>
      <c r="W6" s="143">
        <v>42474</v>
      </c>
      <c r="X6" s="12">
        <v>44.42</v>
      </c>
      <c r="Y6" s="12">
        <v>44.65</v>
      </c>
      <c r="Z6" s="12">
        <v>43.89</v>
      </c>
      <c r="AA6" s="12">
        <v>44.19</v>
      </c>
      <c r="AB6" s="105">
        <v>6431600</v>
      </c>
      <c r="AC6" s="12">
        <v>44.19</v>
      </c>
      <c r="AD6" s="2">
        <f t="shared" si="0"/>
        <v>0.75999999999999801</v>
      </c>
      <c r="AE6" s="148">
        <f t="shared" si="1"/>
        <v>-8.0808080808080218E-3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42473</v>
      </c>
      <c r="X7" s="12">
        <v>44.24</v>
      </c>
      <c r="Y7" s="12">
        <v>44.67</v>
      </c>
      <c r="Z7" s="12">
        <v>43.97</v>
      </c>
      <c r="AA7" s="12">
        <v>44.55</v>
      </c>
      <c r="AB7" s="105">
        <v>4808000</v>
      </c>
      <c r="AC7" s="12">
        <v>44.55</v>
      </c>
      <c r="AD7" s="2">
        <f t="shared" si="0"/>
        <v>0.70000000000000284</v>
      </c>
      <c r="AE7" s="148">
        <f t="shared" si="1"/>
        <v>1.6891120748687483E-2</v>
      </c>
    </row>
    <row r="8" spans="1:41" x14ac:dyDescent="0.25">
      <c r="O8" s="13" t="s">
        <v>90</v>
      </c>
      <c r="Q8" s="148">
        <f>(Q4-Q3)/Q3</f>
        <v>0</v>
      </c>
      <c r="W8" s="143">
        <v>42472</v>
      </c>
      <c r="X8" s="12">
        <v>43.94</v>
      </c>
      <c r="Y8" s="12">
        <v>43.98</v>
      </c>
      <c r="Z8" s="12">
        <v>43.11</v>
      </c>
      <c r="AA8" s="12">
        <v>43.81</v>
      </c>
      <c r="AB8" s="105">
        <v>5061700</v>
      </c>
      <c r="AC8" s="12">
        <v>43.81</v>
      </c>
      <c r="AD8" s="2">
        <f t="shared" si="0"/>
        <v>0.86999999999999744</v>
      </c>
      <c r="AE8" s="148">
        <f t="shared" si="1"/>
        <v>1.1425959780622108E-3</v>
      </c>
    </row>
    <row r="9" spans="1:41" x14ac:dyDescent="0.25">
      <c r="Q9" s="148"/>
      <c r="W9" s="143">
        <v>42471</v>
      </c>
      <c r="X9" s="12">
        <v>43.97</v>
      </c>
      <c r="Y9" s="12">
        <v>44.58</v>
      </c>
      <c r="Z9" s="12">
        <v>43.74</v>
      </c>
      <c r="AA9" s="12">
        <v>43.76</v>
      </c>
      <c r="AB9" s="105">
        <v>4761800</v>
      </c>
      <c r="AC9" s="12">
        <v>43.76</v>
      </c>
      <c r="AD9" s="2">
        <f t="shared" si="0"/>
        <v>0.83999999999999631</v>
      </c>
      <c r="AE9" s="148">
        <f t="shared" si="1"/>
        <v>-1.8248175182482562E-3</v>
      </c>
    </row>
    <row r="10" spans="1:41" x14ac:dyDescent="0.25">
      <c r="W10" s="143">
        <v>42468</v>
      </c>
      <c r="X10" s="12">
        <v>44.24</v>
      </c>
      <c r="Y10" s="12">
        <v>44.74</v>
      </c>
      <c r="Z10" s="12">
        <v>43.57</v>
      </c>
      <c r="AA10" s="12">
        <v>43.84</v>
      </c>
      <c r="AB10" s="105">
        <v>6082500</v>
      </c>
      <c r="AC10" s="12">
        <v>43.84</v>
      </c>
      <c r="AD10" s="2">
        <f t="shared" si="0"/>
        <v>1.1700000000000017</v>
      </c>
      <c r="AE10" s="148">
        <f t="shared" si="1"/>
        <v>0</v>
      </c>
    </row>
    <row r="11" spans="1:41" x14ac:dyDescent="0.25">
      <c r="W11" s="143">
        <v>42467</v>
      </c>
      <c r="X11" s="12">
        <v>44.25</v>
      </c>
      <c r="Y11" s="12">
        <v>44.27</v>
      </c>
      <c r="Z11" s="12">
        <v>43.41</v>
      </c>
      <c r="AA11" s="12">
        <v>43.84</v>
      </c>
      <c r="AB11" s="105">
        <v>11054000</v>
      </c>
      <c r="AC11" s="12">
        <v>43.84</v>
      </c>
      <c r="AD11" s="2">
        <f t="shared" si="0"/>
        <v>0.86000000000000654</v>
      </c>
      <c r="AE11" s="148">
        <f t="shared" si="1"/>
        <v>-1.7701097916199893E-2</v>
      </c>
    </row>
    <row r="12" spans="1:41" x14ac:dyDescent="0.25">
      <c r="W12" s="143">
        <v>42466</v>
      </c>
      <c r="X12" s="12">
        <v>44.87</v>
      </c>
      <c r="Y12" s="12">
        <v>44.98</v>
      </c>
      <c r="Z12" s="12">
        <v>44.47</v>
      </c>
      <c r="AA12" s="12">
        <v>44.63</v>
      </c>
      <c r="AB12" s="105">
        <v>5864400</v>
      </c>
      <c r="AC12" s="12">
        <v>44.63</v>
      </c>
      <c r="AD12" s="2">
        <f t="shared" si="0"/>
        <v>0.50999999999999801</v>
      </c>
      <c r="AE12" s="148">
        <f t="shared" si="1"/>
        <v>-3.1270940361849409E-3</v>
      </c>
    </row>
    <row r="13" spans="1:41" x14ac:dyDescent="0.25">
      <c r="W13" s="143">
        <v>42465</v>
      </c>
      <c r="X13" s="12">
        <v>44.91</v>
      </c>
      <c r="Y13" s="12">
        <v>45.19</v>
      </c>
      <c r="Z13" s="12">
        <v>44.58</v>
      </c>
      <c r="AA13" s="12">
        <v>44.77</v>
      </c>
      <c r="AB13" s="105">
        <v>5218800</v>
      </c>
      <c r="AC13" s="12">
        <v>44.77</v>
      </c>
      <c r="AD13" s="2">
        <f t="shared" si="0"/>
        <v>0.60999999999999943</v>
      </c>
      <c r="AE13" s="148">
        <f t="shared" si="1"/>
        <v>-1.3007054673721208E-2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42464</v>
      </c>
      <c r="X14" s="12">
        <v>45.54</v>
      </c>
      <c r="Y14" s="12">
        <v>45.57</v>
      </c>
      <c r="Z14" s="12">
        <v>45.07</v>
      </c>
      <c r="AA14" s="12">
        <v>45.36</v>
      </c>
      <c r="AB14" s="105">
        <v>5755900</v>
      </c>
      <c r="AC14" s="12">
        <v>45.36</v>
      </c>
      <c r="AD14" s="2">
        <f t="shared" si="0"/>
        <v>0.5</v>
      </c>
      <c r="AE14" s="148">
        <f t="shared" si="1"/>
        <v>-3.9525691699604515E-3</v>
      </c>
    </row>
    <row r="15" spans="1:41" x14ac:dyDescent="0.25">
      <c r="G15" s="2"/>
      <c r="W15" s="143">
        <v>42461</v>
      </c>
      <c r="X15" s="12">
        <v>43.86</v>
      </c>
      <c r="Y15" s="12">
        <v>45.57</v>
      </c>
      <c r="Z15" s="12">
        <v>43.76</v>
      </c>
      <c r="AA15" s="12">
        <v>45.54</v>
      </c>
      <c r="AB15" s="105">
        <v>6709300</v>
      </c>
      <c r="AC15" s="12">
        <v>45.54</v>
      </c>
      <c r="AD15" s="2">
        <f t="shared" si="0"/>
        <v>1.8100000000000023</v>
      </c>
      <c r="AE15" s="148">
        <f t="shared" si="1"/>
        <v>2.8223075186272206E-2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3" t="s">
        <v>167</v>
      </c>
      <c r="H16" s="213" t="s">
        <v>90</v>
      </c>
      <c r="I16" s="213" t="s">
        <v>174</v>
      </c>
      <c r="W16" s="143">
        <v>42460</v>
      </c>
      <c r="X16" s="12">
        <v>44.44</v>
      </c>
      <c r="Y16" s="12">
        <v>44.6</v>
      </c>
      <c r="Z16" s="12">
        <v>44.16</v>
      </c>
      <c r="AA16" s="12">
        <v>44.29</v>
      </c>
      <c r="AB16" s="105">
        <v>6020500</v>
      </c>
      <c r="AC16" s="12">
        <v>44.29</v>
      </c>
      <c r="AD16" s="2">
        <f t="shared" si="0"/>
        <v>0.44000000000000483</v>
      </c>
      <c r="AE16" s="148">
        <f t="shared" si="1"/>
        <v>-1.8030200585981149E-3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42459</v>
      </c>
      <c r="X17" s="12">
        <v>45.08</v>
      </c>
      <c r="Y17" s="12">
        <v>45.57</v>
      </c>
      <c r="Z17" s="12">
        <v>44.3</v>
      </c>
      <c r="AA17" s="12">
        <v>44.37</v>
      </c>
      <c r="AB17" s="105">
        <v>8074800</v>
      </c>
      <c r="AC17" s="12">
        <v>44.37</v>
      </c>
      <c r="AD17" s="2">
        <f t="shared" si="0"/>
        <v>1.2700000000000031</v>
      </c>
      <c r="AE17" s="148">
        <f t="shared" si="1"/>
        <v>-1.2903225806451757E-2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42458</v>
      </c>
      <c r="X18" s="12">
        <v>43.94</v>
      </c>
      <c r="Y18" s="12">
        <v>44.98</v>
      </c>
      <c r="Z18" s="12">
        <v>43.76</v>
      </c>
      <c r="AA18" s="12">
        <v>44.95</v>
      </c>
      <c r="AB18" s="105">
        <v>5077800</v>
      </c>
      <c r="AC18" s="12">
        <v>44.95</v>
      </c>
      <c r="AD18" s="2">
        <f t="shared" si="0"/>
        <v>1.2199999999999989</v>
      </c>
      <c r="AE18" s="148">
        <f t="shared" si="1"/>
        <v>2.6021456288518596E-2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42457</v>
      </c>
      <c r="X19" s="12">
        <v>42.96</v>
      </c>
      <c r="Y19" s="12">
        <v>43.83</v>
      </c>
      <c r="Z19" s="12">
        <v>42.79</v>
      </c>
      <c r="AA19" s="12">
        <v>43.81</v>
      </c>
      <c r="AB19" s="105">
        <v>3341200</v>
      </c>
      <c r="AC19" s="12">
        <v>43.81</v>
      </c>
      <c r="AD19" s="2">
        <f t="shared" si="0"/>
        <v>1.0399999999999991</v>
      </c>
      <c r="AE19" s="148">
        <f t="shared" si="1"/>
        <v>1.9311307584923387E-2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42453</v>
      </c>
      <c r="X20" s="12">
        <v>42.8</v>
      </c>
      <c r="Y20" s="12">
        <v>43.47</v>
      </c>
      <c r="Z20" s="12">
        <v>42.72</v>
      </c>
      <c r="AA20" s="12">
        <v>42.98</v>
      </c>
      <c r="AB20" s="105">
        <v>3828800</v>
      </c>
      <c r="AC20" s="12">
        <v>42.98</v>
      </c>
      <c r="AD20" s="2">
        <f t="shared" si="0"/>
        <v>0.75</v>
      </c>
      <c r="AE20" s="148">
        <f t="shared" si="1"/>
        <v>-2.5527964724996188E-3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42452</v>
      </c>
      <c r="X21" s="12">
        <v>43.06</v>
      </c>
      <c r="Y21" s="12">
        <v>43.36</v>
      </c>
      <c r="Z21" s="12">
        <v>42.81</v>
      </c>
      <c r="AA21" s="12">
        <v>43.09</v>
      </c>
      <c r="AB21" s="105">
        <v>4835000</v>
      </c>
      <c r="AC21" s="12">
        <v>43.09</v>
      </c>
      <c r="AD21" s="2">
        <f t="shared" si="0"/>
        <v>0.54999999999999716</v>
      </c>
      <c r="AE21" s="148">
        <f t="shared" si="1"/>
        <v>-4.1599260457592102E-3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42451</v>
      </c>
      <c r="X22" s="12">
        <v>42.84</v>
      </c>
      <c r="Y22" s="12">
        <v>43.61</v>
      </c>
      <c r="Z22" s="12">
        <v>42.69</v>
      </c>
      <c r="AA22" s="12">
        <v>43.27</v>
      </c>
      <c r="AB22" s="105">
        <v>3001800</v>
      </c>
      <c r="AC22" s="12">
        <v>43.27</v>
      </c>
      <c r="AD22" s="2">
        <f t="shared" si="0"/>
        <v>0.92000000000000171</v>
      </c>
      <c r="AE22" s="148">
        <f t="shared" si="1"/>
        <v>2.3164234422052843E-3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42450</v>
      </c>
      <c r="X23" s="12">
        <v>43.02</v>
      </c>
      <c r="Y23" s="12">
        <v>43.54</v>
      </c>
      <c r="Z23" s="12">
        <v>42.58</v>
      </c>
      <c r="AA23" s="12">
        <v>43.17</v>
      </c>
      <c r="AB23" s="105">
        <v>4825600</v>
      </c>
      <c r="AC23" s="12">
        <v>43.17</v>
      </c>
      <c r="AD23" s="2">
        <f t="shared" si="0"/>
        <v>0.96000000000000085</v>
      </c>
      <c r="AE23" s="148">
        <f t="shared" si="1"/>
        <v>4.4206607724524005E-3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42447</v>
      </c>
      <c r="X24" s="12">
        <v>42.68</v>
      </c>
      <c r="Y24" s="12">
        <v>44.06</v>
      </c>
      <c r="Z24" s="12">
        <v>42.58</v>
      </c>
      <c r="AA24" s="12">
        <v>42.98</v>
      </c>
      <c r="AB24" s="105">
        <v>5624800</v>
      </c>
      <c r="AC24" s="12">
        <v>42.98</v>
      </c>
      <c r="AD24" s="2">
        <f t="shared" si="0"/>
        <v>1.480000000000004</v>
      </c>
      <c r="AE24" s="148">
        <f t="shared" si="1"/>
        <v>8.2101806239736064E-3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42446</v>
      </c>
      <c r="X25" s="12">
        <v>42.13</v>
      </c>
      <c r="Y25" s="12">
        <v>42.97</v>
      </c>
      <c r="Z25" s="12">
        <v>41.79</v>
      </c>
      <c r="AA25" s="12">
        <v>42.63</v>
      </c>
      <c r="AB25" s="105">
        <v>4164200</v>
      </c>
      <c r="AC25" s="12">
        <v>42.63</v>
      </c>
      <c r="AD25" s="2">
        <f t="shared" si="0"/>
        <v>1.1799999999999997</v>
      </c>
      <c r="AE25" s="148">
        <f t="shared" si="1"/>
        <v>1.1148007590132902E-2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42445</v>
      </c>
      <c r="X26" s="12">
        <v>41.19</v>
      </c>
      <c r="Y26" s="12">
        <v>42.39</v>
      </c>
      <c r="Z26" s="12">
        <v>41.04</v>
      </c>
      <c r="AA26" s="12">
        <v>42.16</v>
      </c>
      <c r="AB26" s="105">
        <v>4891200</v>
      </c>
      <c r="AC26" s="12">
        <v>42.16</v>
      </c>
      <c r="AD26" s="2">
        <f t="shared" si="0"/>
        <v>1.3500000000000014</v>
      </c>
      <c r="AE26" s="148">
        <f t="shared" si="1"/>
        <v>1.9095963258399795E-2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230</v>
      </c>
      <c r="W27" s="143">
        <v>42444</v>
      </c>
      <c r="X27" s="12">
        <v>40.97</v>
      </c>
      <c r="Y27" s="12">
        <v>41.54</v>
      </c>
      <c r="Z27" s="12">
        <v>40.700000000000003</v>
      </c>
      <c r="AA27" s="12">
        <v>41.37</v>
      </c>
      <c r="AB27" s="105">
        <v>3050800</v>
      </c>
      <c r="AC27" s="12">
        <v>41.37</v>
      </c>
      <c r="AD27" s="2">
        <f t="shared" si="0"/>
        <v>0.83999999999999631</v>
      </c>
      <c r="AE27" s="148">
        <f t="shared" si="1"/>
        <v>2.4230676035859045E-3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42443</v>
      </c>
      <c r="X28" s="12">
        <v>40.97</v>
      </c>
      <c r="Y28" s="12">
        <v>41.33</v>
      </c>
      <c r="Z28" s="12">
        <v>40.700000000000003</v>
      </c>
      <c r="AA28" s="12">
        <v>41.27</v>
      </c>
      <c r="AB28" s="105">
        <v>3257100</v>
      </c>
      <c r="AC28" s="12">
        <v>41.27</v>
      </c>
      <c r="AD28" s="2">
        <f t="shared" si="0"/>
        <v>0.62999999999999545</v>
      </c>
      <c r="AE28" s="148">
        <f t="shared" si="1"/>
        <v>2.6724975704568443E-3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42440</v>
      </c>
      <c r="X29" s="12">
        <v>40.25</v>
      </c>
      <c r="Y29" s="12">
        <v>41.21</v>
      </c>
      <c r="Z29" s="12">
        <v>40.06</v>
      </c>
      <c r="AA29" s="12">
        <v>41.16</v>
      </c>
      <c r="AB29" s="105">
        <v>6646900</v>
      </c>
      <c r="AC29" s="12">
        <v>41.16</v>
      </c>
      <c r="AD29" s="2">
        <f t="shared" si="0"/>
        <v>1.1499999999999986</v>
      </c>
      <c r="AE29" s="148">
        <f t="shared" si="1"/>
        <v>3.4170854271356799E-2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42439</v>
      </c>
      <c r="X30" s="12">
        <v>40.159999999999997</v>
      </c>
      <c r="Y30" s="12">
        <v>40.159999999999997</v>
      </c>
      <c r="Z30" s="12">
        <v>39.049999999999997</v>
      </c>
      <c r="AA30" s="12">
        <v>39.799999999999997</v>
      </c>
      <c r="AB30" s="105">
        <v>4870900</v>
      </c>
      <c r="AC30" s="12">
        <v>39.799999999999997</v>
      </c>
      <c r="AD30" s="2">
        <f t="shared" si="0"/>
        <v>1.1099999999999994</v>
      </c>
      <c r="AE30" s="148">
        <f t="shared" si="1"/>
        <v>-1.2547051442911572E-3</v>
      </c>
    </row>
    <row r="31" spans="2:31" x14ac:dyDescent="0.25">
      <c r="W31" s="143">
        <v>42438</v>
      </c>
      <c r="X31" s="12">
        <v>38.979999999999997</v>
      </c>
      <c r="Y31" s="12">
        <v>39.869999999999997</v>
      </c>
      <c r="Z31" s="12">
        <v>38.82</v>
      </c>
      <c r="AA31" s="12">
        <v>39.85</v>
      </c>
      <c r="AB31" s="105">
        <v>6918600</v>
      </c>
      <c r="AC31" s="12">
        <v>39.85</v>
      </c>
      <c r="AD31" s="2">
        <f t="shared" si="0"/>
        <v>1.0499999999999972</v>
      </c>
      <c r="AE31" s="148">
        <f t="shared" si="1"/>
        <v>2.9715762273901714E-2</v>
      </c>
    </row>
    <row r="32" spans="2:31" x14ac:dyDescent="0.25">
      <c r="W32" s="143">
        <v>42437</v>
      </c>
      <c r="X32" s="12">
        <v>39.229999999999997</v>
      </c>
      <c r="Y32" s="12">
        <v>39.229999999999997</v>
      </c>
      <c r="Z32" s="12">
        <v>38.14</v>
      </c>
      <c r="AA32" s="12">
        <v>38.700000000000003</v>
      </c>
      <c r="AB32" s="105">
        <v>4901200</v>
      </c>
      <c r="AC32" s="12">
        <v>38.700000000000003</v>
      </c>
      <c r="AD32" s="2">
        <f t="shared" si="0"/>
        <v>1.0899999999999963</v>
      </c>
      <c r="AE32" s="148">
        <f t="shared" si="1"/>
        <v>-2.2480424349583195E-2</v>
      </c>
    </row>
    <row r="33" spans="15:31" x14ac:dyDescent="0.25">
      <c r="W33" s="143">
        <v>42436</v>
      </c>
      <c r="X33" s="12">
        <v>40.909999999999997</v>
      </c>
      <c r="Y33" s="12">
        <v>40.909999999999997</v>
      </c>
      <c r="Z33" s="12">
        <v>39.39</v>
      </c>
      <c r="AA33" s="12">
        <v>39.590000000000003</v>
      </c>
      <c r="AB33" s="105">
        <v>5212400</v>
      </c>
      <c r="AC33" s="12">
        <v>39.590000000000003</v>
      </c>
      <c r="AD33" s="2">
        <f t="shared" si="0"/>
        <v>1.519999999999996</v>
      </c>
      <c r="AE33" s="148">
        <f t="shared" si="1"/>
        <v>-3.3918984870668467E-2</v>
      </c>
    </row>
    <row r="34" spans="15:31" x14ac:dyDescent="0.25">
      <c r="W34" s="143">
        <v>42433</v>
      </c>
      <c r="X34" s="12">
        <v>41.3</v>
      </c>
      <c r="Y34" s="12">
        <v>42.09</v>
      </c>
      <c r="Z34" s="12">
        <v>40.799999999999997</v>
      </c>
      <c r="AA34" s="12">
        <v>40.98</v>
      </c>
      <c r="AB34" s="105">
        <v>5515800</v>
      </c>
      <c r="AC34" s="12">
        <v>40.98</v>
      </c>
      <c r="AD34" s="2">
        <f t="shared" si="0"/>
        <v>1.2900000000000063</v>
      </c>
      <c r="AE34" s="148">
        <f t="shared" si="1"/>
        <v>-7.2674418604652402E-3</v>
      </c>
    </row>
    <row r="35" spans="15:31" x14ac:dyDescent="0.25">
      <c r="W35" s="143">
        <v>42432</v>
      </c>
      <c r="X35" s="12">
        <v>40.369999999999997</v>
      </c>
      <c r="Y35" s="12">
        <v>41.3</v>
      </c>
      <c r="Z35" s="12">
        <v>40.06</v>
      </c>
      <c r="AA35" s="12">
        <v>41.28</v>
      </c>
      <c r="AB35" s="105">
        <v>5540900</v>
      </c>
      <c r="AC35" s="12">
        <v>41.28</v>
      </c>
      <c r="AD35" s="2">
        <f t="shared" si="0"/>
        <v>1.2399999999999949</v>
      </c>
      <c r="AE35" s="148">
        <f t="shared" si="1"/>
        <v>2.4063507814438001E-2</v>
      </c>
    </row>
    <row r="36" spans="15:31" x14ac:dyDescent="0.25">
      <c r="W36" s="143">
        <v>42431</v>
      </c>
      <c r="X36" s="12">
        <v>39.42</v>
      </c>
      <c r="Y36" s="12">
        <v>40.4</v>
      </c>
      <c r="Z36" s="12">
        <v>39.159999999999997</v>
      </c>
      <c r="AA36" s="12">
        <v>40.31</v>
      </c>
      <c r="AB36" s="105">
        <v>4569800</v>
      </c>
      <c r="AC36" s="12">
        <v>40.31</v>
      </c>
      <c r="AD36" s="2">
        <f t="shared" si="0"/>
        <v>1.240000000000002</v>
      </c>
      <c r="AE36" s="148">
        <f t="shared" si="1"/>
        <v>2.02480384712731E-2</v>
      </c>
    </row>
    <row r="37" spans="15:31" x14ac:dyDescent="0.25">
      <c r="W37" s="143">
        <v>42430</v>
      </c>
      <c r="X37" s="12">
        <v>38.33</v>
      </c>
      <c r="Y37" s="12">
        <v>39.68</v>
      </c>
      <c r="Z37" s="12">
        <v>37.96</v>
      </c>
      <c r="AA37" s="12">
        <v>39.51</v>
      </c>
      <c r="AB37" s="105">
        <v>4079100</v>
      </c>
      <c r="AC37" s="12">
        <v>39.51</v>
      </c>
      <c r="AD37" s="2">
        <f t="shared" si="0"/>
        <v>1.7199999999999989</v>
      </c>
      <c r="AE37" s="148">
        <f t="shared" si="1"/>
        <v>3.946329913180735E-2</v>
      </c>
    </row>
    <row r="38" spans="15:31" x14ac:dyDescent="0.25">
      <c r="W38" s="143">
        <v>42429</v>
      </c>
      <c r="X38" s="12">
        <v>38.520000000000003</v>
      </c>
      <c r="Y38" s="12">
        <v>38.92</v>
      </c>
      <c r="Z38" s="12">
        <v>37.83</v>
      </c>
      <c r="AA38" s="12">
        <v>38.01</v>
      </c>
      <c r="AB38" s="105">
        <v>4834000</v>
      </c>
      <c r="AC38" s="12">
        <v>38.01</v>
      </c>
      <c r="AD38" s="2">
        <f t="shared" si="0"/>
        <v>1.0900000000000034</v>
      </c>
      <c r="AE38" s="148">
        <f t="shared" si="1"/>
        <v>-1.7067494181536191E-2</v>
      </c>
    </row>
    <row r="39" spans="15:31" x14ac:dyDescent="0.25">
      <c r="W39" s="143">
        <v>42426</v>
      </c>
      <c r="X39" s="12">
        <v>37.93</v>
      </c>
      <c r="Y39" s="12">
        <v>39.18</v>
      </c>
      <c r="Z39" s="12">
        <v>37.9</v>
      </c>
      <c r="AA39" s="12">
        <v>38.67</v>
      </c>
      <c r="AB39" s="105">
        <v>6248200</v>
      </c>
      <c r="AC39" s="12">
        <v>38.67</v>
      </c>
      <c r="AD39" s="2">
        <f t="shared" si="0"/>
        <v>1.2800000000000011</v>
      </c>
      <c r="AE39" s="148">
        <f t="shared" si="1"/>
        <v>2.1124900977026684E-2</v>
      </c>
    </row>
    <row r="40" spans="15:31" x14ac:dyDescent="0.25">
      <c r="W40" s="143">
        <v>42425</v>
      </c>
      <c r="X40" s="12">
        <v>37.53</v>
      </c>
      <c r="Y40" s="12">
        <v>38.04</v>
      </c>
      <c r="Z40" s="12">
        <v>36.72</v>
      </c>
      <c r="AA40" s="12">
        <v>37.869999999999997</v>
      </c>
      <c r="AB40" s="105">
        <v>5487100</v>
      </c>
      <c r="AC40" s="12">
        <v>37.869999999999997</v>
      </c>
      <c r="AD40" s="2">
        <f t="shared" si="0"/>
        <v>1.3200000000000003</v>
      </c>
      <c r="AE40" s="148" t="e">
        <f t="shared" si="1"/>
        <v>#DIV/0!</v>
      </c>
    </row>
    <row r="41" spans="15:31" x14ac:dyDescent="0.25">
      <c r="W41" s="143">
        <v>42425</v>
      </c>
      <c r="X41" s="12" t="s">
        <v>216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x14ac:dyDescent="0.25">
      <c r="W42" s="143">
        <v>42424</v>
      </c>
      <c r="X42" s="12">
        <v>37.5</v>
      </c>
      <c r="Y42" s="12">
        <v>37.86</v>
      </c>
      <c r="Z42" s="12">
        <v>37.08</v>
      </c>
      <c r="AA42" s="12">
        <v>37.74</v>
      </c>
      <c r="AB42" s="105">
        <v>2755300</v>
      </c>
      <c r="AC42" s="12">
        <v>37.549999999999997</v>
      </c>
      <c r="AD42" s="2">
        <f t="shared" si="0"/>
        <v>0.78000000000000114</v>
      </c>
      <c r="AE42" s="148">
        <f t="shared" si="1"/>
        <v>-3.450106157112609E-3</v>
      </c>
    </row>
    <row r="43" spans="15:31" x14ac:dyDescent="0.25">
      <c r="W43" s="143">
        <v>42423</v>
      </c>
      <c r="X43" s="12">
        <v>37.82</v>
      </c>
      <c r="Y43" s="12">
        <v>38.1</v>
      </c>
      <c r="Z43" s="12">
        <v>37.520000000000003</v>
      </c>
      <c r="AA43" s="12">
        <v>37.869999999999997</v>
      </c>
      <c r="AB43" s="105">
        <v>3719900</v>
      </c>
      <c r="AC43" s="12">
        <v>37.68</v>
      </c>
      <c r="AD43" s="2">
        <f t="shared" si="0"/>
        <v>0.57999999999999829</v>
      </c>
      <c r="AE43" s="148">
        <f t="shared" si="1"/>
        <v>-6.3291139240506666E-3</v>
      </c>
    </row>
    <row r="44" spans="15:31" x14ac:dyDescent="0.25">
      <c r="W44" s="143">
        <v>42422</v>
      </c>
      <c r="X44" s="12">
        <v>37.97</v>
      </c>
      <c r="Y44" s="12">
        <v>38.799999999999997</v>
      </c>
      <c r="Z44" s="12">
        <v>37.89</v>
      </c>
      <c r="AA44" s="12">
        <v>38.11</v>
      </c>
      <c r="AB44" s="105">
        <v>3529700</v>
      </c>
      <c r="AC44" s="12">
        <v>37.92</v>
      </c>
      <c r="AD44" s="2">
        <f t="shared" si="0"/>
        <v>0.90999999999999659</v>
      </c>
      <c r="AE44" s="148">
        <f t="shared" si="1"/>
        <v>1.7440300509793394E-2</v>
      </c>
    </row>
    <row r="45" spans="15:31" x14ac:dyDescent="0.25">
      <c r="O45" s="37"/>
      <c r="R45" s="37"/>
      <c r="W45" s="143">
        <v>42419</v>
      </c>
      <c r="X45" s="12">
        <v>37.44</v>
      </c>
      <c r="Y45" s="12">
        <v>37.58</v>
      </c>
      <c r="Z45" s="12">
        <v>36.85</v>
      </c>
      <c r="AA45" s="12">
        <v>37.46</v>
      </c>
      <c r="AB45" s="105">
        <v>3507900</v>
      </c>
      <c r="AC45" s="12">
        <v>37.270000000000003</v>
      </c>
      <c r="AD45" s="2">
        <f t="shared" si="0"/>
        <v>0.72999999999999687</v>
      </c>
      <c r="AE45" s="148">
        <f t="shared" si="1"/>
        <v>-1.0720986330742255E-3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115</v>
      </c>
      <c r="W46" s="143">
        <v>42418</v>
      </c>
      <c r="X46" s="12">
        <v>37.299999999999997</v>
      </c>
      <c r="Y46" s="12">
        <v>37.549999999999997</v>
      </c>
      <c r="Z46" s="12">
        <v>36.89</v>
      </c>
      <c r="AA46" s="12">
        <v>37.5</v>
      </c>
      <c r="AB46" s="105">
        <v>4634700</v>
      </c>
      <c r="AC46" s="12">
        <v>37.31</v>
      </c>
      <c r="AD46" s="2">
        <f t="shared" si="0"/>
        <v>0.65999999999999659</v>
      </c>
      <c r="AE46" s="148">
        <f t="shared" si="1"/>
        <v>1.879699248120259E-3</v>
      </c>
    </row>
    <row r="47" spans="15:31" ht="15.75" thickTop="1" x14ac:dyDescent="0.25">
      <c r="O47" s="93">
        <v>1.1000000000000001</v>
      </c>
      <c r="P47" s="93">
        <f>O47*$Q$4</f>
        <v>49.082000000000001</v>
      </c>
      <c r="Q47" s="37"/>
      <c r="R47" s="37"/>
      <c r="T47" s="138" t="s">
        <v>100</v>
      </c>
      <c r="U47" s="108">
        <v>44.87</v>
      </c>
      <c r="W47" s="143">
        <v>42417</v>
      </c>
      <c r="X47" s="12">
        <v>36.130000000000003</v>
      </c>
      <c r="Y47" s="12">
        <v>37.799999999999997</v>
      </c>
      <c r="Z47" s="12">
        <v>36.03</v>
      </c>
      <c r="AA47" s="12">
        <v>37.43</v>
      </c>
      <c r="AB47" s="105">
        <v>6600900</v>
      </c>
      <c r="AC47" s="12">
        <v>37.24</v>
      </c>
      <c r="AD47" s="2">
        <f t="shared" si="0"/>
        <v>1.769999999999996</v>
      </c>
      <c r="AE47" s="148">
        <f t="shared" si="1"/>
        <v>3.9642657733109932E-2</v>
      </c>
    </row>
    <row r="48" spans="15:31" x14ac:dyDescent="0.25">
      <c r="O48" s="93">
        <v>1.0900000000000001</v>
      </c>
      <c r="P48" s="93">
        <f t="shared" ref="P48:P67" si="12">O48*$Q$4</f>
        <v>48.635800000000003</v>
      </c>
      <c r="Q48" s="37"/>
      <c r="R48" s="37"/>
      <c r="T48" s="103" t="s">
        <v>101</v>
      </c>
      <c r="U48" s="98">
        <v>44.92</v>
      </c>
      <c r="W48" s="143">
        <v>42416</v>
      </c>
      <c r="X48" s="12">
        <v>35.270000000000003</v>
      </c>
      <c r="Y48" s="12">
        <v>36.1</v>
      </c>
      <c r="Z48" s="12">
        <v>34.840000000000003</v>
      </c>
      <c r="AA48" s="12">
        <v>36</v>
      </c>
      <c r="AB48" s="105">
        <v>4754300</v>
      </c>
      <c r="AC48" s="12">
        <v>35.82</v>
      </c>
      <c r="AD48" s="2">
        <f t="shared" si="0"/>
        <v>1.259999999999998</v>
      </c>
      <c r="AE48" s="148">
        <f t="shared" si="1"/>
        <v>3.4960993932389606E-2</v>
      </c>
    </row>
    <row r="49" spans="15:31" x14ac:dyDescent="0.25">
      <c r="O49" s="93">
        <v>1.08</v>
      </c>
      <c r="P49" s="93">
        <f t="shared" si="12"/>
        <v>48.189599999999999</v>
      </c>
      <c r="Q49" s="37"/>
      <c r="R49" s="37"/>
      <c r="T49" s="103" t="s">
        <v>102</v>
      </c>
      <c r="U49" s="98" t="s">
        <v>353</v>
      </c>
      <c r="W49" s="143">
        <v>42412</v>
      </c>
      <c r="X49" s="12">
        <v>33.76</v>
      </c>
      <c r="Y49" s="12">
        <v>34.81</v>
      </c>
      <c r="Z49" s="12">
        <v>33.42</v>
      </c>
      <c r="AA49" s="12">
        <v>34.79</v>
      </c>
      <c r="AB49" s="105">
        <v>4006900</v>
      </c>
      <c r="AC49" s="12">
        <v>34.61</v>
      </c>
      <c r="AD49" s="2">
        <f t="shared" si="0"/>
        <v>1.3900000000000006</v>
      </c>
      <c r="AE49" s="148">
        <f t="shared" si="1"/>
        <v>3.0366180410836385E-2</v>
      </c>
    </row>
    <row r="50" spans="15:31" x14ac:dyDescent="0.25">
      <c r="O50" s="93">
        <v>1.07</v>
      </c>
      <c r="P50" s="93">
        <f t="shared" si="12"/>
        <v>47.743400000000001</v>
      </c>
      <c r="Q50" s="93"/>
      <c r="R50" s="37"/>
      <c r="T50" s="103" t="s">
        <v>103</v>
      </c>
      <c r="U50" s="98" t="s">
        <v>354</v>
      </c>
      <c r="W50" s="143">
        <v>42411</v>
      </c>
      <c r="X50" s="12">
        <v>34.020000000000003</v>
      </c>
      <c r="Y50" s="12">
        <v>34.520000000000003</v>
      </c>
      <c r="Z50" s="12">
        <v>33.26</v>
      </c>
      <c r="AA50" s="12">
        <v>33.76</v>
      </c>
      <c r="AB50" s="105">
        <v>4834700</v>
      </c>
      <c r="AC50" s="12">
        <v>33.590000000000003</v>
      </c>
      <c r="AD50" s="2">
        <f t="shared" si="0"/>
        <v>1.2600000000000051</v>
      </c>
      <c r="AE50" s="148">
        <f t="shared" si="1"/>
        <v>-3.1709426347650504E-2</v>
      </c>
    </row>
    <row r="51" spans="15:31" x14ac:dyDescent="0.25">
      <c r="O51" s="93">
        <v>1.06</v>
      </c>
      <c r="P51" s="93">
        <f t="shared" si="12"/>
        <v>47.297199999999997</v>
      </c>
      <c r="Q51" s="93"/>
      <c r="R51" s="37"/>
      <c r="T51" s="103" t="s">
        <v>104</v>
      </c>
      <c r="U51" s="98">
        <v>50.93</v>
      </c>
      <c r="W51" s="143">
        <v>42410</v>
      </c>
      <c r="X51" s="12">
        <v>34.549999999999997</v>
      </c>
      <c r="Y51" s="12">
        <v>35.24</v>
      </c>
      <c r="Z51" s="12">
        <v>34.299999999999997</v>
      </c>
      <c r="AA51" s="12">
        <v>34.869999999999997</v>
      </c>
      <c r="AB51" s="105">
        <v>3657400</v>
      </c>
      <c r="AC51" s="12">
        <v>34.69</v>
      </c>
      <c r="AD51" s="2">
        <f t="shared" si="0"/>
        <v>0.94000000000000483</v>
      </c>
      <c r="AE51" s="148">
        <f t="shared" si="1"/>
        <v>1.7302052785923561E-2</v>
      </c>
    </row>
    <row r="52" spans="15:31" x14ac:dyDescent="0.25">
      <c r="O52" s="93">
        <v>1.05</v>
      </c>
      <c r="P52" s="93">
        <f t="shared" si="12"/>
        <v>46.850999999999999</v>
      </c>
      <c r="Q52" s="93"/>
      <c r="R52" s="37"/>
      <c r="T52" s="103" t="s">
        <v>105</v>
      </c>
      <c r="U52" s="98">
        <v>1.19099</v>
      </c>
      <c r="W52" s="143">
        <v>42409</v>
      </c>
      <c r="X52" s="12">
        <v>33.92</v>
      </c>
      <c r="Y52" s="12">
        <v>34.700000000000003</v>
      </c>
      <c r="Z52" s="12">
        <v>33.43</v>
      </c>
      <c r="AA52" s="12">
        <v>34.270000000000003</v>
      </c>
      <c r="AB52" s="105">
        <v>8404600</v>
      </c>
      <c r="AC52" s="12">
        <v>34.1</v>
      </c>
      <c r="AD52" s="2">
        <f t="shared" si="0"/>
        <v>1.2700000000000031</v>
      </c>
      <c r="AE52" s="148">
        <f t="shared" si="1"/>
        <v>2.9334115576418185E-4</v>
      </c>
    </row>
    <row r="53" spans="15:31" x14ac:dyDescent="0.25">
      <c r="O53" s="93">
        <v>1.04</v>
      </c>
      <c r="P53" s="93">
        <f t="shared" si="12"/>
        <v>46.404800000000002</v>
      </c>
      <c r="Q53" s="93"/>
      <c r="R53" s="37"/>
      <c r="T53" s="103" t="s">
        <v>106</v>
      </c>
      <c r="U53" s="98" t="s">
        <v>279</v>
      </c>
      <c r="W53" s="143">
        <v>42408</v>
      </c>
      <c r="X53" s="12">
        <v>36.049999999999997</v>
      </c>
      <c r="Y53" s="12">
        <v>36.119999999999997</v>
      </c>
      <c r="Z53" s="12">
        <v>33.770000000000003</v>
      </c>
      <c r="AA53" s="12">
        <v>34.26</v>
      </c>
      <c r="AB53" s="105">
        <v>9930400</v>
      </c>
      <c r="AC53" s="12">
        <v>34.090000000000003</v>
      </c>
      <c r="AD53" s="2">
        <f t="shared" si="0"/>
        <v>2.3499999999999943</v>
      </c>
      <c r="AE53" s="148">
        <f t="shared" si="1"/>
        <v>-5.9586206896551586E-2</v>
      </c>
    </row>
    <row r="54" spans="15:31" x14ac:dyDescent="0.25">
      <c r="O54" s="93">
        <v>1.03</v>
      </c>
      <c r="P54" s="93">
        <f t="shared" si="12"/>
        <v>45.958599999999997</v>
      </c>
      <c r="Q54" s="93"/>
      <c r="R54" s="37"/>
      <c r="T54" s="103"/>
      <c r="U54" s="98"/>
      <c r="W54" s="143">
        <v>42405</v>
      </c>
      <c r="X54" s="12">
        <v>37.31</v>
      </c>
      <c r="Y54" s="12">
        <v>37.61</v>
      </c>
      <c r="Z54" s="12">
        <v>36.39</v>
      </c>
      <c r="AA54" s="12">
        <v>36.43</v>
      </c>
      <c r="AB54" s="105">
        <v>7357000</v>
      </c>
      <c r="AC54" s="12">
        <v>36.25</v>
      </c>
      <c r="AD54" s="2">
        <f t="shared" si="0"/>
        <v>1.2199999999999989</v>
      </c>
      <c r="AE54" s="148">
        <f t="shared" si="1"/>
        <v>-2.8931154567372053E-2</v>
      </c>
    </row>
    <row r="55" spans="15:31" x14ac:dyDescent="0.25">
      <c r="O55" s="93">
        <v>1.02</v>
      </c>
      <c r="P55" s="93">
        <f t="shared" si="12"/>
        <v>45.5124</v>
      </c>
      <c r="Q55" s="93"/>
      <c r="R55" s="37"/>
      <c r="T55" s="103" t="s">
        <v>107</v>
      </c>
      <c r="U55" s="98" t="s">
        <v>355</v>
      </c>
      <c r="W55" s="143">
        <v>42404</v>
      </c>
      <c r="X55" s="12">
        <v>36.21</v>
      </c>
      <c r="Y55" s="12">
        <v>37.57</v>
      </c>
      <c r="Z55" s="12">
        <v>36.049999999999997</v>
      </c>
      <c r="AA55" s="12">
        <v>37.520000000000003</v>
      </c>
      <c r="AB55" s="105">
        <v>6034400</v>
      </c>
      <c r="AC55" s="12">
        <v>37.33</v>
      </c>
      <c r="AD55" s="2">
        <f t="shared" si="0"/>
        <v>1.5200000000000031</v>
      </c>
      <c r="AE55" s="148">
        <f t="shared" si="1"/>
        <v>3.5506241331484167E-2</v>
      </c>
    </row>
    <row r="56" spans="15:31" x14ac:dyDescent="0.25">
      <c r="O56" s="93">
        <v>1.01</v>
      </c>
      <c r="P56" s="93">
        <f t="shared" si="12"/>
        <v>45.066199999999995</v>
      </c>
      <c r="Q56" s="93"/>
      <c r="R56" s="37"/>
      <c r="T56" s="103" t="s">
        <v>108</v>
      </c>
      <c r="U56" s="98" t="s">
        <v>217</v>
      </c>
      <c r="W56" s="143">
        <v>42403</v>
      </c>
      <c r="X56" s="12">
        <v>37.65</v>
      </c>
      <c r="Y56" s="12">
        <v>37.71</v>
      </c>
      <c r="Z56" s="12">
        <v>35.47</v>
      </c>
      <c r="AA56" s="12">
        <v>36.229999999999997</v>
      </c>
      <c r="AB56" s="105">
        <v>6553900</v>
      </c>
      <c r="AC56" s="12">
        <v>36.049999999999997</v>
      </c>
      <c r="AD56" s="2">
        <f t="shared" si="0"/>
        <v>2.240000000000002</v>
      </c>
      <c r="AE56" s="148">
        <f t="shared" si="1"/>
        <v>-2.7253103076092966E-2</v>
      </c>
    </row>
    <row r="57" spans="15:31" x14ac:dyDescent="0.25">
      <c r="O57" s="93">
        <v>1</v>
      </c>
      <c r="P57" s="93">
        <f t="shared" si="12"/>
        <v>44.62</v>
      </c>
      <c r="Q57" s="93"/>
      <c r="R57" s="37"/>
      <c r="T57" s="103" t="s">
        <v>109</v>
      </c>
      <c r="U57" s="100">
        <v>5954228</v>
      </c>
      <c r="W57" s="143">
        <v>42402</v>
      </c>
      <c r="X57" s="12">
        <v>38.380000000000003</v>
      </c>
      <c r="Y57" s="12">
        <v>38.51</v>
      </c>
      <c r="Z57" s="12">
        <v>37.06</v>
      </c>
      <c r="AA57" s="12">
        <v>37.25</v>
      </c>
      <c r="AB57" s="105">
        <v>5731000</v>
      </c>
      <c r="AC57" s="12">
        <v>37.06</v>
      </c>
      <c r="AD57" s="2">
        <f t="shared" si="0"/>
        <v>1.4499999999999957</v>
      </c>
      <c r="AE57" s="148">
        <f t="shared" si="1"/>
        <v>-4.5091471270291117E-2</v>
      </c>
    </row>
    <row r="58" spans="15:31" x14ac:dyDescent="0.25">
      <c r="O58" s="93">
        <v>0.99</v>
      </c>
      <c r="P58" s="93">
        <f t="shared" si="12"/>
        <v>44.1738</v>
      </c>
      <c r="Q58" s="93"/>
      <c r="R58" s="37"/>
      <c r="T58" s="103" t="s">
        <v>112</v>
      </c>
      <c r="U58" s="100">
        <v>6211710</v>
      </c>
      <c r="W58" s="143">
        <v>42401</v>
      </c>
      <c r="X58" s="12">
        <v>39.18</v>
      </c>
      <c r="Y58" s="12">
        <v>39.42</v>
      </c>
      <c r="Z58" s="12">
        <v>38.479999999999997</v>
      </c>
      <c r="AA58" s="12">
        <v>39.01</v>
      </c>
      <c r="AB58" s="105">
        <v>8183300</v>
      </c>
      <c r="AC58" s="12">
        <v>38.81</v>
      </c>
      <c r="AD58" s="2">
        <f t="shared" si="0"/>
        <v>0.94000000000000483</v>
      </c>
      <c r="AE58" s="148">
        <f t="shared" si="1"/>
        <v>5.9616381544842501E-3</v>
      </c>
    </row>
    <row r="59" spans="15:31" x14ac:dyDescent="0.25">
      <c r="O59" s="93">
        <v>0.98</v>
      </c>
      <c r="P59" s="93">
        <f t="shared" si="12"/>
        <v>43.727599999999995</v>
      </c>
      <c r="Q59" s="93"/>
      <c r="T59" s="103" t="s">
        <v>110</v>
      </c>
      <c r="U59" s="98" t="s">
        <v>356</v>
      </c>
      <c r="W59" s="143">
        <v>42398</v>
      </c>
      <c r="X59" s="12">
        <v>37.24</v>
      </c>
      <c r="Y59" s="12">
        <v>38.840000000000003</v>
      </c>
      <c r="Z59" s="12">
        <v>37</v>
      </c>
      <c r="AA59" s="12">
        <v>38.78</v>
      </c>
      <c r="AB59" s="105">
        <v>9700900</v>
      </c>
      <c r="AC59" s="12">
        <v>38.58</v>
      </c>
      <c r="AD59" s="2">
        <f t="shared" si="0"/>
        <v>1.8400000000000034</v>
      </c>
      <c r="AE59" s="148">
        <f t="shared" si="1"/>
        <v>3.3762057877813501E-2</v>
      </c>
    </row>
    <row r="60" spans="15:31" x14ac:dyDescent="0.25">
      <c r="O60" s="93">
        <v>0.97</v>
      </c>
      <c r="P60" s="93">
        <f t="shared" si="12"/>
        <v>43.281399999999998</v>
      </c>
      <c r="Q60" s="93"/>
      <c r="T60" s="103" t="s">
        <v>113</v>
      </c>
      <c r="U60" s="98">
        <v>34.479999999999997</v>
      </c>
      <c r="W60" s="143">
        <v>42397</v>
      </c>
      <c r="X60" s="12">
        <v>37.35</v>
      </c>
      <c r="Y60" s="12">
        <v>37.770000000000003</v>
      </c>
      <c r="Z60" s="12">
        <v>36.520000000000003</v>
      </c>
      <c r="AA60" s="12">
        <v>37.51</v>
      </c>
      <c r="AB60" s="105">
        <v>6026200</v>
      </c>
      <c r="AC60" s="12">
        <v>37.32</v>
      </c>
      <c r="AD60" s="2">
        <f t="shared" si="0"/>
        <v>1.25</v>
      </c>
      <c r="AE60" s="148">
        <f t="shared" si="1"/>
        <v>9.7402597402598268E-3</v>
      </c>
    </row>
    <row r="61" spans="15:31" x14ac:dyDescent="0.25">
      <c r="O61" s="93">
        <v>0.96</v>
      </c>
      <c r="P61" s="93">
        <f t="shared" si="12"/>
        <v>42.835199999999993</v>
      </c>
      <c r="Q61" s="93"/>
      <c r="T61" s="103" t="s">
        <v>114</v>
      </c>
      <c r="U61" s="98">
        <v>1.29</v>
      </c>
      <c r="W61" s="143">
        <v>42396</v>
      </c>
      <c r="X61" s="12">
        <v>37.92</v>
      </c>
      <c r="Y61" s="12">
        <v>38.31</v>
      </c>
      <c r="Z61" s="12">
        <v>36.96</v>
      </c>
      <c r="AA61" s="12">
        <v>37.15</v>
      </c>
      <c r="AB61" s="105">
        <v>5122700</v>
      </c>
      <c r="AC61" s="12">
        <v>36.96</v>
      </c>
      <c r="AD61" s="2">
        <f t="shared" si="0"/>
        <v>1.3500000000000014</v>
      </c>
      <c r="AE61" s="148">
        <f t="shared" si="1"/>
        <v>-2.7112397999473625E-2</v>
      </c>
    </row>
    <row r="62" spans="15:31" x14ac:dyDescent="0.25">
      <c r="O62" s="93">
        <v>0.95</v>
      </c>
      <c r="P62" s="93">
        <f t="shared" si="12"/>
        <v>42.388999999999996</v>
      </c>
      <c r="Q62" s="93"/>
      <c r="T62" s="103" t="s">
        <v>111</v>
      </c>
      <c r="U62" s="98" t="s">
        <v>294</v>
      </c>
      <c r="W62" s="143">
        <v>42395</v>
      </c>
      <c r="X62" s="12">
        <v>37.22</v>
      </c>
      <c r="Y62" s="12">
        <v>38.24</v>
      </c>
      <c r="Z62" s="12">
        <v>37.11</v>
      </c>
      <c r="AA62" s="12">
        <v>38.18</v>
      </c>
      <c r="AB62" s="105">
        <v>5461300</v>
      </c>
      <c r="AC62" s="12">
        <v>37.99</v>
      </c>
      <c r="AD62" s="2">
        <f t="shared" si="0"/>
        <v>1.1300000000000026</v>
      </c>
      <c r="AE62" s="148">
        <f t="shared" si="1"/>
        <v>2.8424472116946431E-2</v>
      </c>
    </row>
    <row r="63" spans="15:31" x14ac:dyDescent="0.25">
      <c r="O63" s="93">
        <v>0.94</v>
      </c>
      <c r="P63" s="93">
        <f t="shared" si="12"/>
        <v>41.942799999999998</v>
      </c>
      <c r="Q63" s="93"/>
      <c r="W63" s="143">
        <v>42394</v>
      </c>
      <c r="X63" s="12">
        <v>36.799999999999997</v>
      </c>
      <c r="Y63" s="12">
        <v>37.479999999999997</v>
      </c>
      <c r="Z63" s="12">
        <v>36.67</v>
      </c>
      <c r="AA63" s="12">
        <v>37.130000000000003</v>
      </c>
      <c r="AB63" s="105">
        <v>5988300</v>
      </c>
      <c r="AC63" s="12">
        <v>36.94</v>
      </c>
      <c r="AD63" s="2">
        <f t="shared" si="0"/>
        <v>0.80999999999999517</v>
      </c>
      <c r="AE63" s="148">
        <f t="shared" si="1"/>
        <v>4.350190320826508E-3</v>
      </c>
    </row>
    <row r="64" spans="15:31" x14ac:dyDescent="0.25">
      <c r="O64" s="93">
        <v>0.93</v>
      </c>
      <c r="P64" s="93">
        <f t="shared" si="12"/>
        <v>41.496600000000001</v>
      </c>
      <c r="Q64" s="93"/>
      <c r="W64" s="143">
        <v>42391</v>
      </c>
      <c r="X64" s="12">
        <v>37.39</v>
      </c>
      <c r="Y64" s="12">
        <v>37.799999999999997</v>
      </c>
      <c r="Z64" s="12">
        <v>36.590000000000003</v>
      </c>
      <c r="AA64" s="12">
        <v>36.97</v>
      </c>
      <c r="AB64" s="105">
        <v>3676100</v>
      </c>
      <c r="AC64" s="12">
        <v>36.78</v>
      </c>
      <c r="AD64" s="2">
        <f t="shared" si="0"/>
        <v>1.2099999999999937</v>
      </c>
      <c r="AE64" s="148">
        <f t="shared" si="1"/>
        <v>3.2733224222587509E-3</v>
      </c>
    </row>
    <row r="65" spans="15:31" x14ac:dyDescent="0.25">
      <c r="O65" s="93">
        <v>0.92</v>
      </c>
      <c r="P65" s="93">
        <f t="shared" si="12"/>
        <v>41.050399999999996</v>
      </c>
      <c r="Q65" s="93"/>
      <c r="W65" s="143">
        <v>42390</v>
      </c>
      <c r="X65" s="12">
        <v>36.18</v>
      </c>
      <c r="Y65" s="12">
        <v>37.49</v>
      </c>
      <c r="Z65" s="12">
        <v>35.630000000000003</v>
      </c>
      <c r="AA65" s="12">
        <v>36.85</v>
      </c>
      <c r="AB65" s="105">
        <v>7980800</v>
      </c>
      <c r="AC65" s="12">
        <v>36.659999999999997</v>
      </c>
      <c r="AD65" s="2">
        <f t="shared" si="0"/>
        <v>1.8599999999999994</v>
      </c>
      <c r="AE65" s="148">
        <f t="shared" si="1"/>
        <v>2.145444413485631E-2</v>
      </c>
    </row>
    <row r="66" spans="15:31" x14ac:dyDescent="0.25">
      <c r="O66" s="93">
        <v>0.91</v>
      </c>
      <c r="P66" s="93">
        <f t="shared" si="12"/>
        <v>40.604199999999999</v>
      </c>
      <c r="Q66" s="93"/>
      <c r="W66" s="143">
        <v>42389</v>
      </c>
      <c r="X66" s="12">
        <v>35.58</v>
      </c>
      <c r="Y66" s="12">
        <v>36.43</v>
      </c>
      <c r="Z66" s="12">
        <v>34.5</v>
      </c>
      <c r="AA66" s="12">
        <v>36.07</v>
      </c>
      <c r="AB66" s="105">
        <v>8847100</v>
      </c>
      <c r="AC66" s="12">
        <v>35.89</v>
      </c>
      <c r="AD66" s="2">
        <f t="shared" si="0"/>
        <v>1.9299999999999997</v>
      </c>
      <c r="AE66" s="148">
        <f t="shared" si="1"/>
        <v>-3.6091060521933338E-3</v>
      </c>
    </row>
    <row r="67" spans="15:31" x14ac:dyDescent="0.25">
      <c r="O67" s="93">
        <v>0.9</v>
      </c>
      <c r="P67" s="93">
        <f t="shared" si="12"/>
        <v>40.158000000000001</v>
      </c>
      <c r="Q67" s="93"/>
      <c r="W67" s="143">
        <v>42388</v>
      </c>
      <c r="X67" s="12">
        <v>37.68</v>
      </c>
      <c r="Y67" s="12">
        <v>37.840000000000003</v>
      </c>
      <c r="Z67" s="12">
        <v>35.630000000000003</v>
      </c>
      <c r="AA67" s="12">
        <v>36.200000000000003</v>
      </c>
      <c r="AB67" s="105">
        <v>5970700</v>
      </c>
      <c r="AC67" s="12">
        <v>36.020000000000003</v>
      </c>
      <c r="AD67" s="2">
        <f t="shared" ref="AD67:AD68" si="13">Y67-Z67</f>
        <v>2.2100000000000009</v>
      </c>
      <c r="AE67" s="148">
        <f t="shared" ref="AE67" si="14">AC67/AC68-1</f>
        <v>-2.4905251759610003E-2</v>
      </c>
    </row>
    <row r="68" spans="15:31" x14ac:dyDescent="0.25">
      <c r="O68" s="37"/>
      <c r="W68" s="143">
        <v>42384</v>
      </c>
      <c r="X68" s="12">
        <v>36.369999999999997</v>
      </c>
      <c r="Y68" s="12">
        <v>37.19</v>
      </c>
      <c r="Z68" s="12">
        <v>36.1</v>
      </c>
      <c r="AA68" s="12">
        <v>37.130000000000003</v>
      </c>
      <c r="AB68" s="105">
        <v>6538600</v>
      </c>
      <c r="AC68" s="12">
        <v>36.94</v>
      </c>
      <c r="AD68" s="2">
        <f t="shared" si="13"/>
        <v>1.0899999999999963</v>
      </c>
      <c r="AE68" s="148" t="e">
        <f>AC68/AC69-1</f>
        <v>#DIV/0!</v>
      </c>
    </row>
    <row r="69" spans="15:31" x14ac:dyDescent="0.25">
      <c r="O69" s="37"/>
      <c r="W69" s="324" t="s">
        <v>124</v>
      </c>
      <c r="AB69" s="265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42480</v>
      </c>
      <c r="X2" s="12">
        <v>51.34</v>
      </c>
      <c r="Y2" s="12">
        <v>52.32</v>
      </c>
      <c r="Z2" s="12">
        <v>50.84</v>
      </c>
      <c r="AA2" s="12">
        <v>51.98</v>
      </c>
      <c r="AB2" s="105">
        <v>3396000</v>
      </c>
      <c r="AC2" s="12">
        <v>51.98</v>
      </c>
      <c r="AD2" s="2">
        <f>Y2-Z2</f>
        <v>1.4799999999999969</v>
      </c>
      <c r="AE2" s="148">
        <f>AC2/AC3-1</f>
        <v>0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51.98</v>
      </c>
      <c r="T3" s="1">
        <v>42312</v>
      </c>
      <c r="U3" t="s">
        <v>164</v>
      </c>
      <c r="W3" s="143">
        <v>42479</v>
      </c>
      <c r="X3" s="12">
        <v>52.71</v>
      </c>
      <c r="Y3" s="12">
        <v>52.71</v>
      </c>
      <c r="Z3" s="12">
        <v>51.83</v>
      </c>
      <c r="AA3" s="12">
        <v>51.98</v>
      </c>
      <c r="AB3" s="105">
        <v>3926700</v>
      </c>
      <c r="AC3" s="12">
        <v>51.98</v>
      </c>
      <c r="AD3" s="2">
        <f t="shared" ref="AD3:AD66" si="1">Y3-Z3</f>
        <v>0.88000000000000256</v>
      </c>
      <c r="AE3" s="148">
        <f t="shared" ref="AE3:AE66" si="2">AC3/AC4-1</f>
        <v>-1.2537993920972768E-2</v>
      </c>
      <c r="AI3" t="s">
        <v>182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51.98</v>
      </c>
      <c r="W4" s="143">
        <v>42478</v>
      </c>
      <c r="X4" s="12">
        <v>52.17</v>
      </c>
      <c r="Y4" s="12">
        <v>52.95</v>
      </c>
      <c r="Z4" s="12">
        <v>52.14</v>
      </c>
      <c r="AA4" s="12">
        <v>52.64</v>
      </c>
      <c r="AB4" s="105">
        <v>1577400</v>
      </c>
      <c r="AC4" s="12">
        <v>52.64</v>
      </c>
      <c r="AD4" s="2">
        <f t="shared" si="1"/>
        <v>0.81000000000000227</v>
      </c>
      <c r="AE4" s="148">
        <f t="shared" si="2"/>
        <v>6.6934404283802706E-3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42475</v>
      </c>
      <c r="X5" s="12">
        <v>51.68</v>
      </c>
      <c r="Y5" s="12">
        <v>52.44</v>
      </c>
      <c r="Z5" s="12">
        <v>51.48</v>
      </c>
      <c r="AA5" s="12">
        <v>52.29</v>
      </c>
      <c r="AB5" s="105">
        <v>1928500</v>
      </c>
      <c r="AC5" s="12">
        <v>52.29</v>
      </c>
      <c r="AD5" s="2">
        <f t="shared" si="1"/>
        <v>0.96000000000000085</v>
      </c>
      <c r="AE5" s="148">
        <f t="shared" si="2"/>
        <v>9.4594594594594739E-3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42474</v>
      </c>
      <c r="X6" s="12">
        <v>53.07</v>
      </c>
      <c r="Y6" s="12">
        <v>53.36</v>
      </c>
      <c r="Z6" s="12">
        <v>51.59</v>
      </c>
      <c r="AA6" s="12">
        <v>51.8</v>
      </c>
      <c r="AB6" s="105">
        <v>2048100</v>
      </c>
      <c r="AC6" s="12">
        <v>51.8</v>
      </c>
      <c r="AD6" s="2">
        <f t="shared" si="1"/>
        <v>1.769999999999996</v>
      </c>
      <c r="AE6" s="148">
        <f t="shared" si="2"/>
        <v>-2.539981185324558E-2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42473</v>
      </c>
      <c r="X7" s="12">
        <v>51.93</v>
      </c>
      <c r="Y7" s="12">
        <v>53.48</v>
      </c>
      <c r="Z7" s="12">
        <v>51.34</v>
      </c>
      <c r="AA7" s="12">
        <v>53.15</v>
      </c>
      <c r="AB7" s="105">
        <v>3523000</v>
      </c>
      <c r="AC7" s="12">
        <v>53.15</v>
      </c>
      <c r="AD7" s="2">
        <f t="shared" si="1"/>
        <v>2.1399999999999935</v>
      </c>
      <c r="AE7" s="148">
        <f t="shared" si="2"/>
        <v>2.9639674544750028E-2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42472</v>
      </c>
      <c r="X8" s="12">
        <v>51.38</v>
      </c>
      <c r="Y8" s="12">
        <v>51.95</v>
      </c>
      <c r="Z8" s="12">
        <v>50.79</v>
      </c>
      <c r="AA8" s="12">
        <v>51.62</v>
      </c>
      <c r="AB8" s="105">
        <v>2511000</v>
      </c>
      <c r="AC8" s="12">
        <v>51.62</v>
      </c>
      <c r="AD8" s="2">
        <f t="shared" si="1"/>
        <v>1.1600000000000037</v>
      </c>
      <c r="AE8" s="148">
        <f t="shared" si="2"/>
        <v>4.6710782405603446E-3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42471</v>
      </c>
      <c r="X9" s="12">
        <v>51.3</v>
      </c>
      <c r="Y9" s="12">
        <v>52.74</v>
      </c>
      <c r="Z9" s="12">
        <v>50.41</v>
      </c>
      <c r="AA9" s="12">
        <v>51.38</v>
      </c>
      <c r="AB9" s="105">
        <v>4049300</v>
      </c>
      <c r="AC9" s="12">
        <v>51.38</v>
      </c>
      <c r="AD9" s="2">
        <f t="shared" si="1"/>
        <v>2.3300000000000054</v>
      </c>
      <c r="AE9" s="148">
        <f t="shared" si="2"/>
        <v>3.711662434069174E-3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42468</v>
      </c>
      <c r="X10" s="12">
        <v>54.03</v>
      </c>
      <c r="Y10" s="12">
        <v>54.2</v>
      </c>
      <c r="Z10" s="12">
        <v>51.11</v>
      </c>
      <c r="AA10" s="12">
        <v>51.19</v>
      </c>
      <c r="AB10" s="105">
        <v>4611000</v>
      </c>
      <c r="AC10" s="12">
        <v>51.19</v>
      </c>
      <c r="AD10" s="2">
        <f t="shared" si="1"/>
        <v>3.0900000000000034</v>
      </c>
      <c r="AE10" s="148">
        <f t="shared" si="2"/>
        <v>-4.7450688500186189E-2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42467</v>
      </c>
      <c r="X11" s="12">
        <v>55.66</v>
      </c>
      <c r="Y11" s="12">
        <v>55.95</v>
      </c>
      <c r="Z11" s="12">
        <v>53.46</v>
      </c>
      <c r="AA11" s="12">
        <v>53.74</v>
      </c>
      <c r="AB11" s="105">
        <v>4169000</v>
      </c>
      <c r="AC11" s="12">
        <v>53.74</v>
      </c>
      <c r="AD11" s="2">
        <f t="shared" si="1"/>
        <v>2.490000000000002</v>
      </c>
      <c r="AE11" s="148">
        <f t="shared" si="2"/>
        <v>-4.5809659090909061E-2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42466</v>
      </c>
      <c r="X12" s="12">
        <v>55.97</v>
      </c>
      <c r="Y12" s="12">
        <v>56.6</v>
      </c>
      <c r="Z12" s="12">
        <v>55.55</v>
      </c>
      <c r="AA12" s="12">
        <v>56.32</v>
      </c>
      <c r="AB12" s="105">
        <v>2023900</v>
      </c>
      <c r="AC12" s="12">
        <v>56.32</v>
      </c>
      <c r="AD12" s="2">
        <f t="shared" si="1"/>
        <v>1.0500000000000043</v>
      </c>
      <c r="AE12" s="148">
        <f t="shared" si="2"/>
        <v>7.5134168157424686E-3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42465</v>
      </c>
      <c r="X13" s="12">
        <v>56.22</v>
      </c>
      <c r="Y13" s="12">
        <v>56.71</v>
      </c>
      <c r="Z13" s="12">
        <v>55.82</v>
      </c>
      <c r="AA13" s="12">
        <v>55.9</v>
      </c>
      <c r="AB13" s="105">
        <v>2493100</v>
      </c>
      <c r="AC13" s="12">
        <v>55.9</v>
      </c>
      <c r="AD13" s="2">
        <f t="shared" si="1"/>
        <v>0.89000000000000057</v>
      </c>
      <c r="AE13" s="148">
        <f t="shared" si="2"/>
        <v>-7.9858030168589167E-3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42464</v>
      </c>
      <c r="X14" s="12">
        <v>57.39</v>
      </c>
      <c r="Y14" s="12">
        <v>58.63</v>
      </c>
      <c r="Z14" s="12">
        <v>56.28</v>
      </c>
      <c r="AA14" s="12">
        <v>56.35</v>
      </c>
      <c r="AB14" s="105">
        <v>3126300</v>
      </c>
      <c r="AC14" s="12">
        <v>56.35</v>
      </c>
      <c r="AD14" s="2">
        <f t="shared" si="1"/>
        <v>2.3500000000000014</v>
      </c>
      <c r="AE14" s="148">
        <f t="shared" si="2"/>
        <v>-1.0882920835527443E-2</v>
      </c>
    </row>
    <row r="15" spans="1:43" x14ac:dyDescent="0.25">
      <c r="B15" s="1"/>
      <c r="C15" s="4"/>
      <c r="W15" s="143">
        <v>42461</v>
      </c>
      <c r="X15" s="12">
        <v>56.82</v>
      </c>
      <c r="Y15" s="12">
        <v>57.06</v>
      </c>
      <c r="Z15" s="12">
        <v>56.04</v>
      </c>
      <c r="AA15" s="12">
        <v>56.97</v>
      </c>
      <c r="AB15" s="105">
        <v>2532600</v>
      </c>
      <c r="AC15" s="12">
        <v>56.97</v>
      </c>
      <c r="AD15" s="2">
        <f t="shared" si="1"/>
        <v>1.0200000000000031</v>
      </c>
      <c r="AE15" s="148">
        <f t="shared" si="2"/>
        <v>1.7556179775279901E-4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42460</v>
      </c>
      <c r="X16" s="12">
        <v>56.87</v>
      </c>
      <c r="Y16" s="12">
        <v>57.54</v>
      </c>
      <c r="Z16" s="12">
        <v>56.84</v>
      </c>
      <c r="AA16" s="12">
        <v>56.96</v>
      </c>
      <c r="AB16" s="105">
        <v>1907600</v>
      </c>
      <c r="AC16" s="12">
        <v>56.96</v>
      </c>
      <c r="AD16" s="2">
        <f t="shared" si="1"/>
        <v>0.69999999999999574</v>
      </c>
      <c r="AE16" s="148">
        <f t="shared" si="2"/>
        <v>1.5825567082821124E-3</v>
      </c>
    </row>
    <row r="17" spans="2:31" x14ac:dyDescent="0.25">
      <c r="G17" s="2"/>
      <c r="W17" s="143">
        <v>42459</v>
      </c>
      <c r="X17" s="12">
        <v>56.9</v>
      </c>
      <c r="Y17" s="12">
        <v>57.19</v>
      </c>
      <c r="Z17" s="12">
        <v>56.41</v>
      </c>
      <c r="AA17" s="12">
        <v>56.87</v>
      </c>
      <c r="AB17" s="105">
        <v>1516400</v>
      </c>
      <c r="AC17" s="12">
        <v>56.87</v>
      </c>
      <c r="AD17" s="2">
        <f t="shared" si="1"/>
        <v>0.78000000000000114</v>
      </c>
      <c r="AE17" s="148">
        <f t="shared" si="2"/>
        <v>8.8699662941280621E-3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3" t="s">
        <v>167</v>
      </c>
      <c r="H18" s="213" t="s">
        <v>90</v>
      </c>
      <c r="W18" s="143">
        <v>42458</v>
      </c>
      <c r="X18" s="12">
        <v>56.14</v>
      </c>
      <c r="Y18" s="12">
        <v>56.4</v>
      </c>
      <c r="Z18" s="12">
        <v>55.7</v>
      </c>
      <c r="AA18" s="12">
        <v>56.37</v>
      </c>
      <c r="AB18" s="105">
        <v>1655900</v>
      </c>
      <c r="AC18" s="12">
        <v>56.37</v>
      </c>
      <c r="AD18" s="2">
        <f t="shared" si="1"/>
        <v>0.69999999999999574</v>
      </c>
      <c r="AE18" s="148">
        <f t="shared" si="2"/>
        <v>1.7771459036786119E-3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42457</v>
      </c>
      <c r="X19" s="12">
        <v>55.74</v>
      </c>
      <c r="Y19" s="12">
        <v>56.66</v>
      </c>
      <c r="Z19" s="12">
        <v>55.48</v>
      </c>
      <c r="AA19" s="12">
        <v>56.27</v>
      </c>
      <c r="AB19" s="105">
        <v>1604400</v>
      </c>
      <c r="AC19" s="12">
        <v>56.27</v>
      </c>
      <c r="AD19" s="2">
        <f t="shared" si="1"/>
        <v>1.1799999999999997</v>
      </c>
      <c r="AE19" s="148">
        <f t="shared" si="2"/>
        <v>1.332613001980909E-2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42453</v>
      </c>
      <c r="X20" s="12">
        <v>55.81</v>
      </c>
      <c r="Y20" s="12">
        <v>55.82</v>
      </c>
      <c r="Z20" s="12">
        <v>55.05</v>
      </c>
      <c r="AA20" s="12">
        <v>55.53</v>
      </c>
      <c r="AB20" s="105">
        <v>1994700</v>
      </c>
      <c r="AC20" s="12">
        <v>55.53</v>
      </c>
      <c r="AD20" s="2">
        <f t="shared" si="1"/>
        <v>0.77000000000000313</v>
      </c>
      <c r="AE20" s="148">
        <f t="shared" si="2"/>
        <v>-7.1517968889682759E-3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42452</v>
      </c>
      <c r="X21" s="12">
        <v>56.04</v>
      </c>
      <c r="Y21" s="12">
        <v>56.55</v>
      </c>
      <c r="Z21" s="12">
        <v>55.38</v>
      </c>
      <c r="AA21" s="12">
        <v>55.93</v>
      </c>
      <c r="AB21" s="105">
        <v>2081700</v>
      </c>
      <c r="AC21" s="12">
        <v>55.93</v>
      </c>
      <c r="AD21" s="2">
        <f t="shared" si="1"/>
        <v>1.1699999999999946</v>
      </c>
      <c r="AE21" s="148">
        <f t="shared" si="2"/>
        <v>-1.9628836545324546E-3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42451</v>
      </c>
      <c r="X22" s="12">
        <v>56.59</v>
      </c>
      <c r="Y22" s="12">
        <v>56.75</v>
      </c>
      <c r="Z22" s="12">
        <v>55.37</v>
      </c>
      <c r="AA22" s="12">
        <v>56.04</v>
      </c>
      <c r="AB22" s="105">
        <v>1843000</v>
      </c>
      <c r="AC22" s="12">
        <v>56.04</v>
      </c>
      <c r="AD22" s="2">
        <f t="shared" si="1"/>
        <v>1.3800000000000026</v>
      </c>
      <c r="AE22" s="148">
        <f t="shared" si="2"/>
        <v>-1.5460295151089265E-2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42450</v>
      </c>
      <c r="X23" s="12">
        <v>56.77</v>
      </c>
      <c r="Y23" s="12">
        <v>57.48</v>
      </c>
      <c r="Z23" s="12">
        <v>56.65</v>
      </c>
      <c r="AA23" s="12">
        <v>56.92</v>
      </c>
      <c r="AB23" s="105">
        <v>1419300</v>
      </c>
      <c r="AC23" s="12">
        <v>56.92</v>
      </c>
      <c r="AD23" s="2">
        <f t="shared" si="1"/>
        <v>0.82999999999999829</v>
      </c>
      <c r="AE23" s="148">
        <f t="shared" si="2"/>
        <v>-8.7765490609093E-4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42447</v>
      </c>
      <c r="X24" s="12">
        <v>57.17</v>
      </c>
      <c r="Y24" s="12">
        <v>57.54</v>
      </c>
      <c r="Z24" s="12">
        <v>56.22</v>
      </c>
      <c r="AA24" s="12">
        <v>56.97</v>
      </c>
      <c r="AB24" s="105">
        <v>2974600</v>
      </c>
      <c r="AC24" s="12">
        <v>56.97</v>
      </c>
      <c r="AD24" s="2">
        <f t="shared" si="1"/>
        <v>1.3200000000000003</v>
      </c>
      <c r="AE24" s="148">
        <f t="shared" si="2"/>
        <v>3.1695721077653616E-3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42446</v>
      </c>
      <c r="X25" s="12">
        <v>56.08</v>
      </c>
      <c r="Y25" s="12">
        <v>57.09</v>
      </c>
      <c r="Z25" s="12">
        <v>56.07</v>
      </c>
      <c r="AA25" s="12">
        <v>56.79</v>
      </c>
      <c r="AB25" s="105">
        <v>2531800</v>
      </c>
      <c r="AC25" s="12">
        <v>56.79</v>
      </c>
      <c r="AD25" s="2">
        <f t="shared" si="1"/>
        <v>1.0200000000000031</v>
      </c>
      <c r="AE25" s="148">
        <f t="shared" si="2"/>
        <v>1.3021762397431358E-2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42445</v>
      </c>
      <c r="X26" s="12">
        <v>57</v>
      </c>
      <c r="Y26" s="12">
        <v>57.15</v>
      </c>
      <c r="Z26" s="12">
        <v>55.2</v>
      </c>
      <c r="AA26" s="12">
        <v>56.06</v>
      </c>
      <c r="AB26" s="105">
        <v>3585000</v>
      </c>
      <c r="AC26" s="12">
        <v>56.06</v>
      </c>
      <c r="AD26" s="2">
        <f t="shared" si="1"/>
        <v>1.9499999999999957</v>
      </c>
      <c r="AE26" s="148">
        <f t="shared" si="2"/>
        <v>-2.1469715482632212E-2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42444</v>
      </c>
      <c r="X27" s="12">
        <v>58.23</v>
      </c>
      <c r="Y27" s="12">
        <v>58.46</v>
      </c>
      <c r="Z27" s="12">
        <v>56.66</v>
      </c>
      <c r="AA27" s="12">
        <v>57.29</v>
      </c>
      <c r="AB27" s="105">
        <v>2411300</v>
      </c>
      <c r="AC27" s="12">
        <v>57.29</v>
      </c>
      <c r="AD27" s="2">
        <f t="shared" si="1"/>
        <v>1.8000000000000043</v>
      </c>
      <c r="AE27" s="148">
        <f t="shared" si="2"/>
        <v>-2.1352921079603737E-2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42443</v>
      </c>
      <c r="X28" s="12">
        <v>58.52</v>
      </c>
      <c r="Y28" s="12">
        <v>59.49</v>
      </c>
      <c r="Z28" s="12">
        <v>58.47</v>
      </c>
      <c r="AA28" s="12">
        <v>58.54</v>
      </c>
      <c r="AB28" s="105">
        <v>2516900</v>
      </c>
      <c r="AC28" s="12">
        <v>58.54</v>
      </c>
      <c r="AD28" s="2">
        <f t="shared" si="1"/>
        <v>1.0200000000000031</v>
      </c>
      <c r="AE28" s="148">
        <f t="shared" si="2"/>
        <v>6.8376068376063692E-4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42440</v>
      </c>
      <c r="X29" s="12">
        <v>58.01</v>
      </c>
      <c r="Y29" s="12">
        <v>58.6</v>
      </c>
      <c r="Z29" s="12">
        <v>57.66</v>
      </c>
      <c r="AA29" s="12">
        <v>58.5</v>
      </c>
      <c r="AB29" s="105">
        <v>2286200</v>
      </c>
      <c r="AC29" s="12">
        <v>58.5</v>
      </c>
      <c r="AD29" s="2">
        <f t="shared" si="1"/>
        <v>0.94000000000000483</v>
      </c>
      <c r="AE29" s="148">
        <f t="shared" si="2"/>
        <v>1.9696705595258823E-2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42439</v>
      </c>
      <c r="X30" s="12">
        <v>58.19</v>
      </c>
      <c r="Y30" s="12">
        <v>58.32</v>
      </c>
      <c r="Z30" s="12">
        <v>56.53</v>
      </c>
      <c r="AA30" s="12">
        <v>57.37</v>
      </c>
      <c r="AB30" s="105">
        <v>3203900</v>
      </c>
      <c r="AC30" s="12">
        <v>57.37</v>
      </c>
      <c r="AD30" s="2">
        <f t="shared" si="1"/>
        <v>1.7899999999999991</v>
      </c>
      <c r="AE30" s="148">
        <f t="shared" si="2"/>
        <v>-1.3243894048847626E-2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42438</v>
      </c>
      <c r="X31" s="12">
        <v>57.27</v>
      </c>
      <c r="Y31" s="12">
        <v>58.5</v>
      </c>
      <c r="Z31" s="12">
        <v>56.73</v>
      </c>
      <c r="AA31" s="12">
        <v>58.14</v>
      </c>
      <c r="AB31" s="105">
        <v>2958000</v>
      </c>
      <c r="AC31" s="12">
        <v>58.14</v>
      </c>
      <c r="AD31" s="2">
        <f t="shared" si="1"/>
        <v>1.7700000000000031</v>
      </c>
      <c r="AE31" s="148">
        <f t="shared" si="2"/>
        <v>2.4493392070484621E-2</v>
      </c>
    </row>
    <row r="32" spans="2:31" x14ac:dyDescent="0.25">
      <c r="W32" s="143">
        <v>42437</v>
      </c>
      <c r="X32" s="12">
        <v>57.08</v>
      </c>
      <c r="Y32" s="12">
        <v>57.61</v>
      </c>
      <c r="Z32" s="12">
        <v>56.34</v>
      </c>
      <c r="AA32" s="12">
        <v>56.75</v>
      </c>
      <c r="AB32" s="105">
        <v>2278300</v>
      </c>
      <c r="AC32" s="12">
        <v>56.75</v>
      </c>
      <c r="AD32" s="2">
        <f t="shared" si="1"/>
        <v>1.269999999999996</v>
      </c>
      <c r="AE32" s="148">
        <f t="shared" si="2"/>
        <v>-1.184050148006266E-2</v>
      </c>
    </row>
    <row r="33" spans="15:31" x14ac:dyDescent="0.25">
      <c r="W33" s="143">
        <v>42436</v>
      </c>
      <c r="X33" s="12">
        <v>57.14</v>
      </c>
      <c r="Y33" s="12">
        <v>57.7</v>
      </c>
      <c r="Z33" s="12">
        <v>56.77</v>
      </c>
      <c r="AA33" s="12">
        <v>57.43</v>
      </c>
      <c r="AB33" s="105">
        <v>2010100</v>
      </c>
      <c r="AC33" s="12">
        <v>57.43</v>
      </c>
      <c r="AD33" s="2">
        <f t="shared" si="1"/>
        <v>0.92999999999999972</v>
      </c>
      <c r="AE33" s="148">
        <f t="shared" si="2"/>
        <v>4.7235829251224271E-3</v>
      </c>
    </row>
    <row r="34" spans="15:31" x14ac:dyDescent="0.25">
      <c r="W34" s="143">
        <v>42433</v>
      </c>
      <c r="X34" s="12">
        <v>57.52</v>
      </c>
      <c r="Y34" s="12">
        <v>57.86</v>
      </c>
      <c r="Z34" s="12">
        <v>56.87</v>
      </c>
      <c r="AA34" s="12">
        <v>57.16</v>
      </c>
      <c r="AB34" s="105">
        <v>2317700</v>
      </c>
      <c r="AC34" s="12">
        <v>57.16</v>
      </c>
      <c r="AD34" s="2">
        <f t="shared" si="1"/>
        <v>0.99000000000000199</v>
      </c>
      <c r="AE34" s="148">
        <f t="shared" si="2"/>
        <v>-5.2456723203364586E-4</v>
      </c>
    </row>
    <row r="35" spans="15:31" x14ac:dyDescent="0.25">
      <c r="W35" s="143">
        <v>42432</v>
      </c>
      <c r="X35" s="12">
        <v>57.75</v>
      </c>
      <c r="Y35" s="12">
        <v>57.76</v>
      </c>
      <c r="Z35" s="12">
        <v>56.71</v>
      </c>
      <c r="AA35" s="12">
        <v>57.19</v>
      </c>
      <c r="AB35" s="105">
        <v>3155500</v>
      </c>
      <c r="AC35" s="12">
        <v>57.19</v>
      </c>
      <c r="AD35" s="2">
        <f t="shared" si="1"/>
        <v>1.0499999999999972</v>
      </c>
      <c r="AE35" s="148">
        <f t="shared" si="2"/>
        <v>-1.1237897648686102E-2</v>
      </c>
    </row>
    <row r="36" spans="15:31" x14ac:dyDescent="0.25">
      <c r="W36" s="143">
        <v>42431</v>
      </c>
      <c r="X36" s="12">
        <v>57.35</v>
      </c>
      <c r="Y36" s="12">
        <v>57.87</v>
      </c>
      <c r="Z36" s="12">
        <v>56.62</v>
      </c>
      <c r="AA36" s="12">
        <v>57.84</v>
      </c>
      <c r="AB36" s="105">
        <v>2704800</v>
      </c>
      <c r="AC36" s="12">
        <v>57.84</v>
      </c>
      <c r="AD36" s="2">
        <f t="shared" si="1"/>
        <v>1.25</v>
      </c>
      <c r="AE36" s="148">
        <f t="shared" si="2"/>
        <v>9.6002792808518311E-3</v>
      </c>
    </row>
    <row r="37" spans="15:31" x14ac:dyDescent="0.25">
      <c r="W37" s="143">
        <v>42430</v>
      </c>
      <c r="X37" s="12">
        <v>56.99</v>
      </c>
      <c r="Y37" s="12">
        <v>57.74</v>
      </c>
      <c r="Z37" s="12">
        <v>56.76</v>
      </c>
      <c r="AA37" s="12">
        <v>57.29</v>
      </c>
      <c r="AB37" s="105">
        <v>3547300</v>
      </c>
      <c r="AC37" s="12">
        <v>57.29</v>
      </c>
      <c r="AD37" s="2">
        <f t="shared" si="1"/>
        <v>0.98000000000000398</v>
      </c>
      <c r="AE37" s="148">
        <f t="shared" si="2"/>
        <v>1.1297440423654104E-2</v>
      </c>
    </row>
    <row r="38" spans="15:31" x14ac:dyDescent="0.25">
      <c r="W38" s="143">
        <v>42429</v>
      </c>
      <c r="X38" s="12">
        <v>56.75</v>
      </c>
      <c r="Y38" s="12">
        <v>57.39</v>
      </c>
      <c r="Z38" s="12">
        <v>56.33</v>
      </c>
      <c r="AA38" s="12">
        <v>56.65</v>
      </c>
      <c r="AB38" s="105">
        <v>4104800</v>
      </c>
      <c r="AC38" s="12">
        <v>56.65</v>
      </c>
      <c r="AD38" s="2">
        <f t="shared" si="1"/>
        <v>1.0600000000000023</v>
      </c>
      <c r="AE38" s="148">
        <f t="shared" si="2"/>
        <v>1.237186284906322E-3</v>
      </c>
    </row>
    <row r="39" spans="15:31" x14ac:dyDescent="0.25">
      <c r="W39" s="143">
        <v>42426</v>
      </c>
      <c r="X39" s="12">
        <v>56.52</v>
      </c>
      <c r="Y39" s="12">
        <v>57.24</v>
      </c>
      <c r="Z39" s="12">
        <v>55.43</v>
      </c>
      <c r="AA39" s="12">
        <v>56.58</v>
      </c>
      <c r="AB39" s="105">
        <v>3848700</v>
      </c>
      <c r="AC39" s="12">
        <v>56.58</v>
      </c>
      <c r="AD39" s="2">
        <f t="shared" si="1"/>
        <v>1.8100000000000023</v>
      </c>
      <c r="AE39" s="148">
        <f t="shared" si="2"/>
        <v>1.9479369576766992E-3</v>
      </c>
    </row>
    <row r="40" spans="15:31" x14ac:dyDescent="0.25">
      <c r="W40" s="143">
        <v>42425</v>
      </c>
      <c r="X40" s="12">
        <v>55.22</v>
      </c>
      <c r="Y40" s="12">
        <v>56.66</v>
      </c>
      <c r="Z40" s="12">
        <v>55.02</v>
      </c>
      <c r="AA40" s="12">
        <v>56.47</v>
      </c>
      <c r="AB40" s="105">
        <v>3634400</v>
      </c>
      <c r="AC40" s="12">
        <v>56.47</v>
      </c>
      <c r="AD40" s="2">
        <f t="shared" si="1"/>
        <v>1.6399999999999935</v>
      </c>
      <c r="AE40" s="148">
        <f t="shared" si="2"/>
        <v>1.8578643578643694E-2</v>
      </c>
    </row>
    <row r="41" spans="15:31" x14ac:dyDescent="0.25">
      <c r="W41" s="143">
        <v>42424</v>
      </c>
      <c r="X41" s="12">
        <v>54.2</v>
      </c>
      <c r="Y41" s="12">
        <v>55.83</v>
      </c>
      <c r="Z41" s="12">
        <v>54.12</v>
      </c>
      <c r="AA41" s="12">
        <v>55.44</v>
      </c>
      <c r="AB41" s="105">
        <v>3494900</v>
      </c>
      <c r="AC41" s="12">
        <v>55.44</v>
      </c>
      <c r="AD41" s="2">
        <f t="shared" si="1"/>
        <v>1.7100000000000009</v>
      </c>
      <c r="AE41" s="148">
        <f t="shared" si="2"/>
        <v>1.2232974255979467E-2</v>
      </c>
    </row>
    <row r="42" spans="15:31" x14ac:dyDescent="0.25">
      <c r="W42" s="143">
        <v>42423</v>
      </c>
      <c r="X42" s="12">
        <v>54.56</v>
      </c>
      <c r="Y42" s="12">
        <v>55.77</v>
      </c>
      <c r="Z42" s="12">
        <v>54.15</v>
      </c>
      <c r="AA42" s="12">
        <v>54.77</v>
      </c>
      <c r="AB42" s="105">
        <v>3179800</v>
      </c>
      <c r="AC42" s="12">
        <v>54.77</v>
      </c>
      <c r="AD42" s="2">
        <f t="shared" si="1"/>
        <v>1.6200000000000045</v>
      </c>
      <c r="AE42" s="148">
        <f t="shared" si="2"/>
        <v>-9.1207588471353684E-4</v>
      </c>
    </row>
    <row r="43" spans="15:31" x14ac:dyDescent="0.25">
      <c r="W43" s="143">
        <v>42422</v>
      </c>
      <c r="X43" s="12">
        <v>53.01</v>
      </c>
      <c r="Y43" s="12">
        <v>55</v>
      </c>
      <c r="Z43" s="12">
        <v>52.74</v>
      </c>
      <c r="AA43" s="12">
        <v>54.82</v>
      </c>
      <c r="AB43" s="105">
        <v>4837900</v>
      </c>
      <c r="AC43" s="12">
        <v>54.82</v>
      </c>
      <c r="AD43" s="2">
        <f t="shared" si="1"/>
        <v>2.259999999999998</v>
      </c>
      <c r="AE43" s="148">
        <f t="shared" si="2"/>
        <v>3.9635880902711973E-2</v>
      </c>
    </row>
    <row r="44" spans="15:31" x14ac:dyDescent="0.25">
      <c r="W44" s="143">
        <v>42419</v>
      </c>
      <c r="X44" s="12">
        <v>52.78</v>
      </c>
      <c r="Y44" s="12">
        <v>53.28</v>
      </c>
      <c r="Z44" s="12">
        <v>51.91</v>
      </c>
      <c r="AA44" s="12">
        <v>52.73</v>
      </c>
      <c r="AB44" s="105">
        <v>2631600</v>
      </c>
      <c r="AC44" s="12">
        <v>52.73</v>
      </c>
      <c r="AD44" s="2">
        <f t="shared" si="1"/>
        <v>1.3700000000000045</v>
      </c>
      <c r="AE44" s="148">
        <f t="shared" si="2"/>
        <v>-9.5792637114952006E-3</v>
      </c>
    </row>
    <row r="45" spans="15:31" x14ac:dyDescent="0.25">
      <c r="O45" s="37"/>
      <c r="R45" s="37"/>
      <c r="W45" s="143">
        <v>42418</v>
      </c>
      <c r="X45" s="12">
        <v>52.54</v>
      </c>
      <c r="Y45" s="12">
        <v>53.93</v>
      </c>
      <c r="Z45" s="12">
        <v>52.07</v>
      </c>
      <c r="AA45" s="12">
        <v>53.24</v>
      </c>
      <c r="AB45" s="105">
        <v>4843200</v>
      </c>
      <c r="AC45" s="12">
        <v>53.24</v>
      </c>
      <c r="AD45" s="2">
        <f t="shared" si="1"/>
        <v>1.8599999999999994</v>
      </c>
      <c r="AE45" s="148">
        <f t="shared" si="2"/>
        <v>1.4288435892551021E-2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42417</v>
      </c>
      <c r="X46" s="12">
        <v>51.78</v>
      </c>
      <c r="Y46" s="12">
        <v>52.54</v>
      </c>
      <c r="Z46" s="12">
        <v>51.55</v>
      </c>
      <c r="AA46" s="12">
        <v>52.49</v>
      </c>
      <c r="AB46" s="105">
        <v>4791400</v>
      </c>
      <c r="AC46" s="12">
        <v>52.49</v>
      </c>
      <c r="AD46" s="2">
        <f t="shared" si="1"/>
        <v>0.99000000000000199</v>
      </c>
      <c r="AE46" s="148">
        <f t="shared" si="2"/>
        <v>3.4081954294720385E-2</v>
      </c>
    </row>
    <row r="47" spans="15:31" ht="15.75" thickTop="1" x14ac:dyDescent="0.25">
      <c r="O47" s="93">
        <v>1.1000000000000001</v>
      </c>
      <c r="P47" s="93">
        <f>O47*$Q$4</f>
        <v>57.178000000000004</v>
      </c>
      <c r="Q47" s="37"/>
      <c r="R47" s="37"/>
      <c r="T47" s="138" t="s">
        <v>100</v>
      </c>
      <c r="U47" s="108">
        <v>51.98</v>
      </c>
      <c r="W47" s="143">
        <v>42416</v>
      </c>
      <c r="X47" s="12">
        <v>50.05</v>
      </c>
      <c r="Y47" s="12">
        <v>51.6</v>
      </c>
      <c r="Z47" s="12">
        <v>49.25</v>
      </c>
      <c r="AA47" s="12">
        <v>50.76</v>
      </c>
      <c r="AB47" s="105">
        <v>3891000</v>
      </c>
      <c r="AC47" s="12">
        <v>50.76</v>
      </c>
      <c r="AD47" s="2">
        <f t="shared" si="1"/>
        <v>2.3500000000000014</v>
      </c>
      <c r="AE47" s="148">
        <f t="shared" si="2"/>
        <v>2.4006455517449954E-2</v>
      </c>
    </row>
    <row r="48" spans="15:31" x14ac:dyDescent="0.25">
      <c r="O48" s="93">
        <v>1.0900000000000001</v>
      </c>
      <c r="P48" s="93">
        <f t="shared" ref="P48:P67" si="8">O48*$Q$4</f>
        <v>56.658200000000001</v>
      </c>
      <c r="Q48" s="37"/>
      <c r="R48" s="37"/>
      <c r="T48" s="103" t="s">
        <v>101</v>
      </c>
      <c r="U48" s="98">
        <v>51.34</v>
      </c>
      <c r="W48" s="143">
        <v>42412</v>
      </c>
      <c r="X48" s="12">
        <v>49.57</v>
      </c>
      <c r="Y48" s="12">
        <v>50</v>
      </c>
      <c r="Z48" s="12">
        <v>48.13</v>
      </c>
      <c r="AA48" s="12">
        <v>49.57</v>
      </c>
      <c r="AB48" s="105">
        <v>4214200</v>
      </c>
      <c r="AC48" s="12">
        <v>49.57</v>
      </c>
      <c r="AD48" s="2">
        <f t="shared" si="1"/>
        <v>1.8699999999999974</v>
      </c>
      <c r="AE48" s="148">
        <f t="shared" si="2"/>
        <v>8.7505087505086454E-3</v>
      </c>
    </row>
    <row r="49" spans="15:31" x14ac:dyDescent="0.25">
      <c r="O49" s="93">
        <v>1.08</v>
      </c>
      <c r="P49" s="93">
        <f t="shared" si="8"/>
        <v>56.138399999999997</v>
      </c>
      <c r="Q49" s="37"/>
      <c r="R49" s="37"/>
      <c r="T49" s="103" t="s">
        <v>102</v>
      </c>
      <c r="U49" s="98" t="s">
        <v>357</v>
      </c>
      <c r="W49" s="143">
        <v>42411</v>
      </c>
      <c r="X49" s="12">
        <v>49.72</v>
      </c>
      <c r="Y49" s="12">
        <v>50.44</v>
      </c>
      <c r="Z49" s="12">
        <v>48.6</v>
      </c>
      <c r="AA49" s="12">
        <v>49.14</v>
      </c>
      <c r="AB49" s="105">
        <v>4508200</v>
      </c>
      <c r="AC49" s="12">
        <v>49.14</v>
      </c>
      <c r="AD49" s="2">
        <f t="shared" si="1"/>
        <v>1.8399999999999963</v>
      </c>
      <c r="AE49" s="148">
        <f t="shared" si="2"/>
        <v>-2.0334928229664984E-2</v>
      </c>
    </row>
    <row r="50" spans="15:31" x14ac:dyDescent="0.25">
      <c r="O50" s="93">
        <v>1.07</v>
      </c>
      <c r="P50" s="93">
        <f t="shared" si="8"/>
        <v>55.618600000000001</v>
      </c>
      <c r="Q50" s="93"/>
      <c r="R50" s="37"/>
      <c r="T50" s="103" t="s">
        <v>103</v>
      </c>
      <c r="U50" s="98" t="s">
        <v>358</v>
      </c>
      <c r="W50" s="143">
        <v>42410</v>
      </c>
      <c r="X50" s="12">
        <v>51</v>
      </c>
      <c r="Y50" s="12">
        <v>51.64</v>
      </c>
      <c r="Z50" s="12">
        <v>49.54</v>
      </c>
      <c r="AA50" s="12">
        <v>50.16</v>
      </c>
      <c r="AB50" s="105">
        <v>3698800</v>
      </c>
      <c r="AC50" s="12">
        <v>50.16</v>
      </c>
      <c r="AD50" s="2">
        <f t="shared" si="1"/>
        <v>2.1000000000000014</v>
      </c>
      <c r="AE50" s="148">
        <f t="shared" si="2"/>
        <v>-1.3935894883535527E-3</v>
      </c>
    </row>
    <row r="51" spans="15:31" x14ac:dyDescent="0.25">
      <c r="O51" s="93">
        <v>1.06</v>
      </c>
      <c r="P51" s="93">
        <f t="shared" si="8"/>
        <v>55.098799999999997</v>
      </c>
      <c r="Q51" s="93"/>
      <c r="R51" s="37"/>
      <c r="T51" s="103" t="s">
        <v>104</v>
      </c>
      <c r="U51" s="98">
        <v>57.62</v>
      </c>
      <c r="W51" s="143">
        <v>42409</v>
      </c>
      <c r="X51" s="12">
        <v>48.32</v>
      </c>
      <c r="Y51" s="12">
        <v>50.87</v>
      </c>
      <c r="Z51" s="12">
        <v>48.32</v>
      </c>
      <c r="AA51" s="12">
        <v>50.23</v>
      </c>
      <c r="AB51" s="105">
        <v>4482600</v>
      </c>
      <c r="AC51" s="12">
        <v>50.23</v>
      </c>
      <c r="AD51" s="2">
        <f t="shared" si="1"/>
        <v>2.5499999999999972</v>
      </c>
      <c r="AE51" s="148">
        <f t="shared" si="2"/>
        <v>5.9760956175280988E-4</v>
      </c>
    </row>
    <row r="52" spans="15:31" x14ac:dyDescent="0.25">
      <c r="O52" s="93">
        <v>1.05</v>
      </c>
      <c r="P52" s="93">
        <f t="shared" si="8"/>
        <v>54.579000000000001</v>
      </c>
      <c r="Q52" s="93"/>
      <c r="R52" s="37"/>
      <c r="T52" s="103" t="s">
        <v>105</v>
      </c>
      <c r="U52" s="98">
        <v>0.23255200000000001</v>
      </c>
      <c r="W52" s="143">
        <v>42408</v>
      </c>
      <c r="X52" s="12">
        <v>51.46</v>
      </c>
      <c r="Y52" s="12">
        <v>52.07</v>
      </c>
      <c r="Z52" s="12">
        <v>49.34</v>
      </c>
      <c r="AA52" s="12">
        <v>50.2</v>
      </c>
      <c r="AB52" s="105">
        <v>5403600</v>
      </c>
      <c r="AC52" s="12">
        <v>50.2</v>
      </c>
      <c r="AD52" s="2">
        <f t="shared" si="1"/>
        <v>2.7299999999999969</v>
      </c>
      <c r="AE52" s="148">
        <f t="shared" si="2"/>
        <v>-3.1635802469135776E-2</v>
      </c>
    </row>
    <row r="53" spans="15:31" x14ac:dyDescent="0.25">
      <c r="O53" s="93">
        <v>1.04</v>
      </c>
      <c r="P53" s="93">
        <f t="shared" si="8"/>
        <v>54.059199999999997</v>
      </c>
      <c r="Q53" s="93"/>
      <c r="R53" s="37"/>
      <c r="T53" s="103" t="s">
        <v>125</v>
      </c>
      <c r="U53" s="98" t="s">
        <v>228</v>
      </c>
      <c r="W53" s="143">
        <v>42405</v>
      </c>
      <c r="X53" s="12">
        <v>51.38</v>
      </c>
      <c r="Y53" s="12">
        <v>52.47</v>
      </c>
      <c r="Z53" s="12">
        <v>50.73</v>
      </c>
      <c r="AA53" s="12">
        <v>51.84</v>
      </c>
      <c r="AB53" s="105">
        <v>5363000</v>
      </c>
      <c r="AC53" s="12">
        <v>51.84</v>
      </c>
      <c r="AD53" s="2">
        <f t="shared" si="1"/>
        <v>1.740000000000002</v>
      </c>
      <c r="AE53" s="148">
        <f t="shared" si="2"/>
        <v>2.3201856148493682E-3</v>
      </c>
    </row>
    <row r="54" spans="15:31" x14ac:dyDescent="0.25">
      <c r="O54" s="93">
        <v>1.03</v>
      </c>
      <c r="P54" s="93">
        <f t="shared" si="8"/>
        <v>53.539400000000001</v>
      </c>
      <c r="Q54" s="93"/>
      <c r="R54" s="37"/>
      <c r="T54" s="103"/>
      <c r="U54" s="98"/>
      <c r="W54" s="143">
        <v>42404</v>
      </c>
      <c r="X54" s="12">
        <v>51.1</v>
      </c>
      <c r="Y54" s="12">
        <v>52.15</v>
      </c>
      <c r="Z54" s="12">
        <v>50.7</v>
      </c>
      <c r="AA54" s="12">
        <v>51.72</v>
      </c>
      <c r="AB54" s="105">
        <v>6332400</v>
      </c>
      <c r="AC54" s="12">
        <v>51.72</v>
      </c>
      <c r="AD54" s="2">
        <f t="shared" si="1"/>
        <v>1.4499999999999957</v>
      </c>
      <c r="AE54" s="148">
        <f t="shared" si="2"/>
        <v>0</v>
      </c>
    </row>
    <row r="55" spans="15:31" x14ac:dyDescent="0.25">
      <c r="O55" s="93">
        <v>1.02</v>
      </c>
      <c r="P55" s="93">
        <f t="shared" si="8"/>
        <v>53.019599999999997</v>
      </c>
      <c r="Q55" s="93"/>
      <c r="R55" s="37"/>
      <c r="T55" s="103" t="s">
        <v>107</v>
      </c>
      <c r="U55" s="98" t="s">
        <v>359</v>
      </c>
      <c r="W55" s="143">
        <v>42403</v>
      </c>
      <c r="X55" s="12">
        <v>49.84</v>
      </c>
      <c r="Y55" s="12">
        <v>52.63</v>
      </c>
      <c r="Z55" s="12">
        <v>49.24</v>
      </c>
      <c r="AA55" s="12">
        <v>51.72</v>
      </c>
      <c r="AB55" s="105">
        <v>11622900</v>
      </c>
      <c r="AC55" s="12">
        <v>51.72</v>
      </c>
      <c r="AD55" s="2">
        <f t="shared" si="1"/>
        <v>3.3900000000000006</v>
      </c>
      <c r="AE55" s="148">
        <f t="shared" si="2"/>
        <v>3.2129315505887046E-2</v>
      </c>
    </row>
    <row r="56" spans="15:31" x14ac:dyDescent="0.25">
      <c r="O56" s="93">
        <v>1.01</v>
      </c>
      <c r="P56" s="93">
        <f t="shared" si="8"/>
        <v>52.4998</v>
      </c>
      <c r="Q56" s="93"/>
      <c r="R56" s="37"/>
      <c r="T56" s="103" t="s">
        <v>108</v>
      </c>
      <c r="U56" s="98" t="s">
        <v>270</v>
      </c>
      <c r="W56" s="143">
        <v>42402</v>
      </c>
      <c r="X56" s="12">
        <v>47.11</v>
      </c>
      <c r="Y56" s="12">
        <v>51.05</v>
      </c>
      <c r="Z56" s="12">
        <v>46.44</v>
      </c>
      <c r="AA56" s="12">
        <v>50.11</v>
      </c>
      <c r="AB56" s="105">
        <v>28498600</v>
      </c>
      <c r="AC56" s="12">
        <v>50.11</v>
      </c>
      <c r="AD56" s="2">
        <f t="shared" si="1"/>
        <v>4.6099999999999994</v>
      </c>
      <c r="AE56" s="148">
        <f t="shared" si="2"/>
        <v>0.23911968348170132</v>
      </c>
    </row>
    <row r="57" spans="15:31" x14ac:dyDescent="0.25">
      <c r="O57" s="93">
        <v>1</v>
      </c>
      <c r="P57" s="93">
        <f t="shared" si="8"/>
        <v>51.98</v>
      </c>
      <c r="Q57" s="93"/>
      <c r="R57" s="37"/>
      <c r="T57" s="103" t="s">
        <v>109</v>
      </c>
      <c r="U57" s="100">
        <v>3473553</v>
      </c>
      <c r="W57" s="143">
        <v>42401</v>
      </c>
      <c r="X57" s="12">
        <v>39.93</v>
      </c>
      <c r="Y57" s="12">
        <v>40.78</v>
      </c>
      <c r="Z57" s="12">
        <v>39.619999999999997</v>
      </c>
      <c r="AA57" s="12">
        <v>40.44</v>
      </c>
      <c r="AB57" s="105">
        <v>4745900</v>
      </c>
      <c r="AC57" s="12">
        <v>40.44</v>
      </c>
      <c r="AD57" s="2">
        <f t="shared" si="1"/>
        <v>1.1600000000000037</v>
      </c>
      <c r="AE57" s="148">
        <f t="shared" si="2"/>
        <v>1.3533834586466176E-2</v>
      </c>
    </row>
    <row r="58" spans="15:31" x14ac:dyDescent="0.25">
      <c r="O58" s="93">
        <v>0.99</v>
      </c>
      <c r="P58" s="93">
        <f t="shared" si="8"/>
        <v>51.460199999999993</v>
      </c>
      <c r="Q58" s="93"/>
      <c r="R58" s="37"/>
      <c r="T58" s="103" t="s">
        <v>112</v>
      </c>
      <c r="U58" s="100">
        <v>3717960</v>
      </c>
      <c r="W58" s="143">
        <v>42398</v>
      </c>
      <c r="X58" s="12">
        <v>38.89</v>
      </c>
      <c r="Y58" s="12">
        <v>40</v>
      </c>
      <c r="Z58" s="12">
        <v>38.69</v>
      </c>
      <c r="AA58" s="12">
        <v>39.9</v>
      </c>
      <c r="AB58" s="105">
        <v>3167800</v>
      </c>
      <c r="AC58" s="12">
        <v>39.9</v>
      </c>
      <c r="AD58" s="2">
        <f t="shared" si="1"/>
        <v>1.3100000000000023</v>
      </c>
      <c r="AE58" s="148">
        <f t="shared" si="2"/>
        <v>3.0209140201394424E-2</v>
      </c>
    </row>
    <row r="59" spans="15:31" x14ac:dyDescent="0.25">
      <c r="O59" s="93">
        <v>0.98</v>
      </c>
      <c r="P59" s="93">
        <f t="shared" si="8"/>
        <v>50.940399999999997</v>
      </c>
      <c r="Q59" s="93"/>
      <c r="T59" s="103" t="s">
        <v>110</v>
      </c>
      <c r="U59" s="98" t="s">
        <v>360</v>
      </c>
      <c r="W59" s="143">
        <v>42397</v>
      </c>
      <c r="X59" s="12">
        <v>38.700000000000003</v>
      </c>
      <c r="Y59" s="12">
        <v>39.049999999999997</v>
      </c>
      <c r="Z59" s="12">
        <v>37.79</v>
      </c>
      <c r="AA59" s="12">
        <v>38.729999999999997</v>
      </c>
      <c r="AB59" s="105">
        <v>2444700</v>
      </c>
      <c r="AC59" s="12">
        <v>38.729999999999997</v>
      </c>
      <c r="AD59" s="2">
        <f t="shared" si="1"/>
        <v>1.259999999999998</v>
      </c>
      <c r="AE59" s="148">
        <f t="shared" si="2"/>
        <v>1.8406521167499301E-2</v>
      </c>
    </row>
    <row r="60" spans="15:31" x14ac:dyDescent="0.25">
      <c r="O60" s="93">
        <v>0.97</v>
      </c>
      <c r="P60" s="93">
        <f t="shared" si="8"/>
        <v>50.420599999999993</v>
      </c>
      <c r="Q60" s="93"/>
      <c r="T60" s="103" t="s">
        <v>113</v>
      </c>
      <c r="U60" s="98">
        <v>11.99</v>
      </c>
      <c r="W60" s="143">
        <v>42396</v>
      </c>
      <c r="X60" s="12">
        <v>37.57</v>
      </c>
      <c r="Y60" s="12">
        <v>39.08</v>
      </c>
      <c r="Z60" s="12">
        <v>37.33</v>
      </c>
      <c r="AA60" s="12">
        <v>38.03</v>
      </c>
      <c r="AB60" s="105">
        <v>2869500</v>
      </c>
      <c r="AC60" s="12">
        <v>38.03</v>
      </c>
      <c r="AD60" s="2">
        <f t="shared" si="1"/>
        <v>1.75</v>
      </c>
      <c r="AE60" s="148">
        <f t="shared" si="2"/>
        <v>6.3508864779042717E-3</v>
      </c>
    </row>
    <row r="61" spans="15:31" x14ac:dyDescent="0.25">
      <c r="O61" s="93">
        <v>0.96</v>
      </c>
      <c r="P61" s="93">
        <f t="shared" si="8"/>
        <v>49.900799999999997</v>
      </c>
      <c r="Q61" s="93"/>
      <c r="T61" s="103" t="s">
        <v>114</v>
      </c>
      <c r="U61" s="98">
        <v>4.34</v>
      </c>
      <c r="W61" s="143">
        <v>42395</v>
      </c>
      <c r="X61" s="12">
        <v>37.07</v>
      </c>
      <c r="Y61" s="12">
        <v>38.11</v>
      </c>
      <c r="Z61" s="12">
        <v>36.729999999999997</v>
      </c>
      <c r="AA61" s="12">
        <v>37.79</v>
      </c>
      <c r="AB61" s="105">
        <v>2547000</v>
      </c>
      <c r="AC61" s="12">
        <v>37.79</v>
      </c>
      <c r="AD61" s="2">
        <f t="shared" si="1"/>
        <v>1.3800000000000026</v>
      </c>
      <c r="AE61" s="148">
        <f t="shared" si="2"/>
        <v>2.8859243125510581E-2</v>
      </c>
    </row>
    <row r="62" spans="15:31" x14ac:dyDescent="0.25">
      <c r="O62" s="93">
        <v>0.95</v>
      </c>
      <c r="P62" s="93">
        <f t="shared" si="8"/>
        <v>49.380999999999993</v>
      </c>
      <c r="Q62" s="93"/>
      <c r="T62" s="103" t="s">
        <v>111</v>
      </c>
      <c r="U62" s="98" t="s">
        <v>126</v>
      </c>
      <c r="W62" s="143">
        <v>42394</v>
      </c>
      <c r="X62" s="12">
        <v>38.119999999999997</v>
      </c>
      <c r="Y62" s="12">
        <v>38.369999999999997</v>
      </c>
      <c r="Z62" s="12">
        <v>36.57</v>
      </c>
      <c r="AA62" s="12">
        <v>36.729999999999997</v>
      </c>
      <c r="AB62" s="105">
        <v>3301500</v>
      </c>
      <c r="AC62" s="12">
        <v>36.729999999999997</v>
      </c>
      <c r="AD62" s="2">
        <f t="shared" si="1"/>
        <v>1.7999999999999972</v>
      </c>
      <c r="AE62" s="148">
        <f t="shared" si="2"/>
        <v>-4.3738609737047685E-2</v>
      </c>
    </row>
    <row r="63" spans="15:31" x14ac:dyDescent="0.25">
      <c r="O63" s="93">
        <v>0.94</v>
      </c>
      <c r="P63" s="93">
        <f t="shared" si="8"/>
        <v>48.861199999999997</v>
      </c>
      <c r="Q63" s="93"/>
      <c r="W63" s="143">
        <v>42391</v>
      </c>
      <c r="X63" s="12">
        <v>38.06</v>
      </c>
      <c r="Y63" s="12">
        <v>38.78</v>
      </c>
      <c r="Z63" s="12">
        <v>37.89</v>
      </c>
      <c r="AA63" s="12">
        <v>38.409999999999997</v>
      </c>
      <c r="AB63" s="105">
        <v>2042100</v>
      </c>
      <c r="AC63" s="12">
        <v>38.409999999999997</v>
      </c>
      <c r="AD63" s="2">
        <f t="shared" si="1"/>
        <v>0.89000000000000057</v>
      </c>
      <c r="AE63" s="148">
        <f t="shared" si="2"/>
        <v>2.3993601706211676E-2</v>
      </c>
    </row>
    <row r="64" spans="15:31" x14ac:dyDescent="0.25">
      <c r="O64" s="93">
        <v>0.93</v>
      </c>
      <c r="P64" s="93">
        <f t="shared" si="8"/>
        <v>48.3414</v>
      </c>
      <c r="Q64" s="93"/>
      <c r="W64" s="143">
        <v>42390</v>
      </c>
      <c r="X64" s="12">
        <v>37</v>
      </c>
      <c r="Y64" s="12">
        <v>38.36</v>
      </c>
      <c r="Z64" s="12">
        <v>36.43</v>
      </c>
      <c r="AA64" s="12">
        <v>37.51</v>
      </c>
      <c r="AB64" s="105">
        <v>3488000</v>
      </c>
      <c r="AC64" s="12">
        <v>37.51</v>
      </c>
      <c r="AD64" s="2">
        <f t="shared" si="1"/>
        <v>1.9299999999999997</v>
      </c>
      <c r="AE64" s="148">
        <f t="shared" si="2"/>
        <v>2.7952863798300864E-2</v>
      </c>
    </row>
    <row r="65" spans="15:31" x14ac:dyDescent="0.25">
      <c r="O65" s="93">
        <v>0.92</v>
      </c>
      <c r="P65" s="93">
        <f t="shared" si="8"/>
        <v>47.821599999999997</v>
      </c>
      <c r="Q65" s="93"/>
      <c r="W65" s="143">
        <v>42389</v>
      </c>
      <c r="X65" s="12">
        <v>35</v>
      </c>
      <c r="Y65" s="12">
        <v>36.89</v>
      </c>
      <c r="Z65" s="12">
        <v>34.83</v>
      </c>
      <c r="AA65" s="12">
        <v>36.49</v>
      </c>
      <c r="AB65" s="105">
        <v>3312100</v>
      </c>
      <c r="AC65" s="12">
        <v>36.49</v>
      </c>
      <c r="AD65" s="2">
        <f t="shared" si="1"/>
        <v>2.0600000000000023</v>
      </c>
      <c r="AE65" s="148">
        <f t="shared" si="2"/>
        <v>2.0413870246085208E-2</v>
      </c>
    </row>
    <row r="66" spans="15:31" x14ac:dyDescent="0.25">
      <c r="O66" s="93">
        <v>0.91</v>
      </c>
      <c r="P66" s="93">
        <f t="shared" si="8"/>
        <v>47.3018</v>
      </c>
      <c r="Q66" s="93"/>
      <c r="W66" s="143">
        <v>42388</v>
      </c>
      <c r="X66" s="12">
        <v>36.15</v>
      </c>
      <c r="Y66" s="12">
        <v>36.369999999999997</v>
      </c>
      <c r="Z66" s="12">
        <v>35.33</v>
      </c>
      <c r="AA66" s="12">
        <v>35.76</v>
      </c>
      <c r="AB66" s="105">
        <v>2950800</v>
      </c>
      <c r="AC66" s="12">
        <v>35.76</v>
      </c>
      <c r="AD66" s="2">
        <f t="shared" si="1"/>
        <v>1.0399999999999991</v>
      </c>
      <c r="AE66" s="148">
        <f t="shared" si="2"/>
        <v>5.3415799831317834E-3</v>
      </c>
    </row>
    <row r="67" spans="15:31" x14ac:dyDescent="0.25">
      <c r="O67" s="93">
        <v>0.9</v>
      </c>
      <c r="P67" s="93">
        <f t="shared" si="8"/>
        <v>46.781999999999996</v>
      </c>
      <c r="Q67" s="93"/>
      <c r="W67" s="143">
        <v>42384</v>
      </c>
      <c r="X67" s="12">
        <v>35.049999999999997</v>
      </c>
      <c r="Y67" s="12">
        <v>36.03</v>
      </c>
      <c r="Z67" s="12">
        <v>34.909999999999997</v>
      </c>
      <c r="AA67" s="12">
        <v>35.57</v>
      </c>
      <c r="AB67" s="105">
        <v>3917900</v>
      </c>
      <c r="AC67" s="12">
        <v>35.57</v>
      </c>
      <c r="AD67" s="2">
        <f t="shared" ref="AD67:AD68" si="9">Y67-Z67</f>
        <v>1.1200000000000045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42480</v>
      </c>
      <c r="Y2" s="11">
        <v>67.69</v>
      </c>
      <c r="Z2" s="11">
        <v>67.69</v>
      </c>
      <c r="AA2" s="11">
        <v>66.62</v>
      </c>
      <c r="AB2" s="11">
        <v>66.92</v>
      </c>
      <c r="AC2" s="114">
        <v>1443200</v>
      </c>
      <c r="AD2" s="11">
        <v>66.92</v>
      </c>
      <c r="AE2" s="2">
        <f>Z2-AA2</f>
        <v>1.0699999999999932</v>
      </c>
      <c r="AF2" s="148">
        <f>AD2/AD3-1</f>
        <v>-9.0330223604323523E-3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66.92</v>
      </c>
      <c r="T3" s="95"/>
      <c r="X3" s="120">
        <v>42479</v>
      </c>
      <c r="Y3" s="11">
        <v>67.569999999999993</v>
      </c>
      <c r="Z3" s="11">
        <v>67.91</v>
      </c>
      <c r="AA3" s="11">
        <v>67.37</v>
      </c>
      <c r="AB3" s="11">
        <v>67.53</v>
      </c>
      <c r="AC3" s="114">
        <v>1471900</v>
      </c>
      <c r="AD3" s="11">
        <v>67.53</v>
      </c>
      <c r="AE3" s="2">
        <f t="shared" ref="AE3:AE66" si="2">Z3-AA3</f>
        <v>0.53999999999999204</v>
      </c>
      <c r="AF3" s="148">
        <f t="shared" ref="AF3:AF66" si="3">AD3/AD4-1</f>
        <v>3.4175334323922613E-3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66.92</v>
      </c>
      <c r="X4" s="120">
        <v>42478</v>
      </c>
      <c r="Y4" s="11">
        <v>66.489999999999995</v>
      </c>
      <c r="Z4" s="11">
        <v>67.33</v>
      </c>
      <c r="AA4" s="11">
        <v>66.3</v>
      </c>
      <c r="AB4" s="11">
        <v>67.3</v>
      </c>
      <c r="AC4" s="114">
        <v>1968900</v>
      </c>
      <c r="AD4" s="11">
        <v>67.3</v>
      </c>
      <c r="AE4" s="2">
        <f t="shared" si="2"/>
        <v>1.0300000000000011</v>
      </c>
      <c r="AF4" s="148">
        <f t="shared" si="3"/>
        <v>1.0510510510510551E-2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42475</v>
      </c>
      <c r="Y5" s="11">
        <v>66.64</v>
      </c>
      <c r="Z5" s="11">
        <v>67.099999999999994</v>
      </c>
      <c r="AA5" s="11">
        <v>66.25</v>
      </c>
      <c r="AB5" s="11">
        <v>66.599999999999994</v>
      </c>
      <c r="AC5" s="114">
        <v>2779200</v>
      </c>
      <c r="AD5" s="11">
        <v>66.599999999999994</v>
      </c>
      <c r="AE5" s="2">
        <f t="shared" si="2"/>
        <v>0.84999999999999432</v>
      </c>
      <c r="AF5" s="148">
        <f t="shared" si="3"/>
        <v>-1.0499475026249927E-3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42474</v>
      </c>
      <c r="Y6" s="11">
        <v>67.150000000000006</v>
      </c>
      <c r="Z6" s="11">
        <v>67.47</v>
      </c>
      <c r="AA6" s="11">
        <v>66.58</v>
      </c>
      <c r="AB6" s="11">
        <v>66.67</v>
      </c>
      <c r="AC6" s="114">
        <v>2457500</v>
      </c>
      <c r="AD6" s="11">
        <v>66.67</v>
      </c>
      <c r="AE6" s="2">
        <f t="shared" si="2"/>
        <v>0.89000000000000057</v>
      </c>
      <c r="AF6" s="148">
        <f t="shared" si="3"/>
        <v>-1.2735080704871948E-2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42473</v>
      </c>
      <c r="Y7" s="11">
        <v>67.540000000000006</v>
      </c>
      <c r="Z7" s="11">
        <v>67.89</v>
      </c>
      <c r="AA7" s="11">
        <v>66.819999999999993</v>
      </c>
      <c r="AB7" s="11">
        <v>67.53</v>
      </c>
      <c r="AC7" s="114">
        <v>1687600</v>
      </c>
      <c r="AD7" s="11">
        <v>67.53</v>
      </c>
      <c r="AE7" s="2">
        <f t="shared" si="2"/>
        <v>1.0700000000000074</v>
      </c>
      <c r="AF7" s="148">
        <f t="shared" si="3"/>
        <v>4.7611962505580419E-3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42472</v>
      </c>
      <c r="Y8" s="11">
        <v>66.75</v>
      </c>
      <c r="Z8" s="11">
        <v>67.400000000000006</v>
      </c>
      <c r="AA8" s="11">
        <v>66.62</v>
      </c>
      <c r="AB8" s="11">
        <v>67.209999999999994</v>
      </c>
      <c r="AC8" s="114">
        <v>1571300</v>
      </c>
      <c r="AD8" s="11">
        <v>67.209999999999994</v>
      </c>
      <c r="AE8" s="2">
        <f t="shared" si="2"/>
        <v>0.78000000000000114</v>
      </c>
      <c r="AF8" s="148">
        <f t="shared" si="3"/>
        <v>6.2883665219342078E-3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1.9800000000000002E-2</v>
      </c>
      <c r="X9" s="120">
        <v>42471</v>
      </c>
      <c r="Y9" s="11">
        <v>66.83</v>
      </c>
      <c r="Z9" s="11">
        <v>67.48</v>
      </c>
      <c r="AA9" s="11">
        <v>66.78</v>
      </c>
      <c r="AB9" s="11">
        <v>66.790000000000006</v>
      </c>
      <c r="AC9" s="114">
        <v>1683400</v>
      </c>
      <c r="AD9" s="11">
        <v>66.790000000000006</v>
      </c>
      <c r="AE9" s="2">
        <f t="shared" si="2"/>
        <v>0.70000000000000284</v>
      </c>
      <c r="AF9" s="148">
        <f t="shared" si="3"/>
        <v>-7.4805505685215934E-4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42468</v>
      </c>
      <c r="Y10" s="11">
        <v>66.819999999999993</v>
      </c>
      <c r="Z10" s="11">
        <v>67.45</v>
      </c>
      <c r="AA10" s="11">
        <v>66.680000000000007</v>
      </c>
      <c r="AB10" s="11">
        <v>66.84</v>
      </c>
      <c r="AC10" s="114">
        <v>1694800</v>
      </c>
      <c r="AD10" s="11">
        <v>66.84</v>
      </c>
      <c r="AE10" s="2">
        <f t="shared" si="2"/>
        <v>0.76999999999999602</v>
      </c>
      <c r="AF10" s="148">
        <f t="shared" si="3"/>
        <v>8.4490042245022323E-3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42467</v>
      </c>
      <c r="Y11" s="11">
        <v>66.489999999999995</v>
      </c>
      <c r="Z11" s="11">
        <v>66.81</v>
      </c>
      <c r="AA11" s="11">
        <v>66.03</v>
      </c>
      <c r="AB11" s="11">
        <v>66.28</v>
      </c>
      <c r="AC11" s="114">
        <v>1603500</v>
      </c>
      <c r="AD11" s="11">
        <v>66.28</v>
      </c>
      <c r="AE11" s="2">
        <f t="shared" si="2"/>
        <v>0.78000000000000114</v>
      </c>
      <c r="AF11" s="148">
        <f t="shared" si="3"/>
        <v>-1.1189019841861825E-2</v>
      </c>
    </row>
    <row r="12" spans="1:32" x14ac:dyDescent="0.25">
      <c r="X12" s="120">
        <v>42466</v>
      </c>
      <c r="Y12" s="11">
        <v>66.650000000000006</v>
      </c>
      <c r="Z12" s="11">
        <v>67.17</v>
      </c>
      <c r="AA12" s="11">
        <v>66.5</v>
      </c>
      <c r="AB12" s="11">
        <v>67.03</v>
      </c>
      <c r="AC12" s="114">
        <v>1624500</v>
      </c>
      <c r="AD12" s="11">
        <v>67.03</v>
      </c>
      <c r="AE12" s="2">
        <f t="shared" si="2"/>
        <v>0.67000000000000171</v>
      </c>
      <c r="AF12" s="148">
        <f t="shared" si="3"/>
        <v>4.9475262368814388E-3</v>
      </c>
    </row>
    <row r="13" spans="1:32" x14ac:dyDescent="0.25">
      <c r="X13" s="120">
        <v>42465</v>
      </c>
      <c r="Y13" s="11">
        <v>67.319999999999993</v>
      </c>
      <c r="Z13" s="11">
        <v>67.41</v>
      </c>
      <c r="AA13" s="11">
        <v>66.64</v>
      </c>
      <c r="AB13" s="11">
        <v>66.7</v>
      </c>
      <c r="AC13" s="114">
        <v>1712100</v>
      </c>
      <c r="AD13" s="11">
        <v>66.7</v>
      </c>
      <c r="AE13" s="2">
        <f t="shared" si="2"/>
        <v>0.76999999999999602</v>
      </c>
      <c r="AF13" s="148">
        <f t="shared" si="3"/>
        <v>-1.3897102306327569E-2</v>
      </c>
    </row>
    <row r="14" spans="1:32" x14ac:dyDescent="0.25">
      <c r="X14" s="120">
        <v>42464</v>
      </c>
      <c r="Y14" s="11">
        <v>68.150000000000006</v>
      </c>
      <c r="Z14" s="11">
        <v>68.239999999999995</v>
      </c>
      <c r="AA14" s="11">
        <v>67.52</v>
      </c>
      <c r="AB14" s="11">
        <v>67.64</v>
      </c>
      <c r="AC14" s="114">
        <v>1323300</v>
      </c>
      <c r="AD14" s="11">
        <v>67.64</v>
      </c>
      <c r="AE14" s="2">
        <f t="shared" si="2"/>
        <v>0.71999999999999886</v>
      </c>
      <c r="AF14" s="148">
        <f t="shared" si="3"/>
        <v>-8.6472226293420329E-3</v>
      </c>
    </row>
    <row r="15" spans="1:32" x14ac:dyDescent="0.25">
      <c r="X15" s="120">
        <v>42461</v>
      </c>
      <c r="Y15" s="11">
        <v>67.239999999999995</v>
      </c>
      <c r="Z15" s="11">
        <v>68.33</v>
      </c>
      <c r="AA15" s="11">
        <v>67.02</v>
      </c>
      <c r="AB15" s="11">
        <v>68.23</v>
      </c>
      <c r="AC15" s="114">
        <v>1479100</v>
      </c>
      <c r="AD15" s="11">
        <v>68.23</v>
      </c>
      <c r="AE15" s="2">
        <f t="shared" si="2"/>
        <v>1.3100000000000023</v>
      </c>
      <c r="AF15" s="148">
        <f t="shared" si="3"/>
        <v>1.2765325812676309E-2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42460</v>
      </c>
      <c r="Y16" s="11">
        <v>67.75</v>
      </c>
      <c r="Z16" s="11">
        <v>67.92</v>
      </c>
      <c r="AA16" s="11">
        <v>67.25</v>
      </c>
      <c r="AB16" s="11">
        <v>67.37</v>
      </c>
      <c r="AC16" s="114">
        <v>1692600</v>
      </c>
      <c r="AD16" s="11">
        <v>67.37</v>
      </c>
      <c r="AE16" s="2">
        <f t="shared" si="2"/>
        <v>0.67000000000000171</v>
      </c>
      <c r="AF16" s="148">
        <f t="shared" si="3"/>
        <v>-5.1683402244535603E-3</v>
      </c>
    </row>
    <row r="17" spans="1:32" x14ac:dyDescent="0.25">
      <c r="X17" s="120">
        <v>42459</v>
      </c>
      <c r="Y17" s="11">
        <v>67.260000000000005</v>
      </c>
      <c r="Z17" s="11">
        <v>67.900000000000006</v>
      </c>
      <c r="AA17" s="11">
        <v>67.150000000000006</v>
      </c>
      <c r="AB17" s="11">
        <v>67.72</v>
      </c>
      <c r="AC17" s="114">
        <v>1802900</v>
      </c>
      <c r="AD17" s="11">
        <v>67.72</v>
      </c>
      <c r="AE17" s="2">
        <f t="shared" si="2"/>
        <v>0.75</v>
      </c>
      <c r="AF17" s="148">
        <f t="shared" si="3"/>
        <v>8.3382966051221974E-3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3" t="s">
        <v>167</v>
      </c>
      <c r="H18" s="253" t="s">
        <v>90</v>
      </c>
      <c r="X18" s="120">
        <v>42458</v>
      </c>
      <c r="Y18" s="11">
        <v>66.819999999999993</v>
      </c>
      <c r="Z18" s="11">
        <v>67.25</v>
      </c>
      <c r="AA18" s="11">
        <v>66.53</v>
      </c>
      <c r="AB18" s="11">
        <v>67.16</v>
      </c>
      <c r="AC18" s="114">
        <v>2484200</v>
      </c>
      <c r="AD18" s="11">
        <v>67.16</v>
      </c>
      <c r="AE18" s="2">
        <f t="shared" si="2"/>
        <v>0.71999999999999886</v>
      </c>
      <c r="AF18" s="148">
        <f t="shared" si="3"/>
        <v>5.0882969170906733E-3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42457</v>
      </c>
      <c r="Y19" s="11">
        <v>66.34</v>
      </c>
      <c r="Z19" s="11">
        <v>66.989999999999995</v>
      </c>
      <c r="AA19" s="11">
        <v>66.209999999999994</v>
      </c>
      <c r="AB19" s="11">
        <v>66.819999999999993</v>
      </c>
      <c r="AC19" s="114">
        <v>1730200</v>
      </c>
      <c r="AD19" s="11">
        <v>66.819999999999993</v>
      </c>
      <c r="AE19" s="2">
        <f t="shared" si="2"/>
        <v>0.78000000000000114</v>
      </c>
      <c r="AF19" s="148">
        <f t="shared" si="3"/>
        <v>9.518054086719907E-3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42453</v>
      </c>
      <c r="Y20" s="11">
        <v>66.47</v>
      </c>
      <c r="Z20" s="11">
        <v>66.489999999999995</v>
      </c>
      <c r="AA20" s="11">
        <v>65.94</v>
      </c>
      <c r="AB20" s="11">
        <v>66.19</v>
      </c>
      <c r="AC20" s="114">
        <v>1396500</v>
      </c>
      <c r="AD20" s="11">
        <v>66.19</v>
      </c>
      <c r="AE20" s="2">
        <f t="shared" si="2"/>
        <v>0.54999999999999716</v>
      </c>
      <c r="AF20" s="148">
        <f t="shared" si="3"/>
        <v>-7.0507050705069796E-3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42452</v>
      </c>
      <c r="Y21" s="11">
        <v>66.91</v>
      </c>
      <c r="Z21" s="11">
        <v>67.010000000000005</v>
      </c>
      <c r="AA21" s="11">
        <v>66.52</v>
      </c>
      <c r="AB21" s="11">
        <v>66.66</v>
      </c>
      <c r="AC21" s="114">
        <v>2080500</v>
      </c>
      <c r="AD21" s="11">
        <v>66.66</v>
      </c>
      <c r="AE21" s="2">
        <f t="shared" si="2"/>
        <v>0.49000000000000909</v>
      </c>
      <c r="AF21" s="148">
        <f t="shared" si="3"/>
        <v>-3.8852361028094418E-3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42451</v>
      </c>
      <c r="Y22" s="11">
        <v>66.900000000000006</v>
      </c>
      <c r="Z22" s="11">
        <v>67.239999999999995</v>
      </c>
      <c r="AA22" s="11">
        <v>66.67</v>
      </c>
      <c r="AB22" s="11">
        <v>66.92</v>
      </c>
      <c r="AC22" s="114">
        <v>1551500</v>
      </c>
      <c r="AD22" s="11">
        <v>66.92</v>
      </c>
      <c r="AE22" s="2">
        <f t="shared" si="2"/>
        <v>0.56999999999999318</v>
      </c>
      <c r="AF22" s="148">
        <f t="shared" si="3"/>
        <v>1.1968880909634105E-3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42450</v>
      </c>
      <c r="Y23" s="11">
        <v>66.930000000000007</v>
      </c>
      <c r="Z23" s="11">
        <v>67.16</v>
      </c>
      <c r="AA23" s="11">
        <v>66.59</v>
      </c>
      <c r="AB23" s="11">
        <v>66.84</v>
      </c>
      <c r="AC23" s="114">
        <v>1258000</v>
      </c>
      <c r="AD23" s="11">
        <v>66.84</v>
      </c>
      <c r="AE23" s="2">
        <f t="shared" si="2"/>
        <v>0.56999999999999318</v>
      </c>
      <c r="AF23" s="148">
        <f t="shared" si="3"/>
        <v>-5.8009817045961976E-3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42447</v>
      </c>
      <c r="Y24" s="11">
        <v>67.400000000000006</v>
      </c>
      <c r="Z24" s="11">
        <v>67.760000000000005</v>
      </c>
      <c r="AA24" s="11">
        <v>66.66</v>
      </c>
      <c r="AB24" s="11">
        <v>67.23</v>
      </c>
      <c r="AC24" s="114">
        <v>3777200</v>
      </c>
      <c r="AD24" s="11">
        <v>67.23</v>
      </c>
      <c r="AE24" s="2">
        <f t="shared" si="2"/>
        <v>1.1000000000000085</v>
      </c>
      <c r="AF24" s="148">
        <f t="shared" si="3"/>
        <v>4.4642857142851433E-4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42446</v>
      </c>
      <c r="Y25" s="11">
        <v>66.33</v>
      </c>
      <c r="Z25" s="11">
        <v>67.45</v>
      </c>
      <c r="AA25" s="11">
        <v>66.069999999999993</v>
      </c>
      <c r="AB25" s="11">
        <v>67.2</v>
      </c>
      <c r="AC25" s="114">
        <v>2338000</v>
      </c>
      <c r="AD25" s="11">
        <v>67.2</v>
      </c>
      <c r="AE25" s="2">
        <f t="shared" si="2"/>
        <v>1.3800000000000097</v>
      </c>
      <c r="AF25" s="148">
        <f t="shared" si="3"/>
        <v>1.3880506940253445E-2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42445</v>
      </c>
      <c r="Y26" s="11">
        <v>65.72</v>
      </c>
      <c r="Z26" s="11">
        <v>66.53</v>
      </c>
      <c r="AA26" s="11">
        <v>65.47</v>
      </c>
      <c r="AB26" s="11">
        <v>66.28</v>
      </c>
      <c r="AC26" s="114">
        <v>2163000</v>
      </c>
      <c r="AD26" s="11">
        <v>66.28</v>
      </c>
      <c r="AE26" s="2">
        <f t="shared" si="2"/>
        <v>1.0600000000000023</v>
      </c>
      <c r="AF26" s="148">
        <f t="shared" si="3"/>
        <v>5.4611650485436591E-3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42444</v>
      </c>
      <c r="Y27" s="11">
        <v>64.510000000000005</v>
      </c>
      <c r="Z27" s="11">
        <v>66.06</v>
      </c>
      <c r="AA27" s="11">
        <v>64.38</v>
      </c>
      <c r="AB27" s="11">
        <v>65.92</v>
      </c>
      <c r="AC27" s="114">
        <v>2367500</v>
      </c>
      <c r="AD27" s="11">
        <v>65.92</v>
      </c>
      <c r="AE27" s="2">
        <f t="shared" si="2"/>
        <v>1.6800000000000068</v>
      </c>
      <c r="AF27" s="148">
        <f t="shared" si="3"/>
        <v>1.493456505003854E-2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42443</v>
      </c>
      <c r="Y28" s="11">
        <v>65.19</v>
      </c>
      <c r="Z28" s="11">
        <v>65.41</v>
      </c>
      <c r="AA28" s="11">
        <v>64.53</v>
      </c>
      <c r="AB28" s="11">
        <v>64.95</v>
      </c>
      <c r="AC28" s="114">
        <v>1744700</v>
      </c>
      <c r="AD28" s="11">
        <v>64.95</v>
      </c>
      <c r="AE28" s="2">
        <f t="shared" si="2"/>
        <v>0.87999999999999545</v>
      </c>
      <c r="AF28" s="148">
        <f t="shared" si="3"/>
        <v>-8.6996336996335577E-3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42440</v>
      </c>
      <c r="Y29" s="11">
        <v>64.930000000000007</v>
      </c>
      <c r="Z29" s="11">
        <v>65.709999999999994</v>
      </c>
      <c r="AA29" s="11">
        <v>64.709999999999994</v>
      </c>
      <c r="AB29" s="11">
        <v>65.52</v>
      </c>
      <c r="AC29" s="114">
        <v>2235300</v>
      </c>
      <c r="AD29" s="11">
        <v>65.52</v>
      </c>
      <c r="AE29" s="2">
        <f t="shared" si="2"/>
        <v>1</v>
      </c>
      <c r="AF29" s="148">
        <f t="shared" si="3"/>
        <v>1.9607843137254832E-2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42439</v>
      </c>
      <c r="Y30" s="11">
        <v>64.59</v>
      </c>
      <c r="Z30" s="11">
        <v>65.02</v>
      </c>
      <c r="AA30" s="11">
        <v>63.73</v>
      </c>
      <c r="AB30" s="11">
        <v>64.260000000000005</v>
      </c>
      <c r="AC30" s="114">
        <v>3071400</v>
      </c>
      <c r="AD30" s="11">
        <v>64.260000000000005</v>
      </c>
      <c r="AE30" s="2">
        <f t="shared" si="2"/>
        <v>1.2899999999999991</v>
      </c>
      <c r="AF30" s="148">
        <f t="shared" si="3"/>
        <v>-4.1841004184099972E-3</v>
      </c>
    </row>
    <row r="31" spans="1:32" x14ac:dyDescent="0.25">
      <c r="X31" s="120">
        <v>42438</v>
      </c>
      <c r="Y31" s="11">
        <v>64.790000000000006</v>
      </c>
      <c r="Z31" s="11">
        <v>64.92</v>
      </c>
      <c r="AA31" s="11">
        <v>64.33</v>
      </c>
      <c r="AB31" s="11">
        <v>64.53</v>
      </c>
      <c r="AC31" s="114">
        <v>1496600</v>
      </c>
      <c r="AD31" s="11">
        <v>64.53</v>
      </c>
      <c r="AE31" s="2">
        <f t="shared" si="2"/>
        <v>0.59000000000000341</v>
      </c>
      <c r="AF31" s="148">
        <f t="shared" si="3"/>
        <v>-7.7423350882621644E-4</v>
      </c>
    </row>
    <row r="32" spans="1:32" x14ac:dyDescent="0.25">
      <c r="X32" s="120">
        <v>42437</v>
      </c>
      <c r="Y32" s="11">
        <v>64.760000000000005</v>
      </c>
      <c r="Z32" s="11">
        <v>65.040000000000006</v>
      </c>
      <c r="AA32" s="11">
        <v>64.53</v>
      </c>
      <c r="AB32" s="11">
        <v>64.58</v>
      </c>
      <c r="AC32" s="114">
        <v>1797100</v>
      </c>
      <c r="AD32" s="11">
        <v>64.58</v>
      </c>
      <c r="AE32" s="2">
        <f t="shared" si="2"/>
        <v>0.51000000000000512</v>
      </c>
      <c r="AF32" s="148">
        <f t="shared" si="3"/>
        <v>-6.9198831308626696E-3</v>
      </c>
    </row>
    <row r="33" spans="15:32" x14ac:dyDescent="0.25">
      <c r="X33" s="120">
        <v>42436</v>
      </c>
      <c r="Y33" s="11">
        <v>64.81</v>
      </c>
      <c r="Z33" s="11">
        <v>65.319999999999993</v>
      </c>
      <c r="AA33" s="11">
        <v>64.75</v>
      </c>
      <c r="AB33" s="11">
        <v>65.03</v>
      </c>
      <c r="AC33" s="114">
        <v>1609200</v>
      </c>
      <c r="AD33" s="11">
        <v>65.03</v>
      </c>
      <c r="AE33" s="2">
        <f t="shared" si="2"/>
        <v>0.56999999999999318</v>
      </c>
      <c r="AF33" s="148">
        <f t="shared" si="3"/>
        <v>-5.3533190578157752E-3</v>
      </c>
    </row>
    <row r="34" spans="15:32" x14ac:dyDescent="0.25">
      <c r="X34" s="120">
        <v>42433</v>
      </c>
      <c r="Y34" s="11">
        <v>65.3</v>
      </c>
      <c r="Z34" s="11">
        <v>65.59</v>
      </c>
      <c r="AA34" s="11">
        <v>64.849999999999994</v>
      </c>
      <c r="AB34" s="11">
        <v>65.38</v>
      </c>
      <c r="AC34" s="114">
        <v>1629400</v>
      </c>
      <c r="AD34" s="11">
        <v>65.38</v>
      </c>
      <c r="AE34" s="2">
        <f t="shared" si="2"/>
        <v>0.74000000000000909</v>
      </c>
      <c r="AF34" s="148">
        <f t="shared" si="3"/>
        <v>1.07181136120027E-3</v>
      </c>
    </row>
    <row r="35" spans="15:32" ht="20.25" thickBot="1" x14ac:dyDescent="0.35">
      <c r="O35" s="427" t="s">
        <v>78</v>
      </c>
      <c r="P35" s="427"/>
      <c r="X35" s="120">
        <v>42432</v>
      </c>
      <c r="Y35" s="11">
        <v>65.400000000000006</v>
      </c>
      <c r="Z35" s="11">
        <v>65.47</v>
      </c>
      <c r="AA35" s="11">
        <v>65</v>
      </c>
      <c r="AB35" s="11">
        <v>65.31</v>
      </c>
      <c r="AC35" s="114">
        <v>1985400</v>
      </c>
      <c r="AD35" s="11">
        <v>65.31</v>
      </c>
      <c r="AE35" s="2">
        <f t="shared" si="2"/>
        <v>0.46999999999999886</v>
      </c>
      <c r="AF35" s="148">
        <f t="shared" si="3"/>
        <v>-1.5288182235131398E-3</v>
      </c>
    </row>
    <row r="36" spans="15:32" ht="15.75" thickTop="1" x14ac:dyDescent="0.25">
      <c r="O36" s="93">
        <v>1.1000000000000001</v>
      </c>
      <c r="P36" s="93">
        <f>O36*$Q$4</f>
        <v>73.612000000000009</v>
      </c>
      <c r="Q36" s="2"/>
      <c r="X36" s="120">
        <v>42431</v>
      </c>
      <c r="Y36" s="11">
        <v>64.73</v>
      </c>
      <c r="Z36" s="11">
        <v>65.42</v>
      </c>
      <c r="AA36" s="11">
        <v>64.64</v>
      </c>
      <c r="AB36" s="11">
        <v>65.41</v>
      </c>
      <c r="AC36" s="114">
        <v>2215600</v>
      </c>
      <c r="AD36" s="11">
        <v>65.41</v>
      </c>
      <c r="AE36" s="2">
        <f t="shared" si="2"/>
        <v>0.78000000000000114</v>
      </c>
      <c r="AF36" s="148">
        <f t="shared" si="3"/>
        <v>9.257830581700377E-3</v>
      </c>
    </row>
    <row r="37" spans="15:32" ht="15" customHeight="1" x14ac:dyDescent="0.25">
      <c r="O37" s="93">
        <v>1.0900000000000001</v>
      </c>
      <c r="P37" s="93">
        <f t="shared" ref="P37:P56" si="6">O37*$Q$4</f>
        <v>72.942800000000005</v>
      </c>
      <c r="Q37" s="2"/>
      <c r="X37" s="120">
        <v>42430</v>
      </c>
      <c r="Y37" s="11">
        <v>63.84</v>
      </c>
      <c r="Z37" s="11">
        <v>64.81</v>
      </c>
      <c r="AA37" s="11">
        <v>63.59</v>
      </c>
      <c r="AB37" s="11">
        <v>64.81</v>
      </c>
      <c r="AC37" s="114">
        <v>2167700</v>
      </c>
      <c r="AD37" s="11">
        <v>64.81</v>
      </c>
      <c r="AE37" s="2">
        <f t="shared" si="2"/>
        <v>1.2199999999999989</v>
      </c>
      <c r="AF37" s="148">
        <f t="shared" si="3"/>
        <v>2.1273242987708718E-2</v>
      </c>
    </row>
    <row r="38" spans="15:32" x14ac:dyDescent="0.25">
      <c r="O38" s="93">
        <v>1.08</v>
      </c>
      <c r="P38" s="93">
        <f t="shared" si="6"/>
        <v>72.273600000000002</v>
      </c>
      <c r="Q38" s="2"/>
      <c r="X38" s="120">
        <v>42429</v>
      </c>
      <c r="Y38" s="11">
        <v>64.12</v>
      </c>
      <c r="Z38" s="11">
        <v>64.31</v>
      </c>
      <c r="AA38" s="11">
        <v>63.45</v>
      </c>
      <c r="AB38" s="11">
        <v>63.46</v>
      </c>
      <c r="AC38" s="114">
        <v>2285100</v>
      </c>
      <c r="AD38" s="11">
        <v>63.46</v>
      </c>
      <c r="AE38" s="2">
        <f t="shared" si="2"/>
        <v>0.85999999999999943</v>
      </c>
      <c r="AF38" s="148">
        <f t="shared" si="3"/>
        <v>-1.3370646766169059E-2</v>
      </c>
    </row>
    <row r="39" spans="15:32" ht="20.25" thickBot="1" x14ac:dyDescent="0.35">
      <c r="O39" s="93">
        <v>1.07</v>
      </c>
      <c r="P39" s="93">
        <f t="shared" si="6"/>
        <v>71.604400000000012</v>
      </c>
      <c r="Q39" s="2"/>
      <c r="T39" s="122" t="s">
        <v>94</v>
      </c>
      <c r="U39" s="2"/>
      <c r="X39" s="120">
        <v>42426</v>
      </c>
      <c r="Y39" s="11">
        <v>64.53</v>
      </c>
      <c r="Z39" s="11">
        <v>64.709999999999994</v>
      </c>
      <c r="AA39" s="11">
        <v>64.209999999999994</v>
      </c>
      <c r="AB39" s="11">
        <v>64.319999999999993</v>
      </c>
      <c r="AC39" s="114">
        <v>2391400</v>
      </c>
      <c r="AD39" s="11">
        <v>64.319999999999993</v>
      </c>
      <c r="AE39" s="2">
        <f t="shared" si="2"/>
        <v>0.5</v>
      </c>
      <c r="AF39" s="148">
        <f t="shared" si="3"/>
        <v>-1.3972985561249152E-3</v>
      </c>
    </row>
    <row r="40" spans="15:32" ht="15.75" thickTop="1" x14ac:dyDescent="0.25">
      <c r="O40" s="93">
        <v>1.06</v>
      </c>
      <c r="P40" s="93">
        <f t="shared" si="6"/>
        <v>70.935200000000009</v>
      </c>
      <c r="Q40" s="2"/>
      <c r="T40" s="123" t="s">
        <v>100</v>
      </c>
      <c r="U40" s="116">
        <v>67.53</v>
      </c>
      <c r="X40" s="120">
        <v>42425</v>
      </c>
      <c r="Y40" s="11">
        <v>63.92</v>
      </c>
      <c r="Z40" s="11">
        <v>64.44</v>
      </c>
      <c r="AA40" s="11">
        <v>63.67</v>
      </c>
      <c r="AB40" s="11">
        <v>64.41</v>
      </c>
      <c r="AC40" s="114">
        <v>1936100</v>
      </c>
      <c r="AD40" s="11">
        <v>64.41</v>
      </c>
      <c r="AE40" s="2">
        <f t="shared" si="2"/>
        <v>0.76999999999999602</v>
      </c>
      <c r="AF40" s="148" t="e">
        <f t="shared" si="3"/>
        <v>#DIV/0!</v>
      </c>
    </row>
    <row r="41" spans="15:32" x14ac:dyDescent="0.25">
      <c r="O41" s="93">
        <v>1.05</v>
      </c>
      <c r="P41" s="93">
        <f t="shared" si="6"/>
        <v>70.266000000000005</v>
      </c>
      <c r="Q41" s="2"/>
      <c r="T41" s="123" t="s">
        <v>101</v>
      </c>
      <c r="U41" s="116">
        <v>67.69</v>
      </c>
      <c r="X41" s="120">
        <v>42425</v>
      </c>
      <c r="Y41" s="11" t="s">
        <v>229</v>
      </c>
      <c r="Z41" s="11"/>
      <c r="AA41" s="11"/>
      <c r="AB41" s="11"/>
      <c r="AC41" s="114"/>
      <c r="AD41" s="11"/>
      <c r="AE41" s="2">
        <f t="shared" si="2"/>
        <v>0</v>
      </c>
      <c r="AF41" s="148">
        <f t="shared" si="3"/>
        <v>-1</v>
      </c>
    </row>
    <row r="42" spans="15:32" x14ac:dyDescent="0.25">
      <c r="O42" s="93">
        <v>1.04</v>
      </c>
      <c r="P42" s="93">
        <f t="shared" si="6"/>
        <v>69.596800000000002</v>
      </c>
      <c r="Q42" s="2"/>
      <c r="T42" s="123" t="s">
        <v>102</v>
      </c>
      <c r="U42" s="116" t="s">
        <v>361</v>
      </c>
      <c r="X42" s="120">
        <v>42424</v>
      </c>
      <c r="Y42" s="11">
        <v>63.35</v>
      </c>
      <c r="Z42" s="11">
        <v>64.13</v>
      </c>
      <c r="AA42" s="11">
        <v>62.78</v>
      </c>
      <c r="AB42" s="11">
        <v>63.95</v>
      </c>
      <c r="AC42" s="114">
        <v>2366700</v>
      </c>
      <c r="AD42" s="11">
        <v>63.62</v>
      </c>
      <c r="AE42" s="2">
        <f t="shared" si="2"/>
        <v>1.3499999999999943</v>
      </c>
      <c r="AF42" s="148">
        <f t="shared" si="3"/>
        <v>3.4700315457412145E-3</v>
      </c>
    </row>
    <row r="43" spans="15:32" x14ac:dyDescent="0.25">
      <c r="O43" s="93">
        <v>1.03</v>
      </c>
      <c r="P43" s="93">
        <f t="shared" si="6"/>
        <v>68.927599999999998</v>
      </c>
      <c r="Q43" s="2"/>
      <c r="T43" s="123" t="s">
        <v>103</v>
      </c>
      <c r="U43" s="116" t="s">
        <v>362</v>
      </c>
      <c r="X43" s="120">
        <v>42423</v>
      </c>
      <c r="Y43" s="11">
        <v>64.31</v>
      </c>
      <c r="Z43" s="11">
        <v>64.31</v>
      </c>
      <c r="AA43" s="11">
        <v>63.56</v>
      </c>
      <c r="AB43" s="11">
        <v>63.73</v>
      </c>
      <c r="AC43" s="114">
        <v>1973500</v>
      </c>
      <c r="AD43" s="11">
        <v>63.4</v>
      </c>
      <c r="AE43" s="2">
        <f t="shared" si="2"/>
        <v>0.75</v>
      </c>
      <c r="AF43" s="148">
        <f t="shared" si="3"/>
        <v>-1.1074715333021401E-2</v>
      </c>
    </row>
    <row r="44" spans="15:32" x14ac:dyDescent="0.25">
      <c r="O44" s="93">
        <v>1.02</v>
      </c>
      <c r="P44" s="93">
        <f t="shared" si="6"/>
        <v>68.258400000000009</v>
      </c>
      <c r="Q44" s="2"/>
      <c r="T44" s="123" t="s">
        <v>104</v>
      </c>
      <c r="U44" s="116">
        <v>71.760000000000005</v>
      </c>
      <c r="X44" s="120">
        <v>42422</v>
      </c>
      <c r="Y44" s="11">
        <v>64</v>
      </c>
      <c r="Z44" s="11">
        <v>64.599999999999994</v>
      </c>
      <c r="AA44" s="11">
        <v>64</v>
      </c>
      <c r="AB44" s="11">
        <v>64.44</v>
      </c>
      <c r="AC44" s="114">
        <v>2513100</v>
      </c>
      <c r="AD44" s="11">
        <v>64.11</v>
      </c>
      <c r="AE44" s="2">
        <f t="shared" si="2"/>
        <v>0.59999999999999432</v>
      </c>
      <c r="AF44" s="148">
        <f t="shared" si="3"/>
        <v>6.9106329511543496E-3</v>
      </c>
    </row>
    <row r="45" spans="15:32" x14ac:dyDescent="0.25">
      <c r="O45" s="93">
        <v>1.01</v>
      </c>
      <c r="P45" s="93">
        <f t="shared" si="6"/>
        <v>67.589200000000005</v>
      </c>
      <c r="Q45" s="2"/>
      <c r="T45" s="123" t="s">
        <v>105</v>
      </c>
      <c r="U45" s="116">
        <v>1.04406</v>
      </c>
      <c r="X45" s="120">
        <v>42419</v>
      </c>
      <c r="Y45" s="11">
        <v>63.89</v>
      </c>
      <c r="Z45" s="11">
        <v>64.44</v>
      </c>
      <c r="AA45" s="11">
        <v>63.8</v>
      </c>
      <c r="AB45" s="11">
        <v>64</v>
      </c>
      <c r="AC45" s="114">
        <v>4300100</v>
      </c>
      <c r="AD45" s="11">
        <v>63.67</v>
      </c>
      <c r="AE45" s="2">
        <f t="shared" si="2"/>
        <v>0.64000000000000057</v>
      </c>
      <c r="AF45" s="148">
        <f t="shared" si="3"/>
        <v>-4.689698296076239E-3</v>
      </c>
    </row>
    <row r="46" spans="15:32" x14ac:dyDescent="0.25">
      <c r="O46" s="93">
        <v>1</v>
      </c>
      <c r="P46" s="93">
        <f t="shared" si="6"/>
        <v>66.92</v>
      </c>
      <c r="Q46" s="2"/>
      <c r="T46" s="123" t="s">
        <v>106</v>
      </c>
      <c r="U46" s="116" t="s">
        <v>262</v>
      </c>
      <c r="X46" s="120">
        <v>42418</v>
      </c>
      <c r="Y46" s="11">
        <v>64.91</v>
      </c>
      <c r="Z46" s="11">
        <v>65</v>
      </c>
      <c r="AA46" s="11">
        <v>64.069999999999993</v>
      </c>
      <c r="AB46" s="11">
        <v>64.3</v>
      </c>
      <c r="AC46" s="114">
        <v>4086400</v>
      </c>
      <c r="AD46" s="11">
        <v>63.97</v>
      </c>
      <c r="AE46" s="2">
        <f t="shared" si="2"/>
        <v>0.93000000000000682</v>
      </c>
      <c r="AF46" s="148">
        <f t="shared" si="3"/>
        <v>-1.0977118119975371E-2</v>
      </c>
    </row>
    <row r="47" spans="15:32" x14ac:dyDescent="0.25">
      <c r="O47" s="93">
        <v>0.99</v>
      </c>
      <c r="P47" s="93">
        <f t="shared" si="6"/>
        <v>66.250799999999998</v>
      </c>
      <c r="Q47" s="2"/>
      <c r="T47" s="123"/>
      <c r="U47" s="116"/>
      <c r="X47" s="120">
        <v>42417</v>
      </c>
      <c r="Y47" s="11">
        <v>64.69</v>
      </c>
      <c r="Z47" s="11">
        <v>65.290000000000006</v>
      </c>
      <c r="AA47" s="11">
        <v>64.69</v>
      </c>
      <c r="AB47" s="11">
        <v>65.02</v>
      </c>
      <c r="AC47" s="114">
        <v>3342700</v>
      </c>
      <c r="AD47" s="11">
        <v>64.680000000000007</v>
      </c>
      <c r="AE47" s="2">
        <f t="shared" si="2"/>
        <v>0.60000000000000853</v>
      </c>
      <c r="AF47" s="148">
        <f t="shared" si="3"/>
        <v>6.8493150684934001E-3</v>
      </c>
    </row>
    <row r="48" spans="15:32" x14ac:dyDescent="0.25">
      <c r="O48" s="93">
        <v>0.98</v>
      </c>
      <c r="P48" s="93">
        <f t="shared" si="6"/>
        <v>65.581599999999995</v>
      </c>
      <c r="Q48" s="2"/>
      <c r="T48" s="123" t="s">
        <v>107</v>
      </c>
      <c r="U48" s="116" t="s">
        <v>363</v>
      </c>
      <c r="X48" s="120">
        <v>42416</v>
      </c>
      <c r="Y48" s="11">
        <v>64.47</v>
      </c>
      <c r="Z48" s="11">
        <v>64.72</v>
      </c>
      <c r="AA48" s="11">
        <v>63.85</v>
      </c>
      <c r="AB48" s="11">
        <v>64.569999999999993</v>
      </c>
      <c r="AC48" s="114">
        <v>3502500</v>
      </c>
      <c r="AD48" s="11">
        <v>64.239999999999995</v>
      </c>
      <c r="AE48" s="2">
        <f t="shared" si="2"/>
        <v>0.86999999999999744</v>
      </c>
      <c r="AF48" s="148">
        <f t="shared" si="3"/>
        <v>1.0380622837370179E-2</v>
      </c>
    </row>
    <row r="49" spans="15:32" x14ac:dyDescent="0.25">
      <c r="O49" s="93">
        <v>0.97</v>
      </c>
      <c r="P49" s="93">
        <f t="shared" si="6"/>
        <v>64.912400000000005</v>
      </c>
      <c r="T49" s="123" t="s">
        <v>108</v>
      </c>
      <c r="U49" s="116" t="s">
        <v>364</v>
      </c>
      <c r="X49" s="120">
        <v>42412</v>
      </c>
      <c r="Y49" s="11">
        <v>63.02</v>
      </c>
      <c r="Z49" s="11">
        <v>64.31</v>
      </c>
      <c r="AA49" s="11">
        <v>62.86</v>
      </c>
      <c r="AB49" s="11">
        <v>63.91</v>
      </c>
      <c r="AC49" s="114">
        <v>3615300</v>
      </c>
      <c r="AD49" s="11">
        <v>63.58</v>
      </c>
      <c r="AE49" s="2">
        <f t="shared" si="2"/>
        <v>1.4500000000000028</v>
      </c>
      <c r="AF49" s="148">
        <f t="shared" si="3"/>
        <v>2.5483870967741851E-2</v>
      </c>
    </row>
    <row r="50" spans="15:32" x14ac:dyDescent="0.25">
      <c r="O50" s="93">
        <v>0.96</v>
      </c>
      <c r="P50" s="93">
        <f t="shared" si="6"/>
        <v>64.243200000000002</v>
      </c>
      <c r="T50" s="123" t="s">
        <v>109</v>
      </c>
      <c r="U50" s="117">
        <v>1446155</v>
      </c>
      <c r="X50" s="120">
        <v>42411</v>
      </c>
      <c r="Y50" s="11">
        <v>61.95</v>
      </c>
      <c r="Z50" s="11">
        <v>62.66</v>
      </c>
      <c r="AA50" s="11">
        <v>61.7</v>
      </c>
      <c r="AB50" s="11">
        <v>62.32</v>
      </c>
      <c r="AC50" s="114">
        <v>3020000</v>
      </c>
      <c r="AD50" s="11">
        <v>62</v>
      </c>
      <c r="AE50" s="2">
        <f t="shared" si="2"/>
        <v>0.95999999999999375</v>
      </c>
      <c r="AF50" s="148">
        <f t="shared" si="3"/>
        <v>-1.0533035429300952E-2</v>
      </c>
    </row>
    <row r="51" spans="15:32" x14ac:dyDescent="0.25">
      <c r="O51" s="93">
        <v>0.95</v>
      </c>
      <c r="P51" s="93">
        <f t="shared" si="6"/>
        <v>63.573999999999998</v>
      </c>
      <c r="T51" s="123" t="s">
        <v>112</v>
      </c>
      <c r="U51" s="117">
        <v>2488160</v>
      </c>
      <c r="X51" s="120">
        <v>42410</v>
      </c>
      <c r="Y51" s="11">
        <v>63.27</v>
      </c>
      <c r="Z51" s="11">
        <v>63.94</v>
      </c>
      <c r="AA51" s="11">
        <v>62.89</v>
      </c>
      <c r="AB51" s="11">
        <v>62.98</v>
      </c>
      <c r="AC51" s="114">
        <v>2987500</v>
      </c>
      <c r="AD51" s="11">
        <v>62.66</v>
      </c>
      <c r="AE51" s="2">
        <f t="shared" si="2"/>
        <v>1.0499999999999972</v>
      </c>
      <c r="AF51" s="148">
        <f t="shared" si="3"/>
        <v>-3.1908104658584513E-4</v>
      </c>
    </row>
    <row r="52" spans="15:32" x14ac:dyDescent="0.25">
      <c r="O52" s="93">
        <v>0.94</v>
      </c>
      <c r="P52" s="93">
        <f t="shared" si="6"/>
        <v>62.904799999999994</v>
      </c>
      <c r="T52" s="123" t="s">
        <v>110</v>
      </c>
      <c r="U52" s="116" t="s">
        <v>365</v>
      </c>
      <c r="X52" s="120">
        <v>42409</v>
      </c>
      <c r="Y52" s="11">
        <v>62.81</v>
      </c>
      <c r="Z52" s="11">
        <v>63.26</v>
      </c>
      <c r="AA52" s="11">
        <v>62.45</v>
      </c>
      <c r="AB52" s="11">
        <v>63.01</v>
      </c>
      <c r="AC52" s="114">
        <v>3743700</v>
      </c>
      <c r="AD52" s="11">
        <v>62.68</v>
      </c>
      <c r="AE52" s="2">
        <f t="shared" si="2"/>
        <v>0.80999999999999517</v>
      </c>
      <c r="AF52" s="148">
        <f t="shared" si="3"/>
        <v>-5.0793650793651279E-3</v>
      </c>
    </row>
    <row r="53" spans="15:32" x14ac:dyDescent="0.25">
      <c r="O53" s="93">
        <v>0.93</v>
      </c>
      <c r="P53" s="93">
        <f t="shared" si="6"/>
        <v>62.235600000000005</v>
      </c>
      <c r="T53" s="123" t="s">
        <v>113</v>
      </c>
      <c r="U53" s="116">
        <v>13.25</v>
      </c>
      <c r="X53" s="120">
        <v>42408</v>
      </c>
      <c r="Y53" s="11">
        <v>62.87</v>
      </c>
      <c r="Z53" s="11">
        <v>63.54</v>
      </c>
      <c r="AA53" s="11">
        <v>62.36</v>
      </c>
      <c r="AB53" s="11">
        <v>63.33</v>
      </c>
      <c r="AC53" s="114">
        <v>3008500</v>
      </c>
      <c r="AD53" s="11">
        <v>63</v>
      </c>
      <c r="AE53" s="2">
        <f t="shared" si="2"/>
        <v>1.1799999999999997</v>
      </c>
      <c r="AF53" s="148">
        <f t="shared" si="3"/>
        <v>-6.3451776649747771E-4</v>
      </c>
    </row>
    <row r="54" spans="15:32" x14ac:dyDescent="0.25">
      <c r="O54" s="93">
        <v>0.92</v>
      </c>
      <c r="P54" s="93">
        <f t="shared" si="6"/>
        <v>61.566400000000002</v>
      </c>
      <c r="T54" s="123" t="s">
        <v>114</v>
      </c>
      <c r="U54" s="116">
        <v>5.05</v>
      </c>
      <c r="X54" s="120">
        <v>42405</v>
      </c>
      <c r="Y54" s="11">
        <v>62.09</v>
      </c>
      <c r="Z54" s="11">
        <v>63.52</v>
      </c>
      <c r="AA54" s="11">
        <v>62.09</v>
      </c>
      <c r="AB54" s="11">
        <v>63.37</v>
      </c>
      <c r="AC54" s="114">
        <v>4617500</v>
      </c>
      <c r="AD54" s="11">
        <v>63.04</v>
      </c>
      <c r="AE54" s="2">
        <f t="shared" si="2"/>
        <v>1.4299999999999997</v>
      </c>
      <c r="AF54" s="148">
        <f t="shared" si="3"/>
        <v>2.1221448242345842E-2</v>
      </c>
    </row>
    <row r="55" spans="15:32" x14ac:dyDescent="0.25">
      <c r="O55" s="93">
        <v>0.91</v>
      </c>
      <c r="P55" s="93">
        <f t="shared" si="6"/>
        <v>60.897200000000005</v>
      </c>
      <c r="T55" s="123" t="s">
        <v>111</v>
      </c>
      <c r="U55" s="116" t="s">
        <v>295</v>
      </c>
      <c r="X55" s="120">
        <v>42404</v>
      </c>
      <c r="Y55" s="11">
        <v>60.48</v>
      </c>
      <c r="Z55" s="11">
        <v>62.2</v>
      </c>
      <c r="AA55" s="11">
        <v>60.48</v>
      </c>
      <c r="AB55" s="11">
        <v>62.05</v>
      </c>
      <c r="AC55" s="114">
        <v>5520000</v>
      </c>
      <c r="AD55" s="11">
        <v>61.73</v>
      </c>
      <c r="AE55" s="2">
        <f t="shared" si="2"/>
        <v>1.720000000000006</v>
      </c>
      <c r="AF55" s="148">
        <f t="shared" si="3"/>
        <v>4.045171077026799E-2</v>
      </c>
    </row>
    <row r="56" spans="15:32" x14ac:dyDescent="0.25">
      <c r="O56" s="93">
        <v>0.9</v>
      </c>
      <c r="P56" s="93">
        <f t="shared" si="6"/>
        <v>60.228000000000002</v>
      </c>
      <c r="X56" s="120">
        <v>42403</v>
      </c>
      <c r="Y56" s="11">
        <v>60.29</v>
      </c>
      <c r="Z56" s="11">
        <v>60.29</v>
      </c>
      <c r="AA56" s="11">
        <v>58.29</v>
      </c>
      <c r="AB56" s="11">
        <v>59.64</v>
      </c>
      <c r="AC56" s="114">
        <v>4765200</v>
      </c>
      <c r="AD56" s="11">
        <v>59.33</v>
      </c>
      <c r="AE56" s="2">
        <f t="shared" si="2"/>
        <v>2</v>
      </c>
      <c r="AF56" s="148">
        <f t="shared" si="3"/>
        <v>-5.5313442842775951E-3</v>
      </c>
    </row>
    <row r="57" spans="15:32" x14ac:dyDescent="0.25">
      <c r="X57" s="120">
        <v>42402</v>
      </c>
      <c r="Y57" s="11">
        <v>60.01</v>
      </c>
      <c r="Z57" s="11">
        <v>60.5</v>
      </c>
      <c r="AA57" s="11">
        <v>59.76</v>
      </c>
      <c r="AB57" s="11">
        <v>59.97</v>
      </c>
      <c r="AC57" s="114">
        <v>2540900</v>
      </c>
      <c r="AD57" s="11">
        <v>59.66</v>
      </c>
      <c r="AE57" s="2">
        <f t="shared" si="2"/>
        <v>0.74000000000000199</v>
      </c>
      <c r="AF57" s="148">
        <f t="shared" si="3"/>
        <v>-9.2992361341747154E-3</v>
      </c>
    </row>
    <row r="58" spans="15:32" x14ac:dyDescent="0.25">
      <c r="X58" s="120">
        <v>42401</v>
      </c>
      <c r="Y58" s="11">
        <v>60.14</v>
      </c>
      <c r="Z58" s="11">
        <v>60.83</v>
      </c>
      <c r="AA58" s="11">
        <v>59.82</v>
      </c>
      <c r="AB58" s="11">
        <v>60.53</v>
      </c>
      <c r="AC58" s="114">
        <v>2667500</v>
      </c>
      <c r="AD58" s="11">
        <v>60.22</v>
      </c>
      <c r="AE58" s="2">
        <f t="shared" si="2"/>
        <v>1.009999999999998</v>
      </c>
      <c r="AF58" s="148">
        <f t="shared" si="3"/>
        <v>-1.1610549013103544E-3</v>
      </c>
    </row>
    <row r="59" spans="15:32" x14ac:dyDescent="0.25">
      <c r="X59" s="120">
        <v>42398</v>
      </c>
      <c r="Y59" s="11">
        <v>59.68</v>
      </c>
      <c r="Z59" s="11">
        <v>60.61</v>
      </c>
      <c r="AA59" s="11">
        <v>59.43</v>
      </c>
      <c r="AB59" s="11">
        <v>60.6</v>
      </c>
      <c r="AC59" s="114">
        <v>3799200</v>
      </c>
      <c r="AD59" s="11">
        <v>60.29</v>
      </c>
      <c r="AE59" s="2">
        <f t="shared" si="2"/>
        <v>1.1799999999999997</v>
      </c>
      <c r="AF59" s="148">
        <f t="shared" si="3"/>
        <v>2.3425564420302303E-2</v>
      </c>
    </row>
    <row r="60" spans="15:32" x14ac:dyDescent="0.25">
      <c r="X60" s="120">
        <v>42397</v>
      </c>
      <c r="Y60" s="11">
        <v>58.83</v>
      </c>
      <c r="Z60" s="11">
        <v>59.5</v>
      </c>
      <c r="AA60" s="11">
        <v>58.42</v>
      </c>
      <c r="AB60" s="11">
        <v>59.22</v>
      </c>
      <c r="AC60" s="114">
        <v>3191000</v>
      </c>
      <c r="AD60" s="11">
        <v>58.91</v>
      </c>
      <c r="AE60" s="2">
        <f t="shared" si="2"/>
        <v>1.0799999999999983</v>
      </c>
      <c r="AF60" s="148">
        <f t="shared" si="3"/>
        <v>1.3766993632765345E-2</v>
      </c>
    </row>
    <row r="61" spans="15:32" x14ac:dyDescent="0.25">
      <c r="X61" s="120">
        <v>42396</v>
      </c>
      <c r="Y61" s="11">
        <v>58.18</v>
      </c>
      <c r="Z61" s="11">
        <v>59.38</v>
      </c>
      <c r="AA61" s="11">
        <v>58.03</v>
      </c>
      <c r="AB61" s="11">
        <v>58.41</v>
      </c>
      <c r="AC61" s="114">
        <v>2891300</v>
      </c>
      <c r="AD61" s="11">
        <v>58.11</v>
      </c>
      <c r="AE61" s="2">
        <f t="shared" si="2"/>
        <v>1.3500000000000014</v>
      </c>
      <c r="AF61" s="148">
        <f t="shared" si="3"/>
        <v>3.9737387698686177E-3</v>
      </c>
    </row>
    <row r="62" spans="15:32" x14ac:dyDescent="0.25">
      <c r="X62" s="120">
        <v>42395</v>
      </c>
      <c r="Y62" s="11">
        <v>58.05</v>
      </c>
      <c r="Z62" s="11">
        <v>58.68</v>
      </c>
      <c r="AA62" s="11">
        <v>57.88</v>
      </c>
      <c r="AB62" s="11">
        <v>58.18</v>
      </c>
      <c r="AC62" s="114">
        <v>2184300</v>
      </c>
      <c r="AD62" s="11">
        <v>57.88</v>
      </c>
      <c r="AE62" s="2">
        <f t="shared" si="2"/>
        <v>0.79999999999999716</v>
      </c>
      <c r="AF62" s="148">
        <f t="shared" si="3"/>
        <v>8.3623693379790698E-3</v>
      </c>
    </row>
    <row r="63" spans="15:32" x14ac:dyDescent="0.25">
      <c r="X63" s="120">
        <v>42394</v>
      </c>
      <c r="Y63" s="11">
        <v>58.31</v>
      </c>
      <c r="Z63" s="11">
        <v>58.46</v>
      </c>
      <c r="AA63" s="11">
        <v>57.62</v>
      </c>
      <c r="AB63" s="11">
        <v>57.7</v>
      </c>
      <c r="AC63" s="114">
        <v>3852400</v>
      </c>
      <c r="AD63" s="11">
        <v>57.4</v>
      </c>
      <c r="AE63" s="2">
        <f t="shared" si="2"/>
        <v>0.84000000000000341</v>
      </c>
      <c r="AF63" s="148">
        <f t="shared" si="3"/>
        <v>-1.4253821054439286E-2</v>
      </c>
    </row>
    <row r="64" spans="15:32" x14ac:dyDescent="0.25">
      <c r="X64" s="120">
        <v>42391</v>
      </c>
      <c r="Y64" s="11">
        <v>58.91</v>
      </c>
      <c r="Z64" s="11">
        <v>59</v>
      </c>
      <c r="AA64" s="11">
        <v>58.2</v>
      </c>
      <c r="AB64" s="11">
        <v>58.53</v>
      </c>
      <c r="AC64" s="114">
        <v>2699600</v>
      </c>
      <c r="AD64" s="11">
        <v>58.23</v>
      </c>
      <c r="AE64" s="2">
        <f t="shared" si="2"/>
        <v>0.79999999999999716</v>
      </c>
      <c r="AF64" s="148">
        <f t="shared" si="3"/>
        <v>6.5687121866895293E-3</v>
      </c>
    </row>
    <row r="65" spans="24:32" x14ac:dyDescent="0.25">
      <c r="X65" s="120">
        <v>42390</v>
      </c>
      <c r="Y65" s="11">
        <v>58.21</v>
      </c>
      <c r="Z65" s="11">
        <v>58.66</v>
      </c>
      <c r="AA65" s="11">
        <v>57.82</v>
      </c>
      <c r="AB65" s="11">
        <v>58.15</v>
      </c>
      <c r="AC65" s="114">
        <v>3858000</v>
      </c>
      <c r="AD65" s="11">
        <v>57.85</v>
      </c>
      <c r="AE65" s="2">
        <f t="shared" si="2"/>
        <v>0.83999999999999631</v>
      </c>
      <c r="AF65" s="148">
        <f t="shared" si="3"/>
        <v>2.7734442711042639E-3</v>
      </c>
    </row>
    <row r="66" spans="24:32" x14ac:dyDescent="0.25">
      <c r="X66" s="120">
        <v>42389</v>
      </c>
      <c r="Y66" s="11">
        <v>57.5</v>
      </c>
      <c r="Z66" s="11">
        <v>58.48</v>
      </c>
      <c r="AA66" s="11">
        <v>57.14</v>
      </c>
      <c r="AB66" s="11">
        <v>57.99</v>
      </c>
      <c r="AC66" s="114">
        <v>4685500</v>
      </c>
      <c r="AD66" s="11">
        <v>57.69</v>
      </c>
      <c r="AE66" s="2">
        <f t="shared" si="2"/>
        <v>1.3399999999999963</v>
      </c>
      <c r="AF66" s="148">
        <f t="shared" si="3"/>
        <v>-7.7399380804954454E-3</v>
      </c>
    </row>
    <row r="67" spans="24:32" x14ac:dyDescent="0.25">
      <c r="X67" s="120">
        <v>42388</v>
      </c>
      <c r="Y67" s="11">
        <v>59.02</v>
      </c>
      <c r="Z67" s="11">
        <v>59.35</v>
      </c>
      <c r="AA67" s="11">
        <v>58.06</v>
      </c>
      <c r="AB67" s="11">
        <v>58.44</v>
      </c>
      <c r="AC67" s="114">
        <v>3082900</v>
      </c>
      <c r="AD67" s="11">
        <v>58.14</v>
      </c>
      <c r="AE67" s="2">
        <f t="shared" ref="AE67:AE68" si="7">Z67-AA67</f>
        <v>1.2899999999999991</v>
      </c>
      <c r="AF67" s="148">
        <f t="shared" ref="AF67" si="8">AD67/AD68-1</f>
        <v>5.3605395123639266E-3</v>
      </c>
    </row>
    <row r="68" spans="24:32" x14ac:dyDescent="0.25">
      <c r="X68" s="120">
        <v>42384</v>
      </c>
      <c r="Y68" s="11">
        <v>56.91</v>
      </c>
      <c r="Z68" s="11">
        <v>58.56</v>
      </c>
      <c r="AA68" s="11">
        <v>56.03</v>
      </c>
      <c r="AB68" s="11">
        <v>58.13</v>
      </c>
      <c r="AC68" s="114">
        <v>5060200</v>
      </c>
      <c r="AD68" s="11">
        <v>57.83</v>
      </c>
      <c r="AE68" s="2">
        <f t="shared" si="7"/>
        <v>2.5300000000000011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42480</v>
      </c>
      <c r="X2" s="43">
        <v>82.96</v>
      </c>
      <c r="Y2" s="43">
        <v>83.54</v>
      </c>
      <c r="Z2" s="43">
        <v>82.13</v>
      </c>
      <c r="AA2" s="43">
        <v>83.16</v>
      </c>
      <c r="AB2" s="105">
        <v>1605500</v>
      </c>
      <c r="AC2" s="43">
        <v>83.16</v>
      </c>
      <c r="AD2" s="2">
        <f t="shared" ref="AD2" si="1">Y2-Z2</f>
        <v>1.4100000000000108</v>
      </c>
      <c r="AE2" s="148">
        <f t="shared" ref="AE2" si="2">AC2/AC3-1</f>
        <v>4.7118521203335373E-3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83.16</v>
      </c>
      <c r="W3" s="167">
        <v>42479</v>
      </c>
      <c r="X3" s="43">
        <v>82.43</v>
      </c>
      <c r="Y3" s="43">
        <v>83.39</v>
      </c>
      <c r="Z3" s="43">
        <v>82.14</v>
      </c>
      <c r="AA3" s="43">
        <v>82.77</v>
      </c>
      <c r="AB3" s="105">
        <v>2280800</v>
      </c>
      <c r="AC3" s="43">
        <v>82.77</v>
      </c>
      <c r="AD3" s="2">
        <f t="shared" ref="AD3:AD66" si="3">Y3-Z3</f>
        <v>1.25</v>
      </c>
      <c r="AE3" s="148">
        <f t="shared" ref="AE3:AE66" si="4">AC3/AC4-1</f>
        <v>1.5084621044885838E-2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83.16</v>
      </c>
      <c r="W4" s="167">
        <v>42478</v>
      </c>
      <c r="X4" s="43">
        <v>81.599999999999994</v>
      </c>
      <c r="Y4" s="43">
        <v>82.22</v>
      </c>
      <c r="Z4" s="43">
        <v>80.7</v>
      </c>
      <c r="AA4" s="43">
        <v>81.540000000000006</v>
      </c>
      <c r="AB4" s="105">
        <v>1765300</v>
      </c>
      <c r="AC4" s="43">
        <v>81.540000000000006</v>
      </c>
      <c r="AD4" s="2">
        <f t="shared" si="3"/>
        <v>1.519999999999996</v>
      </c>
      <c r="AE4" s="148">
        <f t="shared" si="4"/>
        <v>-1.1025358324143752E-3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42475</v>
      </c>
      <c r="X5" s="43">
        <v>82.32</v>
      </c>
      <c r="Y5" s="43">
        <v>82.6</v>
      </c>
      <c r="Z5" s="43">
        <v>81.38</v>
      </c>
      <c r="AA5" s="43">
        <v>81.63</v>
      </c>
      <c r="AB5" s="105">
        <v>1474400</v>
      </c>
      <c r="AC5" s="43">
        <v>81.63</v>
      </c>
      <c r="AD5" s="2">
        <f t="shared" si="3"/>
        <v>1.2199999999999989</v>
      </c>
      <c r="AE5" s="148">
        <f t="shared" si="4"/>
        <v>-6.2089116143171363E-3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42474</v>
      </c>
      <c r="X6" s="43">
        <v>81.489999999999995</v>
      </c>
      <c r="Y6" s="43">
        <v>82.43</v>
      </c>
      <c r="Z6" s="43">
        <v>81.2</v>
      </c>
      <c r="AA6" s="43">
        <v>82.14</v>
      </c>
      <c r="AB6" s="105">
        <v>1876300</v>
      </c>
      <c r="AC6" s="43">
        <v>82.14</v>
      </c>
      <c r="AD6" s="2">
        <f t="shared" si="3"/>
        <v>1.230000000000004</v>
      </c>
      <c r="AE6" s="148">
        <f t="shared" si="4"/>
        <v>1.2324377618930349E-2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42473</v>
      </c>
      <c r="X7" s="43">
        <v>79.44</v>
      </c>
      <c r="Y7" s="43">
        <v>81.760000000000005</v>
      </c>
      <c r="Z7" s="43">
        <v>79.31</v>
      </c>
      <c r="AA7" s="43">
        <v>81.14</v>
      </c>
      <c r="AB7" s="105">
        <v>4285900</v>
      </c>
      <c r="AC7" s="43">
        <v>81.14</v>
      </c>
      <c r="AD7" s="2">
        <f t="shared" si="3"/>
        <v>2.4500000000000028</v>
      </c>
      <c r="AE7" s="148">
        <f t="shared" si="4"/>
        <v>3.0741869918699205E-2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42472</v>
      </c>
      <c r="X8" s="43">
        <v>79.44</v>
      </c>
      <c r="Y8" s="43">
        <v>79.69</v>
      </c>
      <c r="Z8" s="43">
        <v>78.22</v>
      </c>
      <c r="AA8" s="43">
        <v>78.72</v>
      </c>
      <c r="AB8" s="105">
        <v>2628600</v>
      </c>
      <c r="AC8" s="43">
        <v>78.72</v>
      </c>
      <c r="AD8" s="2">
        <f t="shared" si="3"/>
        <v>1.4699999999999989</v>
      </c>
      <c r="AE8" s="148">
        <f t="shared" si="4"/>
        <v>-7.0635721493441661E-3</v>
      </c>
    </row>
    <row r="9" spans="1:31" x14ac:dyDescent="0.25">
      <c r="W9" s="167">
        <v>42471</v>
      </c>
      <c r="X9" s="43">
        <v>79.12</v>
      </c>
      <c r="Y9" s="43">
        <v>81.180000000000007</v>
      </c>
      <c r="Z9" s="43">
        <v>78.150000000000006</v>
      </c>
      <c r="AA9" s="43">
        <v>79.28</v>
      </c>
      <c r="AB9" s="105">
        <v>3140700</v>
      </c>
      <c r="AC9" s="43">
        <v>79.28</v>
      </c>
      <c r="AD9" s="2">
        <f t="shared" si="3"/>
        <v>3.0300000000000011</v>
      </c>
      <c r="AE9" s="148">
        <f t="shared" si="4"/>
        <v>-2.7119892011289615E-2</v>
      </c>
    </row>
    <row r="10" spans="1:31" x14ac:dyDescent="0.25">
      <c r="W10" s="167">
        <v>42468</v>
      </c>
      <c r="X10" s="43">
        <v>80.650000000000006</v>
      </c>
      <c r="Y10" s="43">
        <v>82.57</v>
      </c>
      <c r="Z10" s="43">
        <v>80.650000000000006</v>
      </c>
      <c r="AA10" s="43">
        <v>81.489999999999995</v>
      </c>
      <c r="AB10" s="105">
        <v>1805400</v>
      </c>
      <c r="AC10" s="43">
        <v>81.489999999999995</v>
      </c>
      <c r="AD10" s="2">
        <f t="shared" si="3"/>
        <v>1.9199999999999875</v>
      </c>
      <c r="AE10" s="148">
        <f t="shared" si="4"/>
        <v>1.7353308364544295E-2</v>
      </c>
    </row>
    <row r="11" spans="1:31" x14ac:dyDescent="0.25">
      <c r="W11" s="167">
        <v>42467</v>
      </c>
      <c r="X11" s="43">
        <v>80.69</v>
      </c>
      <c r="Y11" s="43">
        <v>81.87</v>
      </c>
      <c r="Z11" s="43">
        <v>79.75</v>
      </c>
      <c r="AA11" s="43">
        <v>80.099999999999994</v>
      </c>
      <c r="AB11" s="105">
        <v>1652100</v>
      </c>
      <c r="AC11" s="43">
        <v>80.099999999999994</v>
      </c>
      <c r="AD11" s="2">
        <f t="shared" si="3"/>
        <v>2.1200000000000045</v>
      </c>
      <c r="AE11" s="148">
        <f t="shared" si="4"/>
        <v>-1.2939001848428999E-2</v>
      </c>
    </row>
    <row r="12" spans="1:31" x14ac:dyDescent="0.25">
      <c r="W12" s="167">
        <v>42466</v>
      </c>
      <c r="X12" s="43">
        <v>80.94</v>
      </c>
      <c r="Y12" s="43">
        <v>81.489999999999995</v>
      </c>
      <c r="Z12" s="43">
        <v>79.52</v>
      </c>
      <c r="AA12" s="43">
        <v>81.150000000000006</v>
      </c>
      <c r="AB12" s="105">
        <v>1065600</v>
      </c>
      <c r="AC12" s="43">
        <v>81.150000000000006</v>
      </c>
      <c r="AD12" s="2">
        <f t="shared" si="3"/>
        <v>1.9699999999999989</v>
      </c>
      <c r="AE12" s="148">
        <f t="shared" si="4"/>
        <v>-6.1576354679804268E-4</v>
      </c>
    </row>
    <row r="13" spans="1:31" x14ac:dyDescent="0.25">
      <c r="W13" s="167">
        <v>42465</v>
      </c>
      <c r="X13" s="43">
        <v>81.75</v>
      </c>
      <c r="Y13" s="43">
        <v>82.11</v>
      </c>
      <c r="Z13" s="43">
        <v>80.819999999999993</v>
      </c>
      <c r="AA13" s="43">
        <v>81.2</v>
      </c>
      <c r="AB13" s="105">
        <v>1116500</v>
      </c>
      <c r="AC13" s="43">
        <v>81.2</v>
      </c>
      <c r="AD13" s="2">
        <f t="shared" si="3"/>
        <v>1.2900000000000063</v>
      </c>
      <c r="AE13" s="148">
        <f t="shared" si="4"/>
        <v>-1.5638259182931158E-2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42464</v>
      </c>
      <c r="X14" s="43">
        <v>83.13</v>
      </c>
      <c r="Y14" s="43">
        <v>84.09</v>
      </c>
      <c r="Z14" s="43">
        <v>82.42</v>
      </c>
      <c r="AA14" s="43">
        <v>82.49</v>
      </c>
      <c r="AB14" s="105">
        <v>935200</v>
      </c>
      <c r="AC14" s="43">
        <v>82.49</v>
      </c>
      <c r="AD14" s="2">
        <f t="shared" si="3"/>
        <v>1.6700000000000017</v>
      </c>
      <c r="AE14" s="148">
        <f t="shared" si="4"/>
        <v>-5.7852235747861691E-3</v>
      </c>
    </row>
    <row r="15" spans="1:31" x14ac:dyDescent="0.25">
      <c r="W15" s="167">
        <v>42461</v>
      </c>
      <c r="X15" s="43">
        <v>82.43</v>
      </c>
      <c r="Y15" s="43">
        <v>83.45</v>
      </c>
      <c r="Z15" s="43">
        <v>81.84</v>
      </c>
      <c r="AA15" s="43">
        <v>82.97</v>
      </c>
      <c r="AB15" s="105">
        <v>1391700</v>
      </c>
      <c r="AC15" s="43">
        <v>82.97</v>
      </c>
      <c r="AD15" s="2">
        <f t="shared" si="3"/>
        <v>1.6099999999999994</v>
      </c>
      <c r="AE15" s="148">
        <f t="shared" si="4"/>
        <v>-3.363363363363403E-3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3" t="s">
        <v>167</v>
      </c>
      <c r="H16" s="253" t="s">
        <v>90</v>
      </c>
      <c r="I16" s="253" t="s">
        <v>174</v>
      </c>
      <c r="W16" s="167">
        <v>42460</v>
      </c>
      <c r="X16" s="43">
        <v>84.41</v>
      </c>
      <c r="Y16" s="43">
        <v>84.41</v>
      </c>
      <c r="Z16" s="43">
        <v>83.15</v>
      </c>
      <c r="AA16" s="43">
        <v>83.25</v>
      </c>
      <c r="AB16" s="105">
        <v>1568900</v>
      </c>
      <c r="AC16" s="43">
        <v>83.25</v>
      </c>
      <c r="AD16" s="2">
        <f t="shared" si="3"/>
        <v>1.2599999999999909</v>
      </c>
      <c r="AE16" s="148">
        <f t="shared" si="4"/>
        <v>-1.7699115044247815E-2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42459</v>
      </c>
      <c r="X17" s="43">
        <v>83.32</v>
      </c>
      <c r="Y17" s="43">
        <v>86.66</v>
      </c>
      <c r="Z17" s="43">
        <v>83.24</v>
      </c>
      <c r="AA17" s="43">
        <v>84.75</v>
      </c>
      <c r="AB17" s="105">
        <v>1809400</v>
      </c>
      <c r="AC17" s="43">
        <v>84.75</v>
      </c>
      <c r="AD17" s="2">
        <f t="shared" si="3"/>
        <v>3.4200000000000017</v>
      </c>
      <c r="AE17" s="148">
        <f t="shared" si="4"/>
        <v>2.3550724637681153E-2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60"/>
      <c r="I18" s="43"/>
      <c r="W18" s="167">
        <v>42458</v>
      </c>
      <c r="X18" s="43">
        <v>81.14</v>
      </c>
      <c r="Y18" s="43">
        <v>83.33</v>
      </c>
      <c r="Z18" s="43">
        <v>80.489999999999995</v>
      </c>
      <c r="AA18" s="43">
        <v>82.8</v>
      </c>
      <c r="AB18" s="105">
        <v>872200</v>
      </c>
      <c r="AC18" s="43">
        <v>82.8</v>
      </c>
      <c r="AD18" s="2">
        <f t="shared" si="3"/>
        <v>2.8400000000000034</v>
      </c>
      <c r="AE18" s="148">
        <f t="shared" si="4"/>
        <v>1.2844036697247763E-2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60"/>
      <c r="I19" s="43"/>
      <c r="W19" s="167">
        <v>42457</v>
      </c>
      <c r="X19" s="43">
        <v>83.78</v>
      </c>
      <c r="Y19" s="43">
        <v>83.78</v>
      </c>
      <c r="Z19" s="43">
        <v>80.87</v>
      </c>
      <c r="AA19" s="43">
        <v>81.75</v>
      </c>
      <c r="AB19" s="105">
        <v>1539100</v>
      </c>
      <c r="AC19" s="43">
        <v>81.75</v>
      </c>
      <c r="AD19" s="2">
        <f t="shared" si="3"/>
        <v>2.9099999999999966</v>
      </c>
      <c r="AE19" s="148">
        <f t="shared" si="4"/>
        <v>-2.5277214737093212E-2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42453</v>
      </c>
      <c r="X20" s="43">
        <v>82.19</v>
      </c>
      <c r="Y20" s="43">
        <v>83.92</v>
      </c>
      <c r="Z20" s="43">
        <v>81.400000000000006</v>
      </c>
      <c r="AA20" s="43">
        <v>83.87</v>
      </c>
      <c r="AB20" s="105">
        <v>640200</v>
      </c>
      <c r="AC20" s="43">
        <v>83.87</v>
      </c>
      <c r="AD20" s="2">
        <f t="shared" si="3"/>
        <v>2.519999999999996</v>
      </c>
      <c r="AE20" s="148">
        <f t="shared" si="4"/>
        <v>1.2189234853970721E-2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42452</v>
      </c>
      <c r="X21" s="43">
        <v>84.37</v>
      </c>
      <c r="Y21" s="43">
        <v>84.54</v>
      </c>
      <c r="Z21" s="43">
        <v>82.74</v>
      </c>
      <c r="AA21" s="43">
        <v>82.86</v>
      </c>
      <c r="AB21" s="105">
        <v>1097900</v>
      </c>
      <c r="AC21" s="43">
        <v>82.86</v>
      </c>
      <c r="AD21" s="2">
        <f t="shared" si="3"/>
        <v>1.8000000000000114</v>
      </c>
      <c r="AE21" s="148">
        <f t="shared" si="4"/>
        <v>-1.7081850533807841E-2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42451</v>
      </c>
      <c r="X22" s="43">
        <v>83.37</v>
      </c>
      <c r="Y22" s="43">
        <v>85.25</v>
      </c>
      <c r="Z22" s="43">
        <v>83.27</v>
      </c>
      <c r="AA22" s="43">
        <v>84.3</v>
      </c>
      <c r="AB22" s="105">
        <v>1808700</v>
      </c>
      <c r="AC22" s="43">
        <v>84.3</v>
      </c>
      <c r="AD22" s="2">
        <f t="shared" si="3"/>
        <v>1.980000000000004</v>
      </c>
      <c r="AE22" s="148">
        <f t="shared" si="4"/>
        <v>3.0937648738695867E-3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42450</v>
      </c>
      <c r="X23" s="43">
        <v>83.74</v>
      </c>
      <c r="Y23" s="43">
        <v>85.24</v>
      </c>
      <c r="Z23" s="43">
        <v>83.23</v>
      </c>
      <c r="AA23" s="43">
        <v>84.04</v>
      </c>
      <c r="AB23" s="105">
        <v>1019800</v>
      </c>
      <c r="AC23" s="43">
        <v>84.04</v>
      </c>
      <c r="AD23" s="2">
        <f t="shared" si="3"/>
        <v>2.0099999999999909</v>
      </c>
      <c r="AE23" s="148">
        <f t="shared" si="4"/>
        <v>2.3803856224713371E-4</v>
      </c>
    </row>
    <row r="24" spans="2:31" x14ac:dyDescent="0.25">
      <c r="W24" s="167">
        <v>42447</v>
      </c>
      <c r="X24" s="43">
        <v>83.11</v>
      </c>
      <c r="Y24" s="43">
        <v>84.57</v>
      </c>
      <c r="Z24" s="43">
        <v>83.11</v>
      </c>
      <c r="AA24" s="43">
        <v>84.02</v>
      </c>
      <c r="AB24" s="105">
        <v>3333600</v>
      </c>
      <c r="AC24" s="43">
        <v>84.02</v>
      </c>
      <c r="AD24" s="2">
        <f t="shared" si="3"/>
        <v>1.4599999999999937</v>
      </c>
      <c r="AE24" s="148">
        <f t="shared" si="4"/>
        <v>1.4734299516908189E-2</v>
      </c>
    </row>
    <row r="25" spans="2:31" x14ac:dyDescent="0.25">
      <c r="W25" s="167">
        <v>42446</v>
      </c>
      <c r="X25" s="43">
        <v>80.97</v>
      </c>
      <c r="Y25" s="43">
        <v>82.99</v>
      </c>
      <c r="Z25" s="43">
        <v>80.290000000000006</v>
      </c>
      <c r="AA25" s="43">
        <v>82.8</v>
      </c>
      <c r="AB25" s="105">
        <v>1670500</v>
      </c>
      <c r="AC25" s="43">
        <v>82.8</v>
      </c>
      <c r="AD25" s="2">
        <f t="shared" si="3"/>
        <v>2.6999999999999886</v>
      </c>
      <c r="AE25" s="148">
        <f t="shared" si="4"/>
        <v>2.234843807877529E-2</v>
      </c>
    </row>
    <row r="26" spans="2:31" x14ac:dyDescent="0.25">
      <c r="W26" s="167">
        <v>42445</v>
      </c>
      <c r="X26" s="43">
        <v>78.599999999999994</v>
      </c>
      <c r="Y26" s="43">
        <v>81.41</v>
      </c>
      <c r="Z26" s="43">
        <v>77.58</v>
      </c>
      <c r="AA26" s="43">
        <v>80.989999999999995</v>
      </c>
      <c r="AB26" s="105">
        <v>1456800</v>
      </c>
      <c r="AC26" s="43">
        <v>80.989999999999995</v>
      </c>
      <c r="AD26" s="2">
        <f t="shared" si="3"/>
        <v>3.8299999999999983</v>
      </c>
      <c r="AE26" s="148">
        <f t="shared" si="4"/>
        <v>2.5189873417721387E-2</v>
      </c>
    </row>
    <row r="27" spans="2:31" x14ac:dyDescent="0.25">
      <c r="W27" s="167">
        <v>42444</v>
      </c>
      <c r="X27" s="43">
        <v>78.27</v>
      </c>
      <c r="Y27" s="43">
        <v>79.09</v>
      </c>
      <c r="Z27" s="43">
        <v>77.3</v>
      </c>
      <c r="AA27" s="43">
        <v>79</v>
      </c>
      <c r="AB27" s="105">
        <v>987200</v>
      </c>
      <c r="AC27" s="43">
        <v>79</v>
      </c>
      <c r="AD27" s="2">
        <f t="shared" si="3"/>
        <v>1.7900000000000063</v>
      </c>
      <c r="AE27" s="148">
        <f t="shared" si="4"/>
        <v>3.7989109788538755E-4</v>
      </c>
    </row>
    <row r="28" spans="2:31" x14ac:dyDescent="0.25">
      <c r="W28" s="167">
        <v>42443</v>
      </c>
      <c r="X28" s="43">
        <v>78.31</v>
      </c>
      <c r="Y28" s="43">
        <v>80.040000000000006</v>
      </c>
      <c r="Z28" s="43">
        <v>78.239999999999995</v>
      </c>
      <c r="AA28" s="43">
        <v>78.97</v>
      </c>
      <c r="AB28" s="105">
        <v>1537200</v>
      </c>
      <c r="AC28" s="43">
        <v>78.97</v>
      </c>
      <c r="AD28" s="2">
        <f t="shared" si="3"/>
        <v>1.8000000000000114</v>
      </c>
      <c r="AE28" s="148">
        <f t="shared" si="4"/>
        <v>-5.0626502974315812E-4</v>
      </c>
    </row>
    <row r="29" spans="2:31" x14ac:dyDescent="0.25">
      <c r="W29" s="167">
        <v>42440</v>
      </c>
      <c r="X29" s="43">
        <v>76.67</v>
      </c>
      <c r="Y29" s="43">
        <v>79.31</v>
      </c>
      <c r="Z29" s="43">
        <v>76.209999999999994</v>
      </c>
      <c r="AA29" s="43">
        <v>79.010000000000005</v>
      </c>
      <c r="AB29" s="105">
        <v>1851400</v>
      </c>
      <c r="AC29" s="43">
        <v>79.010000000000005</v>
      </c>
      <c r="AD29" s="2">
        <f t="shared" si="3"/>
        <v>3.1000000000000085</v>
      </c>
      <c r="AE29" s="148">
        <f t="shared" si="4"/>
        <v>4.2898627243928233E-2</v>
      </c>
    </row>
    <row r="30" spans="2:31" x14ac:dyDescent="0.25">
      <c r="W30" s="167">
        <v>42439</v>
      </c>
      <c r="X30" s="43">
        <v>76.86</v>
      </c>
      <c r="Y30" s="43">
        <v>77.05</v>
      </c>
      <c r="Z30" s="43">
        <v>74.7</v>
      </c>
      <c r="AA30" s="43">
        <v>75.760000000000005</v>
      </c>
      <c r="AB30" s="105">
        <v>2232000</v>
      </c>
      <c r="AC30" s="43">
        <v>75.760000000000005</v>
      </c>
      <c r="AD30" s="2">
        <f t="shared" si="3"/>
        <v>2.3499999999999943</v>
      </c>
      <c r="AE30" s="148">
        <f t="shared" si="4"/>
        <v>1.3201320132028016E-4</v>
      </c>
    </row>
    <row r="31" spans="2:31" x14ac:dyDescent="0.25">
      <c r="W31" s="167">
        <v>42438</v>
      </c>
      <c r="X31" s="43">
        <v>76.97</v>
      </c>
      <c r="Y31" s="43">
        <v>77.5</v>
      </c>
      <c r="Z31" s="43">
        <v>75.27</v>
      </c>
      <c r="AA31" s="43">
        <v>75.75</v>
      </c>
      <c r="AB31" s="105">
        <v>2479000</v>
      </c>
      <c r="AC31" s="43">
        <v>75.75</v>
      </c>
      <c r="AD31" s="2">
        <f t="shared" si="3"/>
        <v>2.230000000000004</v>
      </c>
      <c r="AE31" s="148">
        <f t="shared" si="4"/>
        <v>-7.9884756416972458E-3</v>
      </c>
    </row>
    <row r="32" spans="2:31" x14ac:dyDescent="0.25">
      <c r="W32" s="167">
        <v>42437</v>
      </c>
      <c r="X32" s="43">
        <v>79.37</v>
      </c>
      <c r="Y32" s="43">
        <v>79.72</v>
      </c>
      <c r="Z32" s="43">
        <v>75.959999999999994</v>
      </c>
      <c r="AA32" s="43">
        <v>76.36</v>
      </c>
      <c r="AB32" s="105">
        <v>5990900</v>
      </c>
      <c r="AC32" s="43">
        <v>76.36</v>
      </c>
      <c r="AD32" s="2">
        <f t="shared" si="3"/>
        <v>3.7600000000000051</v>
      </c>
      <c r="AE32" s="148">
        <f t="shared" si="4"/>
        <v>-4.2147516307074806E-2</v>
      </c>
    </row>
    <row r="33" spans="15:31" x14ac:dyDescent="0.25">
      <c r="W33" s="167">
        <v>42436</v>
      </c>
      <c r="X33" s="43">
        <v>77.040000000000006</v>
      </c>
      <c r="Y33" s="43">
        <v>79.989999999999995</v>
      </c>
      <c r="Z33" s="43">
        <v>76.7</v>
      </c>
      <c r="AA33" s="43">
        <v>79.72</v>
      </c>
      <c r="AB33" s="105">
        <v>3184600</v>
      </c>
      <c r="AC33" s="43">
        <v>79.72</v>
      </c>
      <c r="AD33" s="2">
        <f t="shared" si="3"/>
        <v>3.289999999999992</v>
      </c>
      <c r="AE33" s="148">
        <f t="shared" si="4"/>
        <v>2.9974160206718281E-2</v>
      </c>
    </row>
    <row r="34" spans="15:31" x14ac:dyDescent="0.25">
      <c r="W34" s="167">
        <v>42433</v>
      </c>
      <c r="X34" s="43">
        <v>77.25</v>
      </c>
      <c r="Y34" s="43">
        <v>78.69</v>
      </c>
      <c r="Z34" s="43">
        <v>77.239999999999995</v>
      </c>
      <c r="AA34" s="43">
        <v>77.400000000000006</v>
      </c>
      <c r="AB34" s="105">
        <v>1109200</v>
      </c>
      <c r="AC34" s="43">
        <v>77.400000000000006</v>
      </c>
      <c r="AD34" s="2">
        <f t="shared" si="3"/>
        <v>1.4500000000000028</v>
      </c>
      <c r="AE34" s="148">
        <f t="shared" si="4"/>
        <v>5.1948051948051965E-3</v>
      </c>
    </row>
    <row r="35" spans="15:31" x14ac:dyDescent="0.25">
      <c r="W35" s="167">
        <v>42432</v>
      </c>
      <c r="X35" s="43">
        <v>76.47</v>
      </c>
      <c r="Y35" s="43">
        <v>78.47</v>
      </c>
      <c r="Z35" s="43">
        <v>76.47</v>
      </c>
      <c r="AA35" s="43">
        <v>77</v>
      </c>
      <c r="AB35" s="105">
        <v>1613400</v>
      </c>
      <c r="AC35" s="43">
        <v>77</v>
      </c>
      <c r="AD35" s="2">
        <f t="shared" si="3"/>
        <v>2</v>
      </c>
      <c r="AE35" s="148">
        <f t="shared" si="4"/>
        <v>7.8534031413610705E-3</v>
      </c>
    </row>
    <row r="36" spans="15:31" x14ac:dyDescent="0.25">
      <c r="W36" s="167">
        <v>42431</v>
      </c>
      <c r="X36" s="43">
        <v>76.069999999999993</v>
      </c>
      <c r="Y36" s="43">
        <v>77.430000000000007</v>
      </c>
      <c r="Z36" s="43">
        <v>75.650000000000006</v>
      </c>
      <c r="AA36" s="43">
        <v>76.400000000000006</v>
      </c>
      <c r="AB36" s="105">
        <v>1730500</v>
      </c>
      <c r="AC36" s="43">
        <v>76.400000000000006</v>
      </c>
      <c r="AD36" s="2">
        <f t="shared" si="3"/>
        <v>1.7800000000000011</v>
      </c>
      <c r="AE36" s="148">
        <f t="shared" si="4"/>
        <v>1.4473509494091097E-2</v>
      </c>
    </row>
    <row r="37" spans="15:31" x14ac:dyDescent="0.25">
      <c r="W37" s="167">
        <v>42430</v>
      </c>
      <c r="X37" s="43">
        <v>73.69</v>
      </c>
      <c r="Y37" s="43">
        <v>75.680000000000007</v>
      </c>
      <c r="Z37" s="43">
        <v>73.31</v>
      </c>
      <c r="AA37" s="43">
        <v>75.31</v>
      </c>
      <c r="AB37" s="105">
        <v>1852600</v>
      </c>
      <c r="AC37" s="43">
        <v>75.31</v>
      </c>
      <c r="AD37" s="2">
        <f t="shared" si="3"/>
        <v>2.3700000000000045</v>
      </c>
      <c r="AE37" s="148">
        <f t="shared" si="4"/>
        <v>2.9246959136258077E-2</v>
      </c>
    </row>
    <row r="38" spans="15:31" x14ac:dyDescent="0.25">
      <c r="W38" s="167">
        <v>42429</v>
      </c>
      <c r="X38" s="43">
        <v>74.69</v>
      </c>
      <c r="Y38" s="43">
        <v>75.38</v>
      </c>
      <c r="Z38" s="43">
        <v>73.16</v>
      </c>
      <c r="AA38" s="43">
        <v>73.17</v>
      </c>
      <c r="AB38" s="105">
        <v>1494800</v>
      </c>
      <c r="AC38" s="43">
        <v>73.17</v>
      </c>
      <c r="AD38" s="2">
        <f t="shared" si="3"/>
        <v>2.2199999999999989</v>
      </c>
      <c r="AE38" s="148">
        <f t="shared" si="4"/>
        <v>-2.048192771084334E-2</v>
      </c>
    </row>
    <row r="39" spans="15:31" x14ac:dyDescent="0.25">
      <c r="W39" s="167">
        <v>42426</v>
      </c>
      <c r="X39" s="43">
        <v>73.95</v>
      </c>
      <c r="Y39" s="43">
        <v>76.150000000000006</v>
      </c>
      <c r="Z39" s="43">
        <v>73.790000000000006</v>
      </c>
      <c r="AA39" s="43">
        <v>74.7</v>
      </c>
      <c r="AB39" s="105">
        <v>1333000</v>
      </c>
      <c r="AC39" s="43">
        <v>74.7</v>
      </c>
      <c r="AD39" s="2">
        <f t="shared" si="3"/>
        <v>2.3599999999999994</v>
      </c>
      <c r="AE39" s="148">
        <f t="shared" si="4"/>
        <v>1.3981267815935894E-2</v>
      </c>
    </row>
    <row r="40" spans="15:31" x14ac:dyDescent="0.25">
      <c r="W40" s="167">
        <v>42425</v>
      </c>
      <c r="X40" s="43">
        <v>74.23</v>
      </c>
      <c r="Y40" s="43">
        <v>74.97</v>
      </c>
      <c r="Z40" s="43">
        <v>72.64</v>
      </c>
      <c r="AA40" s="43">
        <v>73.67</v>
      </c>
      <c r="AB40" s="105">
        <v>977900</v>
      </c>
      <c r="AC40" s="43">
        <v>73.67</v>
      </c>
      <c r="AD40" s="2">
        <f t="shared" si="3"/>
        <v>2.3299999999999983</v>
      </c>
      <c r="AE40" s="148">
        <f t="shared" si="4"/>
        <v>-3.6516094130375487E-3</v>
      </c>
    </row>
    <row r="41" spans="15:31" x14ac:dyDescent="0.25">
      <c r="W41" s="167">
        <v>42424</v>
      </c>
      <c r="X41" s="43">
        <v>72.53</v>
      </c>
      <c r="Y41" s="43">
        <v>74.239999999999995</v>
      </c>
      <c r="Z41" s="43">
        <v>72.010000000000005</v>
      </c>
      <c r="AA41" s="43">
        <v>73.94</v>
      </c>
      <c r="AB41" s="105">
        <v>781400</v>
      </c>
      <c r="AC41" s="43">
        <v>73.94</v>
      </c>
      <c r="AD41" s="2">
        <f t="shared" si="3"/>
        <v>2.2299999999999898</v>
      </c>
      <c r="AE41" s="148">
        <f t="shared" si="4"/>
        <v>9.4761066738846544E-4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42423</v>
      </c>
      <c r="X42" s="43">
        <v>76.12</v>
      </c>
      <c r="Y42" s="43">
        <v>76.94</v>
      </c>
      <c r="Z42" s="43">
        <v>73.72</v>
      </c>
      <c r="AA42" s="43">
        <v>73.87</v>
      </c>
      <c r="AB42" s="105">
        <v>942400</v>
      </c>
      <c r="AC42" s="43">
        <v>73.87</v>
      </c>
      <c r="AD42" s="2">
        <f t="shared" si="3"/>
        <v>3.2199999999999989</v>
      </c>
      <c r="AE42" s="148">
        <f t="shared" si="4"/>
        <v>-2.7514481305950356E-2</v>
      </c>
    </row>
    <row r="43" spans="15:31" ht="15.75" thickTop="1" x14ac:dyDescent="0.25">
      <c r="O43" s="93">
        <v>1.1000000000000001</v>
      </c>
      <c r="P43" s="93">
        <f t="shared" ref="P43:P63" si="5">O43*$Q$4</f>
        <v>91.475999999999999</v>
      </c>
      <c r="Q43" s="2"/>
      <c r="R43" s="37"/>
      <c r="T43" s="12" t="s">
        <v>100</v>
      </c>
      <c r="U43" s="98">
        <v>82.77</v>
      </c>
      <c r="W43" s="167">
        <v>42422</v>
      </c>
      <c r="X43" s="43">
        <v>75</v>
      </c>
      <c r="Y43" s="43">
        <v>77.150000000000006</v>
      </c>
      <c r="Z43" s="43">
        <v>75</v>
      </c>
      <c r="AA43" s="43">
        <v>75.959999999999994</v>
      </c>
      <c r="AB43" s="105">
        <v>1846000</v>
      </c>
      <c r="AC43" s="43">
        <v>75.959999999999994</v>
      </c>
      <c r="AD43" s="2">
        <f t="shared" si="3"/>
        <v>2.1500000000000057</v>
      </c>
      <c r="AE43" s="148">
        <f t="shared" si="4"/>
        <v>1.2799999999999923E-2</v>
      </c>
    </row>
    <row r="44" spans="15:31" x14ac:dyDescent="0.25">
      <c r="O44" s="93">
        <v>1.0900000000000001</v>
      </c>
      <c r="P44" s="93">
        <f t="shared" si="5"/>
        <v>90.644400000000005</v>
      </c>
      <c r="Q44" s="2"/>
      <c r="R44" s="37"/>
      <c r="T44" s="12" t="s">
        <v>101</v>
      </c>
      <c r="U44" s="98">
        <v>82.96</v>
      </c>
      <c r="W44" s="167">
        <v>42419</v>
      </c>
      <c r="X44" s="43">
        <v>74.5</v>
      </c>
      <c r="Y44" s="43">
        <v>75.5</v>
      </c>
      <c r="Z44" s="43">
        <v>74.05</v>
      </c>
      <c r="AA44" s="43">
        <v>75</v>
      </c>
      <c r="AB44" s="105">
        <v>1434900</v>
      </c>
      <c r="AC44" s="43">
        <v>75</v>
      </c>
      <c r="AD44" s="2">
        <f t="shared" si="3"/>
        <v>1.4500000000000028</v>
      </c>
      <c r="AE44" s="148">
        <f t="shared" si="4"/>
        <v>2.2718161165309336E-3</v>
      </c>
    </row>
    <row r="45" spans="15:31" x14ac:dyDescent="0.25">
      <c r="O45" s="93">
        <v>1.08</v>
      </c>
      <c r="P45" s="93">
        <f t="shared" si="5"/>
        <v>89.812799999999996</v>
      </c>
      <c r="Q45" s="2"/>
      <c r="R45" s="37"/>
      <c r="T45" s="12" t="s">
        <v>102</v>
      </c>
      <c r="U45" s="98" t="s">
        <v>332</v>
      </c>
      <c r="W45" s="167">
        <v>42418</v>
      </c>
      <c r="X45" s="43">
        <v>75.67</v>
      </c>
      <c r="Y45" s="43">
        <v>76.209999999999994</v>
      </c>
      <c r="Z45" s="43">
        <v>74.09</v>
      </c>
      <c r="AA45" s="43">
        <v>74.83</v>
      </c>
      <c r="AB45" s="105">
        <v>1049200</v>
      </c>
      <c r="AC45" s="43">
        <v>74.83</v>
      </c>
      <c r="AD45" s="2">
        <f t="shared" si="3"/>
        <v>2.1199999999999903</v>
      </c>
      <c r="AE45" s="148">
        <f t="shared" si="4"/>
        <v>-1.2405965421670828E-2</v>
      </c>
    </row>
    <row r="46" spans="15:31" x14ac:dyDescent="0.25">
      <c r="O46" s="93">
        <v>1.07</v>
      </c>
      <c r="P46" s="93">
        <f t="shared" si="5"/>
        <v>88.981200000000001</v>
      </c>
      <c r="Q46" s="2"/>
      <c r="R46" s="37"/>
      <c r="T46" s="12" t="s">
        <v>103</v>
      </c>
      <c r="U46" s="98" t="s">
        <v>333</v>
      </c>
      <c r="W46" s="167">
        <v>42417</v>
      </c>
      <c r="X46" s="43">
        <v>74.349999999999994</v>
      </c>
      <c r="Y46" s="43">
        <v>76.02</v>
      </c>
      <c r="Z46" s="43">
        <v>73.63</v>
      </c>
      <c r="AA46" s="43">
        <v>75.77</v>
      </c>
      <c r="AB46" s="105">
        <v>2032000</v>
      </c>
      <c r="AC46" s="43">
        <v>75.77</v>
      </c>
      <c r="AD46" s="2">
        <f t="shared" si="3"/>
        <v>2.3900000000000006</v>
      </c>
      <c r="AE46" s="148">
        <f t="shared" si="4"/>
        <v>2.4057305041221833E-2</v>
      </c>
    </row>
    <row r="47" spans="15:31" x14ac:dyDescent="0.25">
      <c r="O47" s="93">
        <v>1.06</v>
      </c>
      <c r="P47" s="93">
        <f t="shared" si="5"/>
        <v>88.149600000000007</v>
      </c>
      <c r="Q47" s="2"/>
      <c r="R47" s="37"/>
      <c r="T47" s="12" t="s">
        <v>104</v>
      </c>
      <c r="U47" s="98">
        <v>83.86</v>
      </c>
      <c r="W47" s="167">
        <v>42416</v>
      </c>
      <c r="X47" s="43">
        <v>72.95</v>
      </c>
      <c r="Y47" s="43">
        <v>74.33</v>
      </c>
      <c r="Z47" s="43">
        <v>72.56</v>
      </c>
      <c r="AA47" s="43">
        <v>73.989999999999995</v>
      </c>
      <c r="AB47" s="105">
        <v>1365600</v>
      </c>
      <c r="AC47" s="43">
        <v>73.989999999999995</v>
      </c>
      <c r="AD47" s="2">
        <f t="shared" si="3"/>
        <v>1.769999999999996</v>
      </c>
      <c r="AE47" s="148">
        <f t="shared" si="4"/>
        <v>1.9707828004410066E-2</v>
      </c>
    </row>
    <row r="48" spans="15:31" x14ac:dyDescent="0.25">
      <c r="O48" s="93">
        <v>1.05</v>
      </c>
      <c r="P48" s="93">
        <f t="shared" si="5"/>
        <v>87.317999999999998</v>
      </c>
      <c r="Q48" s="2"/>
      <c r="R48" s="37"/>
      <c r="T48" s="12" t="s">
        <v>105</v>
      </c>
      <c r="U48" s="98">
        <v>1.28294</v>
      </c>
      <c r="W48" s="167">
        <v>42412</v>
      </c>
      <c r="X48" s="43">
        <v>71.67</v>
      </c>
      <c r="Y48" s="43">
        <v>73.59</v>
      </c>
      <c r="Z48" s="43">
        <v>71.06</v>
      </c>
      <c r="AA48" s="43">
        <v>72.56</v>
      </c>
      <c r="AB48" s="105">
        <v>1520400</v>
      </c>
      <c r="AC48" s="43">
        <v>72.56</v>
      </c>
      <c r="AD48" s="2">
        <f t="shared" si="3"/>
        <v>2.5300000000000011</v>
      </c>
      <c r="AE48" s="148">
        <f t="shared" si="4"/>
        <v>1.2418027068508364E-2</v>
      </c>
    </row>
    <row r="49" spans="15:31" x14ac:dyDescent="0.25">
      <c r="O49" s="93">
        <v>1.04</v>
      </c>
      <c r="P49" s="93">
        <f t="shared" si="5"/>
        <v>86.486400000000003</v>
      </c>
      <c r="Q49" s="2"/>
      <c r="R49" s="37"/>
      <c r="T49" s="12" t="s">
        <v>106</v>
      </c>
      <c r="U49" s="98" t="s">
        <v>253</v>
      </c>
      <c r="W49" s="167">
        <v>42411</v>
      </c>
      <c r="X49" s="43">
        <v>71.73</v>
      </c>
      <c r="Y49" s="43">
        <v>72.22</v>
      </c>
      <c r="Z49" s="43">
        <v>69.989999999999995</v>
      </c>
      <c r="AA49" s="43">
        <v>71.67</v>
      </c>
      <c r="AB49" s="105">
        <v>1849700</v>
      </c>
      <c r="AC49" s="43">
        <v>71.67</v>
      </c>
      <c r="AD49" s="2">
        <f t="shared" si="3"/>
        <v>2.230000000000004</v>
      </c>
      <c r="AE49" s="148">
        <f t="shared" si="4"/>
        <v>-1.8488085456039416E-2</v>
      </c>
    </row>
    <row r="50" spans="15:31" x14ac:dyDescent="0.25">
      <c r="O50" s="93">
        <v>1.03</v>
      </c>
      <c r="P50" s="93">
        <f t="shared" si="5"/>
        <v>85.654799999999994</v>
      </c>
      <c r="Q50" s="2"/>
      <c r="R50" s="37"/>
      <c r="T50" s="12"/>
      <c r="U50" s="98"/>
      <c r="W50" s="167">
        <v>42410</v>
      </c>
      <c r="X50" s="43">
        <v>72.17</v>
      </c>
      <c r="Y50" s="43">
        <v>73.66</v>
      </c>
      <c r="Z50" s="43">
        <v>71.680000000000007</v>
      </c>
      <c r="AA50" s="43">
        <v>73.02</v>
      </c>
      <c r="AB50" s="105">
        <v>1607300</v>
      </c>
      <c r="AC50" s="43">
        <v>73.02</v>
      </c>
      <c r="AD50" s="2">
        <f t="shared" si="3"/>
        <v>1.9799999999999898</v>
      </c>
      <c r="AE50" s="148">
        <f t="shared" si="4"/>
        <v>2.2402688322598729E-2</v>
      </c>
    </row>
    <row r="51" spans="15:31" x14ac:dyDescent="0.25">
      <c r="O51" s="93">
        <v>1.02</v>
      </c>
      <c r="P51" s="93">
        <f t="shared" si="5"/>
        <v>84.8232</v>
      </c>
      <c r="Q51" s="2"/>
      <c r="R51" s="37"/>
      <c r="T51" s="12" t="s">
        <v>107</v>
      </c>
      <c r="U51" s="98" t="s">
        <v>334</v>
      </c>
      <c r="W51" s="167">
        <v>42409</v>
      </c>
      <c r="X51" s="43">
        <v>69.7</v>
      </c>
      <c r="Y51" s="43">
        <v>73.3</v>
      </c>
      <c r="Z51" s="43">
        <v>69.12</v>
      </c>
      <c r="AA51" s="43">
        <v>71.42</v>
      </c>
      <c r="AB51" s="105">
        <v>4331800</v>
      </c>
      <c r="AC51" s="43">
        <v>71.42</v>
      </c>
      <c r="AD51" s="2">
        <f t="shared" si="3"/>
        <v>4.1799999999999926</v>
      </c>
      <c r="AE51" s="148">
        <f t="shared" si="4"/>
        <v>1.319336076039157E-2</v>
      </c>
    </row>
    <row r="52" spans="15:31" x14ac:dyDescent="0.25">
      <c r="O52" s="93">
        <v>1.01</v>
      </c>
      <c r="P52" s="93">
        <f t="shared" si="5"/>
        <v>83.991599999999991</v>
      </c>
      <c r="Q52" s="2"/>
      <c r="R52" s="37"/>
      <c r="T52" s="12" t="s">
        <v>108</v>
      </c>
      <c r="U52" s="98" t="s">
        <v>248</v>
      </c>
      <c r="W52" s="167">
        <v>42408</v>
      </c>
      <c r="X52" s="43">
        <v>69.349999999999994</v>
      </c>
      <c r="Y52" s="43">
        <v>71.56</v>
      </c>
      <c r="Z52" s="43">
        <v>69.150000000000006</v>
      </c>
      <c r="AA52" s="43">
        <v>70.489999999999995</v>
      </c>
      <c r="AB52" s="105">
        <v>2733600</v>
      </c>
      <c r="AC52" s="43">
        <v>70.489999999999995</v>
      </c>
      <c r="AD52" s="2">
        <f t="shared" si="3"/>
        <v>2.4099999999999966</v>
      </c>
      <c r="AE52" s="148">
        <f t="shared" si="4"/>
        <v>4.9900199600798611E-3</v>
      </c>
    </row>
    <row r="53" spans="15:31" x14ac:dyDescent="0.25">
      <c r="O53" s="93">
        <v>1</v>
      </c>
      <c r="P53" s="93">
        <f t="shared" si="5"/>
        <v>83.16</v>
      </c>
      <c r="Q53" s="2"/>
      <c r="R53" s="37"/>
      <c r="T53" s="12" t="s">
        <v>109</v>
      </c>
      <c r="U53" s="100">
        <v>1608285</v>
      </c>
      <c r="W53" s="167">
        <v>42405</v>
      </c>
      <c r="X53" s="43">
        <v>69.13</v>
      </c>
      <c r="Y53" s="43">
        <v>70.61</v>
      </c>
      <c r="Z53" s="43">
        <v>68.56</v>
      </c>
      <c r="AA53" s="43">
        <v>70.14</v>
      </c>
      <c r="AB53" s="105">
        <v>1507300</v>
      </c>
      <c r="AC53" s="43">
        <v>70.14</v>
      </c>
      <c r="AD53" s="2">
        <f t="shared" si="3"/>
        <v>2.0499999999999972</v>
      </c>
      <c r="AE53" s="148">
        <f t="shared" si="4"/>
        <v>1.1099899091826293E-2</v>
      </c>
    </row>
    <row r="54" spans="15:31" x14ac:dyDescent="0.25">
      <c r="O54" s="93">
        <v>0.99</v>
      </c>
      <c r="P54" s="93">
        <f t="shared" si="5"/>
        <v>82.328400000000002</v>
      </c>
      <c r="Q54" s="2"/>
      <c r="R54" s="37"/>
      <c r="T54" s="12" t="s">
        <v>112</v>
      </c>
      <c r="U54" s="100">
        <v>1858340</v>
      </c>
      <c r="W54" s="167">
        <v>42404</v>
      </c>
      <c r="X54" s="43">
        <v>67.52</v>
      </c>
      <c r="Y54" s="43">
        <v>69.989999999999995</v>
      </c>
      <c r="Z54" s="43">
        <v>67.52</v>
      </c>
      <c r="AA54" s="43">
        <v>69.37</v>
      </c>
      <c r="AB54" s="105">
        <v>2072800</v>
      </c>
      <c r="AC54" s="43">
        <v>69.37</v>
      </c>
      <c r="AD54" s="2">
        <f t="shared" si="3"/>
        <v>2.4699999999999989</v>
      </c>
      <c r="AE54" s="148">
        <f t="shared" si="4"/>
        <v>3.0451574569221762E-2</v>
      </c>
    </row>
    <row r="55" spans="15:31" x14ac:dyDescent="0.25">
      <c r="O55" s="93">
        <v>0.98</v>
      </c>
      <c r="P55" s="93">
        <f t="shared" si="5"/>
        <v>81.496799999999993</v>
      </c>
      <c r="Q55" s="2"/>
      <c r="R55" s="37"/>
      <c r="T55" s="12" t="s">
        <v>110</v>
      </c>
      <c r="U55" s="98" t="s">
        <v>335</v>
      </c>
      <c r="W55" s="167">
        <v>42403</v>
      </c>
      <c r="X55" s="43">
        <v>66.88</v>
      </c>
      <c r="Y55" s="43">
        <v>67.680000000000007</v>
      </c>
      <c r="Z55" s="43">
        <v>64.510000000000005</v>
      </c>
      <c r="AA55" s="43">
        <v>67.319999999999993</v>
      </c>
      <c r="AB55" s="105">
        <v>1876400</v>
      </c>
      <c r="AC55" s="43">
        <v>67.319999999999993</v>
      </c>
      <c r="AD55" s="2">
        <f t="shared" si="3"/>
        <v>3.1700000000000017</v>
      </c>
      <c r="AE55" s="148" t="e">
        <f t="shared" si="4"/>
        <v>#DIV/0!</v>
      </c>
    </row>
    <row r="56" spans="15:31" x14ac:dyDescent="0.25">
      <c r="O56" s="93">
        <v>0.97</v>
      </c>
      <c r="P56" s="93">
        <f t="shared" si="5"/>
        <v>80.665199999999999</v>
      </c>
      <c r="T56" s="12" t="s">
        <v>113</v>
      </c>
      <c r="U56" s="98">
        <v>16.32</v>
      </c>
      <c r="W56" s="167">
        <v>42403</v>
      </c>
      <c r="X56" s="43" t="s">
        <v>143</v>
      </c>
      <c r="Y56" s="43"/>
      <c r="Z56" s="43"/>
      <c r="AA56" s="43"/>
      <c r="AB56" s="105"/>
      <c r="AC56" s="43"/>
      <c r="AD56" s="2">
        <f t="shared" si="3"/>
        <v>0</v>
      </c>
      <c r="AE56" s="148">
        <f t="shared" si="4"/>
        <v>-1</v>
      </c>
    </row>
    <row r="57" spans="15:31" x14ac:dyDescent="0.25">
      <c r="O57" s="93">
        <v>0.96</v>
      </c>
      <c r="P57" s="93">
        <f t="shared" si="5"/>
        <v>79.83359999999999</v>
      </c>
      <c r="T57" s="12" t="s">
        <v>114</v>
      </c>
      <c r="U57" s="98">
        <v>5.0999999999999996</v>
      </c>
      <c r="W57" s="167">
        <v>42402</v>
      </c>
      <c r="X57" s="43">
        <v>69.13</v>
      </c>
      <c r="Y57" s="43">
        <v>69.510000000000005</v>
      </c>
      <c r="Z57" s="43">
        <v>66.459999999999994</v>
      </c>
      <c r="AA57" s="43">
        <v>66.599999999999994</v>
      </c>
      <c r="AB57" s="105">
        <v>1426000</v>
      </c>
      <c r="AC57" s="43">
        <v>66.010000000000005</v>
      </c>
      <c r="AD57" s="2">
        <f t="shared" si="3"/>
        <v>3.0500000000000114</v>
      </c>
      <c r="AE57" s="148">
        <f t="shared" si="4"/>
        <v>-5.1171481960615051E-2</v>
      </c>
    </row>
    <row r="58" spans="15:31" x14ac:dyDescent="0.25">
      <c r="O58" s="93">
        <v>0.95</v>
      </c>
      <c r="P58" s="93">
        <f t="shared" si="5"/>
        <v>79.001999999999995</v>
      </c>
      <c r="T58" s="12" t="s">
        <v>111</v>
      </c>
      <c r="U58" s="98" t="s">
        <v>291</v>
      </c>
      <c r="W58" s="167">
        <v>42401</v>
      </c>
      <c r="X58" s="43">
        <v>70.16</v>
      </c>
      <c r="Y58" s="43">
        <v>70.55</v>
      </c>
      <c r="Z58" s="43">
        <v>69</v>
      </c>
      <c r="AA58" s="43">
        <v>70.19</v>
      </c>
      <c r="AB58" s="105">
        <v>1468600</v>
      </c>
      <c r="AC58" s="43">
        <v>69.569999999999993</v>
      </c>
      <c r="AD58" s="2">
        <f t="shared" si="3"/>
        <v>1.5499999999999972</v>
      </c>
      <c r="AE58" s="148">
        <f t="shared" si="4"/>
        <v>-4.4361763022324752E-3</v>
      </c>
    </row>
    <row r="59" spans="15:31" x14ac:dyDescent="0.25">
      <c r="O59" s="93">
        <v>0.94</v>
      </c>
      <c r="P59" s="93">
        <f t="shared" si="5"/>
        <v>78.170399999999987</v>
      </c>
      <c r="W59" s="167">
        <v>42398</v>
      </c>
      <c r="X59" s="43">
        <v>70.8</v>
      </c>
      <c r="Y59" s="43">
        <v>71.47</v>
      </c>
      <c r="Z59" s="43">
        <v>70.040000000000006</v>
      </c>
      <c r="AA59" s="43">
        <v>70.5</v>
      </c>
      <c r="AB59" s="105">
        <v>2058000</v>
      </c>
      <c r="AC59" s="43">
        <v>69.88</v>
      </c>
      <c r="AD59" s="2">
        <f t="shared" si="3"/>
        <v>1.4299999999999926</v>
      </c>
      <c r="AE59" s="148">
        <f t="shared" si="4"/>
        <v>5.6123183191825188E-3</v>
      </c>
    </row>
    <row r="60" spans="15:31" x14ac:dyDescent="0.25">
      <c r="O60" s="93">
        <v>0.93</v>
      </c>
      <c r="P60" s="93">
        <f t="shared" si="5"/>
        <v>77.338800000000006</v>
      </c>
      <c r="W60" s="167">
        <v>42397</v>
      </c>
      <c r="X60" s="43">
        <v>69.92</v>
      </c>
      <c r="Y60" s="43">
        <v>71.400000000000006</v>
      </c>
      <c r="Z60" s="43">
        <v>69.239999999999995</v>
      </c>
      <c r="AA60" s="43">
        <v>70.11</v>
      </c>
      <c r="AB60" s="105">
        <v>1396200</v>
      </c>
      <c r="AC60" s="43">
        <v>69.489999999999995</v>
      </c>
      <c r="AD60" s="2">
        <f t="shared" si="3"/>
        <v>2.1600000000000108</v>
      </c>
      <c r="AE60" s="148">
        <f t="shared" si="4"/>
        <v>3.1759780568789697E-3</v>
      </c>
    </row>
    <row r="61" spans="15:31" x14ac:dyDescent="0.25">
      <c r="O61" s="93">
        <v>0.92</v>
      </c>
      <c r="P61" s="93">
        <f t="shared" si="5"/>
        <v>76.507199999999997</v>
      </c>
      <c r="W61" s="167">
        <v>42396</v>
      </c>
      <c r="X61" s="43">
        <v>68.099999999999994</v>
      </c>
      <c r="Y61" s="43">
        <v>70.760000000000005</v>
      </c>
      <c r="Z61" s="43">
        <v>67.88</v>
      </c>
      <c r="AA61" s="43">
        <v>69.89</v>
      </c>
      <c r="AB61" s="105">
        <v>1829300</v>
      </c>
      <c r="AC61" s="43">
        <v>69.27</v>
      </c>
      <c r="AD61" s="2">
        <f t="shared" si="3"/>
        <v>2.8800000000000097</v>
      </c>
      <c r="AE61" s="148">
        <f t="shared" si="4"/>
        <v>1.435056377214794E-2</v>
      </c>
    </row>
    <row r="62" spans="15:31" x14ac:dyDescent="0.25">
      <c r="O62" s="93">
        <v>0.91</v>
      </c>
      <c r="P62" s="93">
        <f t="shared" si="5"/>
        <v>75.675600000000003</v>
      </c>
      <c r="W62" s="167">
        <v>42395</v>
      </c>
      <c r="X62" s="43">
        <v>68</v>
      </c>
      <c r="Y62" s="43">
        <v>69.349999999999994</v>
      </c>
      <c r="Z62" s="43">
        <v>67.98</v>
      </c>
      <c r="AA62" s="43">
        <v>68.900000000000006</v>
      </c>
      <c r="AB62" s="105">
        <v>1551700</v>
      </c>
      <c r="AC62" s="43">
        <v>68.290000000000006</v>
      </c>
      <c r="AD62" s="2">
        <f t="shared" si="3"/>
        <v>1.3699999999999903</v>
      </c>
      <c r="AE62" s="148">
        <f t="shared" si="4"/>
        <v>1.7279904662595102E-2</v>
      </c>
    </row>
    <row r="63" spans="15:31" x14ac:dyDescent="0.25">
      <c r="O63" s="93">
        <v>0.9</v>
      </c>
      <c r="P63" s="93">
        <f t="shared" si="5"/>
        <v>74.843999999999994</v>
      </c>
      <c r="W63" s="167">
        <v>42394</v>
      </c>
      <c r="X63" s="43">
        <v>68.64</v>
      </c>
      <c r="Y63" s="43">
        <v>69.36</v>
      </c>
      <c r="Z63" s="43">
        <v>67.510000000000005</v>
      </c>
      <c r="AA63" s="43">
        <v>67.73</v>
      </c>
      <c r="AB63" s="105">
        <v>1704200</v>
      </c>
      <c r="AC63" s="43">
        <v>67.13</v>
      </c>
      <c r="AD63" s="2">
        <f t="shared" si="3"/>
        <v>1.8499999999999943</v>
      </c>
      <c r="AE63" s="148">
        <f t="shared" si="4"/>
        <v>-1.2503677552221371E-2</v>
      </c>
    </row>
    <row r="64" spans="15:31" x14ac:dyDescent="0.25">
      <c r="W64" s="167">
        <v>42391</v>
      </c>
      <c r="X64" s="43">
        <v>71.28</v>
      </c>
      <c r="Y64" s="43">
        <v>71.650000000000006</v>
      </c>
      <c r="Z64" s="43">
        <v>68.58</v>
      </c>
      <c r="AA64" s="43">
        <v>68.59</v>
      </c>
      <c r="AB64" s="105">
        <v>2322100</v>
      </c>
      <c r="AC64" s="43">
        <v>67.98</v>
      </c>
      <c r="AD64" s="2">
        <f t="shared" si="3"/>
        <v>3.0700000000000074</v>
      </c>
      <c r="AE64" s="148">
        <f t="shared" si="4"/>
        <v>-2.1166306695464376E-2</v>
      </c>
    </row>
    <row r="65" spans="23:31" x14ac:dyDescent="0.25">
      <c r="W65" s="167">
        <v>42390</v>
      </c>
      <c r="X65" s="43">
        <v>70.95</v>
      </c>
      <c r="Y65" s="43">
        <v>71.3</v>
      </c>
      <c r="Z65" s="43">
        <v>66.510000000000005</v>
      </c>
      <c r="AA65" s="43">
        <v>70.069999999999993</v>
      </c>
      <c r="AB65" s="105">
        <v>3863900</v>
      </c>
      <c r="AC65" s="43">
        <v>69.45</v>
      </c>
      <c r="AD65" s="2">
        <f t="shared" si="3"/>
        <v>4.789999999999992</v>
      </c>
      <c r="AE65" s="148">
        <f t="shared" si="4"/>
        <v>-1.559177888022667E-2</v>
      </c>
    </row>
    <row r="66" spans="23:31" x14ac:dyDescent="0.25">
      <c r="W66" s="167">
        <v>42389</v>
      </c>
      <c r="X66" s="43">
        <v>70.72</v>
      </c>
      <c r="Y66" s="43">
        <v>72.34</v>
      </c>
      <c r="Z66" s="43">
        <v>67.849999999999994</v>
      </c>
      <c r="AA66" s="43">
        <v>71.180000000000007</v>
      </c>
      <c r="AB66" s="105">
        <v>2123100</v>
      </c>
      <c r="AC66" s="43">
        <v>70.55</v>
      </c>
      <c r="AD66" s="2">
        <f t="shared" si="3"/>
        <v>4.4900000000000091</v>
      </c>
      <c r="AE66" s="148">
        <f t="shared" si="4"/>
        <v>-9.2683611852267811E-3</v>
      </c>
    </row>
    <row r="67" spans="23:31" x14ac:dyDescent="0.25">
      <c r="W67" s="167">
        <v>42388</v>
      </c>
      <c r="X67" s="43">
        <v>72.260000000000005</v>
      </c>
      <c r="Y67" s="43">
        <v>72.569999999999993</v>
      </c>
      <c r="Z67" s="43">
        <v>70.69</v>
      </c>
      <c r="AA67" s="43">
        <v>71.849999999999994</v>
      </c>
      <c r="AB67" s="105">
        <v>1552300</v>
      </c>
      <c r="AC67" s="43">
        <v>71.209999999999994</v>
      </c>
      <c r="AD67" s="2">
        <f t="shared" ref="AD67:AD68" si="6">Y67-Z67</f>
        <v>1.8799999999999955</v>
      </c>
      <c r="AE67" s="148">
        <f t="shared" ref="AE67" si="7">AC67/AC68-1</f>
        <v>1.124701251230098E-3</v>
      </c>
    </row>
    <row r="68" spans="23:31" x14ac:dyDescent="0.25">
      <c r="W68" s="167">
        <v>42384</v>
      </c>
      <c r="X68" s="43">
        <v>70.23</v>
      </c>
      <c r="Y68" s="43">
        <v>72.03</v>
      </c>
      <c r="Z68" s="43">
        <v>70.180000000000007</v>
      </c>
      <c r="AA68" s="43">
        <v>71.77</v>
      </c>
      <c r="AB68" s="105">
        <v>1786600</v>
      </c>
      <c r="AC68" s="43">
        <v>71.13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8" si="1">H2*I2-J2</f>
        <v>559.99</v>
      </c>
      <c r="O2" s="13" t="s">
        <v>57</v>
      </c>
      <c r="Q2">
        <f>C25-H25</f>
        <v>0</v>
      </c>
      <c r="T2" s="1">
        <v>42236</v>
      </c>
      <c r="U2" t="s">
        <v>157</v>
      </c>
      <c r="W2" s="143">
        <v>42480</v>
      </c>
      <c r="X2" s="12">
        <v>30.4</v>
      </c>
      <c r="Y2" s="12">
        <v>34.35</v>
      </c>
      <c r="Z2" s="12">
        <v>30.3</v>
      </c>
      <c r="AA2" s="12">
        <v>32.65</v>
      </c>
      <c r="AB2" s="105">
        <v>9391200</v>
      </c>
      <c r="AC2" s="12">
        <v>32.65</v>
      </c>
      <c r="AD2" s="2">
        <f>Y2-Z2</f>
        <v>4.0500000000000007</v>
      </c>
      <c r="AE2" s="148">
        <f>AC2/AC3-1</f>
        <v>7.8269484808454415E-2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32.65</v>
      </c>
      <c r="W3" s="143">
        <v>42479</v>
      </c>
      <c r="X3" s="12">
        <v>30.61</v>
      </c>
      <c r="Y3" s="12">
        <v>30.85</v>
      </c>
      <c r="Z3" s="12">
        <v>29.76</v>
      </c>
      <c r="AA3" s="12">
        <v>30.28</v>
      </c>
      <c r="AB3" s="105">
        <v>3607900</v>
      </c>
      <c r="AC3" s="12">
        <v>30.28</v>
      </c>
      <c r="AD3" s="2">
        <f t="shared" ref="AD3:AD66" si="2">Y3-Z3</f>
        <v>1.0899999999999999</v>
      </c>
      <c r="AE3" s="148">
        <f t="shared" ref="AE3:AE66" si="3">AC3/AC4-1</f>
        <v>9.9173553719023033E-4</v>
      </c>
      <c r="AI3" t="s">
        <v>188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32.65</v>
      </c>
      <c r="T4" s="1">
        <v>42306</v>
      </c>
      <c r="U4" t="s">
        <v>82</v>
      </c>
      <c r="W4" s="143">
        <v>42478</v>
      </c>
      <c r="X4" s="12">
        <v>28.5</v>
      </c>
      <c r="Y4" s="12">
        <v>31.18</v>
      </c>
      <c r="Z4" s="12">
        <v>28.35</v>
      </c>
      <c r="AA4" s="12">
        <v>30.25</v>
      </c>
      <c r="AB4" s="105">
        <v>4974500</v>
      </c>
      <c r="AC4" s="12">
        <v>30.25</v>
      </c>
      <c r="AD4" s="2">
        <f t="shared" si="2"/>
        <v>2.8299999999999983</v>
      </c>
      <c r="AE4" s="148">
        <f t="shared" si="3"/>
        <v>4.1666666666666741E-2</v>
      </c>
      <c r="AI4" t="s">
        <v>189</v>
      </c>
      <c r="AJ4">
        <v>-150</v>
      </c>
      <c r="AK4" t="s">
        <v>184</v>
      </c>
      <c r="AL4" t="s">
        <v>184</v>
      </c>
      <c r="AO4" s="263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0</v>
      </c>
      <c r="W5" s="143">
        <v>42475</v>
      </c>
      <c r="X5" s="12">
        <v>29.05</v>
      </c>
      <c r="Y5" s="12">
        <v>29.38</v>
      </c>
      <c r="Z5" s="12">
        <v>28.63</v>
      </c>
      <c r="AA5" s="12">
        <v>29.04</v>
      </c>
      <c r="AB5" s="105">
        <v>2297700</v>
      </c>
      <c r="AC5" s="12">
        <v>29.04</v>
      </c>
      <c r="AD5" s="2">
        <f t="shared" si="2"/>
        <v>0.75</v>
      </c>
      <c r="AE5" s="148">
        <f t="shared" si="3"/>
        <v>-8.5353362922498954E-3</v>
      </c>
      <c r="AI5" t="s">
        <v>192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0</v>
      </c>
      <c r="W6" s="143">
        <v>42474</v>
      </c>
      <c r="X6" s="12">
        <v>29.5</v>
      </c>
      <c r="Y6" s="12">
        <v>29.67</v>
      </c>
      <c r="Z6" s="12">
        <v>29</v>
      </c>
      <c r="AA6" s="12">
        <v>29.29</v>
      </c>
      <c r="AB6" s="105">
        <v>2416800</v>
      </c>
      <c r="AC6" s="12">
        <v>29.29</v>
      </c>
      <c r="AD6" s="2">
        <f t="shared" si="2"/>
        <v>0.67000000000000171</v>
      </c>
      <c r="AE6" s="148">
        <f t="shared" si="3"/>
        <v>-3.0633083730429167E-3</v>
      </c>
      <c r="AI6" t="s">
        <v>186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183.4600000000064</v>
      </c>
      <c r="R7" s="175"/>
      <c r="W7" s="143">
        <v>42473</v>
      </c>
      <c r="X7" s="12">
        <v>29.46</v>
      </c>
      <c r="Y7" s="12">
        <v>29.64</v>
      </c>
      <c r="Z7" s="12">
        <v>28.34</v>
      </c>
      <c r="AA7" s="12">
        <v>29.38</v>
      </c>
      <c r="AB7" s="105">
        <v>4663400</v>
      </c>
      <c r="AC7" s="12">
        <v>29.38</v>
      </c>
      <c r="AD7" s="2">
        <f t="shared" si="2"/>
        <v>1.3000000000000007</v>
      </c>
      <c r="AE7" s="148">
        <f t="shared" si="3"/>
        <v>-1.6989466530751285E-3</v>
      </c>
      <c r="AI7" t="s">
        <v>193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</v>
      </c>
      <c r="W8" s="143">
        <v>42472</v>
      </c>
      <c r="X8" s="12">
        <v>28.82</v>
      </c>
      <c r="Y8" s="12">
        <v>29.6</v>
      </c>
      <c r="Z8" s="12">
        <v>28.26</v>
      </c>
      <c r="AA8" s="12">
        <v>29.43</v>
      </c>
      <c r="AB8" s="105">
        <v>3063200</v>
      </c>
      <c r="AC8" s="12">
        <v>29.43</v>
      </c>
      <c r="AD8" s="2">
        <f t="shared" si="2"/>
        <v>1.3399999999999999</v>
      </c>
      <c r="AE8" s="148">
        <f t="shared" si="3"/>
        <v>4.0664780763790542E-2</v>
      </c>
      <c r="AI8" t="s">
        <v>185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42471</v>
      </c>
      <c r="X9" s="12">
        <v>28.95</v>
      </c>
      <c r="Y9" s="12">
        <v>29.45</v>
      </c>
      <c r="Z9" s="12">
        <v>28.1</v>
      </c>
      <c r="AA9" s="12">
        <v>28.28</v>
      </c>
      <c r="AB9" s="105">
        <v>4028100</v>
      </c>
      <c r="AC9" s="12">
        <v>28.28</v>
      </c>
      <c r="AD9" s="2">
        <f t="shared" si="2"/>
        <v>1.3499999999999979</v>
      </c>
      <c r="AE9" s="148">
        <f t="shared" si="3"/>
        <v>1.0360843158270905E-2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42468</v>
      </c>
      <c r="X10" s="12">
        <v>28.06</v>
      </c>
      <c r="Y10" s="12">
        <v>29.43</v>
      </c>
      <c r="Z10" s="12">
        <v>27.7</v>
      </c>
      <c r="AA10" s="12">
        <v>27.99</v>
      </c>
      <c r="AB10" s="105">
        <v>6069800</v>
      </c>
      <c r="AC10" s="12">
        <v>27.99</v>
      </c>
      <c r="AD10" s="2">
        <f t="shared" si="2"/>
        <v>1.7300000000000004</v>
      </c>
      <c r="AE10" s="148">
        <f t="shared" si="3"/>
        <v>3.6666666666666625E-2</v>
      </c>
      <c r="AI10" t="s">
        <v>185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42467</v>
      </c>
      <c r="X11" s="12">
        <v>28.45</v>
      </c>
      <c r="Y11" s="12">
        <v>28.9</v>
      </c>
      <c r="Z11" s="12">
        <v>26.2</v>
      </c>
      <c r="AA11" s="12">
        <v>27</v>
      </c>
      <c r="AB11" s="105">
        <v>3998300</v>
      </c>
      <c r="AC11" s="12">
        <v>27</v>
      </c>
      <c r="AD11" s="2">
        <f t="shared" si="2"/>
        <v>2.6999999999999993</v>
      </c>
      <c r="AE11" s="148">
        <f t="shared" si="3"/>
        <v>-3.5025017869907082E-2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2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42466</v>
      </c>
      <c r="X12" s="12">
        <v>26.75</v>
      </c>
      <c r="Y12" s="12">
        <v>29.24</v>
      </c>
      <c r="Z12" s="12">
        <v>26.6</v>
      </c>
      <c r="AA12" s="12">
        <v>27.98</v>
      </c>
      <c r="AB12" s="105">
        <v>5710200</v>
      </c>
      <c r="AC12" s="12">
        <v>27.98</v>
      </c>
      <c r="AD12" s="2">
        <f t="shared" si="2"/>
        <v>2.639999999999997</v>
      </c>
      <c r="AE12" s="148">
        <f t="shared" si="3"/>
        <v>4.676393565282444E-2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42465</v>
      </c>
      <c r="X13" s="12">
        <v>24.67</v>
      </c>
      <c r="Y13" s="12">
        <v>27.25</v>
      </c>
      <c r="Z13" s="12">
        <v>24.5</v>
      </c>
      <c r="AA13" s="12">
        <v>26.73</v>
      </c>
      <c r="AB13" s="105">
        <v>4108100</v>
      </c>
      <c r="AC13" s="12">
        <v>26.73</v>
      </c>
      <c r="AD13" s="2">
        <f t="shared" si="2"/>
        <v>2.75</v>
      </c>
      <c r="AE13" s="148">
        <f t="shared" si="3"/>
        <v>6.9199999999999928E-2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42464</v>
      </c>
      <c r="X14" s="12">
        <v>24.5</v>
      </c>
      <c r="Y14" s="12">
        <v>25.38</v>
      </c>
      <c r="Z14" s="12">
        <v>24.5</v>
      </c>
      <c r="AA14" s="12">
        <v>25</v>
      </c>
      <c r="AB14" s="105">
        <v>2486700</v>
      </c>
      <c r="AC14" s="12">
        <v>25</v>
      </c>
      <c r="AD14" s="2">
        <f t="shared" si="2"/>
        <v>0.87999999999999901</v>
      </c>
      <c r="AE14" s="148">
        <f t="shared" si="3"/>
        <v>2.9654036243822013E-2</v>
      </c>
      <c r="AI14" t="s">
        <v>194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42461</v>
      </c>
      <c r="X15" s="12">
        <v>25.27</v>
      </c>
      <c r="Y15" s="12">
        <v>25.74</v>
      </c>
      <c r="Z15" s="12">
        <v>23.96</v>
      </c>
      <c r="AA15" s="12">
        <v>24.28</v>
      </c>
      <c r="AB15" s="105">
        <v>3570700</v>
      </c>
      <c r="AC15" s="12">
        <v>24.28</v>
      </c>
      <c r="AD15" s="2">
        <f t="shared" si="2"/>
        <v>1.7799999999999976</v>
      </c>
      <c r="AE15" s="148">
        <f t="shared" si="3"/>
        <v>-1.2205044751830596E-2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42460</v>
      </c>
      <c r="X16" s="12">
        <v>23.34</v>
      </c>
      <c r="Y16" s="12">
        <v>25.11</v>
      </c>
      <c r="Z16" s="12">
        <v>23.32</v>
      </c>
      <c r="AA16" s="12">
        <v>24.58</v>
      </c>
      <c r="AB16" s="105">
        <v>3861200</v>
      </c>
      <c r="AC16" s="12">
        <v>24.58</v>
      </c>
      <c r="AD16" s="2">
        <f t="shared" si="2"/>
        <v>1.7899999999999991</v>
      </c>
      <c r="AE16" s="148">
        <f t="shared" si="3"/>
        <v>5.4483054483054572E-2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42459</v>
      </c>
      <c r="X17" s="12">
        <v>23</v>
      </c>
      <c r="Y17" s="12">
        <v>23.4</v>
      </c>
      <c r="Z17" s="12">
        <v>22.25</v>
      </c>
      <c r="AA17" s="12">
        <v>23.31</v>
      </c>
      <c r="AB17" s="105">
        <v>3192800</v>
      </c>
      <c r="AC17" s="12">
        <v>23.31</v>
      </c>
      <c r="AD17" s="2">
        <f t="shared" si="2"/>
        <v>1.1499999999999986</v>
      </c>
      <c r="AE17" s="148">
        <f t="shared" si="3"/>
        <v>3.7383177570093462E-2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42458</v>
      </c>
      <c r="X18" s="12">
        <v>21.16</v>
      </c>
      <c r="Y18" s="12">
        <v>22.74</v>
      </c>
      <c r="Z18" s="12">
        <v>21.01</v>
      </c>
      <c r="AA18" s="12">
        <v>22.47</v>
      </c>
      <c r="AB18" s="105">
        <v>2589400</v>
      </c>
      <c r="AC18" s="12">
        <v>22.47</v>
      </c>
      <c r="AD18" s="2">
        <f t="shared" si="2"/>
        <v>1.7299999999999969</v>
      </c>
      <c r="AE18" s="148">
        <f t="shared" si="3"/>
        <v>3.596127247579517E-2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42457</v>
      </c>
      <c r="X19" s="12">
        <v>22.22</v>
      </c>
      <c r="Y19" s="12">
        <v>22.44</v>
      </c>
      <c r="Z19" s="12">
        <v>21.49</v>
      </c>
      <c r="AA19" s="12">
        <v>21.69</v>
      </c>
      <c r="AB19" s="105">
        <v>2732400</v>
      </c>
      <c r="AC19" s="12">
        <v>21.69</v>
      </c>
      <c r="AD19" s="2">
        <f t="shared" si="2"/>
        <v>0.95000000000000284</v>
      </c>
      <c r="AE19" s="148">
        <f t="shared" si="3"/>
        <v>-2.3852385238523732E-2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42453</v>
      </c>
      <c r="X20" s="12">
        <v>21.8</v>
      </c>
      <c r="Y20" s="12">
        <v>23.3</v>
      </c>
      <c r="Z20" s="12">
        <v>21.25</v>
      </c>
      <c r="AA20" s="12">
        <v>22.22</v>
      </c>
      <c r="AB20" s="105">
        <v>3859300</v>
      </c>
      <c r="AC20" s="12">
        <v>22.22</v>
      </c>
      <c r="AD20" s="2">
        <f t="shared" si="2"/>
        <v>2.0500000000000007</v>
      </c>
      <c r="AE20" s="148">
        <f t="shared" si="3"/>
        <v>-6.2611806797853164E-3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42452</v>
      </c>
      <c r="X21" s="12">
        <v>24.5</v>
      </c>
      <c r="Y21" s="12">
        <v>24.96</v>
      </c>
      <c r="Z21" s="12">
        <v>22.05</v>
      </c>
      <c r="AA21" s="12">
        <v>22.36</v>
      </c>
      <c r="AB21" s="105">
        <v>7436500</v>
      </c>
      <c r="AC21" s="12">
        <v>22.36</v>
      </c>
      <c r="AD21" s="2">
        <f t="shared" si="2"/>
        <v>2.91</v>
      </c>
      <c r="AE21" s="148">
        <f t="shared" si="3"/>
        <v>-9.7295115058538606E-2</v>
      </c>
      <c r="AI21" t="s">
        <v>183</v>
      </c>
    </row>
    <row r="22" spans="1:43" x14ac:dyDescent="0.25">
      <c r="C22" s="4"/>
      <c r="D22" s="3"/>
      <c r="E22" s="3"/>
      <c r="F22" s="3"/>
      <c r="W22" s="143">
        <v>42451</v>
      </c>
      <c r="X22" s="12">
        <v>26.24</v>
      </c>
      <c r="Y22" s="12">
        <v>26.6</v>
      </c>
      <c r="Z22" s="12">
        <v>24.54</v>
      </c>
      <c r="AA22" s="12">
        <v>24.77</v>
      </c>
      <c r="AB22" s="105">
        <v>3806300</v>
      </c>
      <c r="AC22" s="12">
        <v>24.77</v>
      </c>
      <c r="AD22" s="2">
        <f t="shared" si="2"/>
        <v>2.0600000000000023</v>
      </c>
      <c r="AE22" s="148">
        <f t="shared" si="3"/>
        <v>-6.7394578313253017E-2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42450</v>
      </c>
      <c r="X23" s="12">
        <v>26.91</v>
      </c>
      <c r="Y23" s="12">
        <v>27.4</v>
      </c>
      <c r="Z23" s="12">
        <v>26.3</v>
      </c>
      <c r="AA23" s="12">
        <v>26.56</v>
      </c>
      <c r="AB23" s="105">
        <v>2341500</v>
      </c>
      <c r="AC23" s="12">
        <v>26.56</v>
      </c>
      <c r="AD23" s="2">
        <f t="shared" si="2"/>
        <v>1.0999999999999979</v>
      </c>
      <c r="AE23" s="148">
        <f t="shared" si="3"/>
        <v>-1.8477457501847705E-2</v>
      </c>
      <c r="AI23" t="s">
        <v>183</v>
      </c>
    </row>
    <row r="24" spans="1:43" x14ac:dyDescent="0.25">
      <c r="W24" s="143">
        <v>42447</v>
      </c>
      <c r="X24" s="12">
        <v>27.44</v>
      </c>
      <c r="Y24" s="12">
        <v>27.67</v>
      </c>
      <c r="Z24" s="12">
        <v>26.86</v>
      </c>
      <c r="AA24" s="12">
        <v>27.06</v>
      </c>
      <c r="AB24" s="105">
        <v>3498700</v>
      </c>
      <c r="AC24" s="12">
        <v>27.06</v>
      </c>
      <c r="AD24" s="2">
        <f t="shared" si="2"/>
        <v>0.81000000000000227</v>
      </c>
      <c r="AE24" s="148">
        <f t="shared" si="3"/>
        <v>1.1210762331838486E-2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1295</v>
      </c>
      <c r="I25" s="21"/>
      <c r="J25" s="21"/>
      <c r="K25" s="21">
        <f>SUM(K2:K24)</f>
        <v>42069.210000000006</v>
      </c>
      <c r="L25" s="16"/>
      <c r="M25" s="16"/>
      <c r="W25" s="143">
        <v>42446</v>
      </c>
      <c r="X25" s="12">
        <v>27.26</v>
      </c>
      <c r="Y25" s="12">
        <v>27.45</v>
      </c>
      <c r="Z25" s="12">
        <v>25.75</v>
      </c>
      <c r="AA25" s="12">
        <v>26.76</v>
      </c>
      <c r="AB25" s="105">
        <v>3888100</v>
      </c>
      <c r="AC25" s="12">
        <v>26.76</v>
      </c>
      <c r="AD25" s="2">
        <f t="shared" si="2"/>
        <v>1.6999999999999993</v>
      </c>
      <c r="AE25" s="148">
        <f t="shared" si="3"/>
        <v>-1.8649757553150792E-3</v>
      </c>
      <c r="AI25" t="s">
        <v>183</v>
      </c>
    </row>
    <row r="26" spans="1:43" x14ac:dyDescent="0.25">
      <c r="W26" s="143">
        <v>42445</v>
      </c>
      <c r="X26" s="12">
        <v>27.14</v>
      </c>
      <c r="Y26" s="12">
        <v>27.73</v>
      </c>
      <c r="Z26" s="12">
        <v>26.4</v>
      </c>
      <c r="AA26" s="12">
        <v>26.81</v>
      </c>
      <c r="AB26" s="105">
        <v>2670700</v>
      </c>
      <c r="AC26" s="12">
        <v>26.81</v>
      </c>
      <c r="AD26" s="2">
        <f t="shared" si="2"/>
        <v>1.3300000000000018</v>
      </c>
      <c r="AE26" s="148">
        <f t="shared" si="3"/>
        <v>-2.0460358056266115E-2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3" t="s">
        <v>167</v>
      </c>
      <c r="H27" s="213" t="s">
        <v>90</v>
      </c>
      <c r="I27" s="253" t="s">
        <v>174</v>
      </c>
      <c r="W27" s="143">
        <v>42444</v>
      </c>
      <c r="X27" s="12">
        <v>27</v>
      </c>
      <c r="Y27" s="12">
        <v>28.29</v>
      </c>
      <c r="Z27" s="12">
        <v>26.5</v>
      </c>
      <c r="AA27" s="12">
        <v>27.37</v>
      </c>
      <c r="AB27" s="105">
        <v>4504300</v>
      </c>
      <c r="AC27" s="12">
        <v>27.37</v>
      </c>
      <c r="AD27" s="2">
        <f t="shared" si="2"/>
        <v>1.7899999999999991</v>
      </c>
      <c r="AE27" s="148">
        <f t="shared" si="3"/>
        <v>1.6338655774229549E-2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42443</v>
      </c>
      <c r="X28" s="12">
        <v>25.6</v>
      </c>
      <c r="Y28" s="12">
        <v>27.25</v>
      </c>
      <c r="Z28" s="12">
        <v>25.11</v>
      </c>
      <c r="AA28" s="12">
        <v>26.93</v>
      </c>
      <c r="AB28" s="105">
        <v>4023300</v>
      </c>
      <c r="AC28" s="12">
        <v>26.93</v>
      </c>
      <c r="AD28" s="2">
        <f t="shared" si="2"/>
        <v>2.1400000000000006</v>
      </c>
      <c r="AE28" s="148">
        <f t="shared" si="3"/>
        <v>4.8267808485792152E-2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60">
        <f t="shared" ref="H29:H56" si="7">(E29-D29)/D29</f>
        <v>3.9556962025316077E-3</v>
      </c>
      <c r="I29" s="43"/>
      <c r="W29" s="143">
        <v>42440</v>
      </c>
      <c r="X29" s="12">
        <v>26.18</v>
      </c>
      <c r="Y29" s="12">
        <v>26.41</v>
      </c>
      <c r="Z29" s="12">
        <v>25.39</v>
      </c>
      <c r="AA29" s="12">
        <v>25.69</v>
      </c>
      <c r="AB29" s="105">
        <v>3073700</v>
      </c>
      <c r="AC29" s="12">
        <v>25.69</v>
      </c>
      <c r="AD29" s="2">
        <f t="shared" si="2"/>
        <v>1.0199999999999996</v>
      </c>
      <c r="AE29" s="148">
        <f t="shared" si="3"/>
        <v>-1.759082217973218E-2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42439</v>
      </c>
      <c r="X30" s="12">
        <v>26.85</v>
      </c>
      <c r="Y30" s="12">
        <v>26.9</v>
      </c>
      <c r="Z30" s="12">
        <v>25.35</v>
      </c>
      <c r="AA30" s="12">
        <v>26.15</v>
      </c>
      <c r="AB30" s="105">
        <v>4566600</v>
      </c>
      <c r="AC30" s="12">
        <v>26.15</v>
      </c>
      <c r="AD30" s="2">
        <f t="shared" si="2"/>
        <v>1.5499999999999972</v>
      </c>
      <c r="AE30" s="148">
        <f t="shared" si="3"/>
        <v>-1.9083969465648609E-3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42438</v>
      </c>
      <c r="X31" s="12">
        <v>25.47</v>
      </c>
      <c r="Y31" s="12">
        <v>26.75</v>
      </c>
      <c r="Z31" s="12">
        <v>25.15</v>
      </c>
      <c r="AA31" s="12">
        <v>26.2</v>
      </c>
      <c r="AB31" s="105">
        <v>5625600</v>
      </c>
      <c r="AC31" s="12">
        <v>26.2</v>
      </c>
      <c r="AD31" s="2">
        <f t="shared" si="2"/>
        <v>1.6000000000000014</v>
      </c>
      <c r="AE31" s="148">
        <f t="shared" si="3"/>
        <v>4.4657097288676173E-2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42437</v>
      </c>
      <c r="X32" s="12">
        <v>25.97</v>
      </c>
      <c r="Y32" s="12">
        <v>26.9</v>
      </c>
      <c r="Z32" s="12">
        <v>24.38</v>
      </c>
      <c r="AA32" s="12">
        <v>25.08</v>
      </c>
      <c r="AB32" s="105">
        <v>9002700</v>
      </c>
      <c r="AC32" s="12">
        <v>25.08</v>
      </c>
      <c r="AD32" s="2">
        <f t="shared" si="2"/>
        <v>2.5199999999999996</v>
      </c>
      <c r="AE32" s="148">
        <f t="shared" si="3"/>
        <v>3.6792062835882433E-2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42436</v>
      </c>
      <c r="X33" s="12">
        <v>22.64</v>
      </c>
      <c r="Y33" s="12">
        <v>24.77</v>
      </c>
      <c r="Z33" s="12">
        <v>22.63</v>
      </c>
      <c r="AA33" s="12">
        <v>24.19</v>
      </c>
      <c r="AB33" s="105">
        <v>7431300</v>
      </c>
      <c r="AC33" s="12">
        <v>24.19</v>
      </c>
      <c r="AD33" s="2">
        <f t="shared" si="2"/>
        <v>2.1400000000000006</v>
      </c>
      <c r="AE33" s="148">
        <f t="shared" si="3"/>
        <v>8.0393032603841119E-2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42433</v>
      </c>
      <c r="X34" s="12">
        <v>22.49</v>
      </c>
      <c r="Y34" s="12">
        <v>25</v>
      </c>
      <c r="Z34" s="12">
        <v>21.4</v>
      </c>
      <c r="AA34" s="12">
        <v>22.39</v>
      </c>
      <c r="AB34" s="105">
        <v>10777100</v>
      </c>
      <c r="AC34" s="12">
        <v>22.39</v>
      </c>
      <c r="AD34" s="2">
        <f t="shared" si="2"/>
        <v>3.6000000000000014</v>
      </c>
      <c r="AE34" s="148">
        <f t="shared" si="3"/>
        <v>-4.4464206313916677E-3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42432</v>
      </c>
      <c r="X35" s="12">
        <v>19.850000000000001</v>
      </c>
      <c r="Y35" s="12">
        <v>23.84</v>
      </c>
      <c r="Z35" s="12">
        <v>19.23</v>
      </c>
      <c r="AA35" s="12">
        <v>22.49</v>
      </c>
      <c r="AB35" s="105">
        <v>13459400</v>
      </c>
      <c r="AC35" s="12">
        <v>22.49</v>
      </c>
      <c r="AD35" s="2">
        <f t="shared" si="2"/>
        <v>4.6099999999999994</v>
      </c>
      <c r="AE35" s="148">
        <f t="shared" si="3"/>
        <v>0.1557040082219936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42431</v>
      </c>
      <c r="X36" s="12">
        <v>18.36</v>
      </c>
      <c r="Y36" s="12">
        <v>19.8</v>
      </c>
      <c r="Z36" s="12">
        <v>18.03</v>
      </c>
      <c r="AA36" s="12">
        <v>19.46</v>
      </c>
      <c r="AB36" s="105">
        <v>4748200</v>
      </c>
      <c r="AC36" s="12">
        <v>19.46</v>
      </c>
      <c r="AD36" s="2">
        <f t="shared" si="2"/>
        <v>1.7699999999999996</v>
      </c>
      <c r="AE36" s="148">
        <f t="shared" si="3"/>
        <v>8.0510827318156508E-2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42430</v>
      </c>
      <c r="X37" s="12">
        <v>18.82</v>
      </c>
      <c r="Y37" s="12">
        <v>18.850000000000001</v>
      </c>
      <c r="Z37" s="12">
        <v>17.72</v>
      </c>
      <c r="AA37" s="12">
        <v>18.010000000000002</v>
      </c>
      <c r="AB37" s="105">
        <v>4015500</v>
      </c>
      <c r="AC37" s="12">
        <v>18.010000000000002</v>
      </c>
      <c r="AD37" s="2">
        <f t="shared" si="2"/>
        <v>1.1300000000000026</v>
      </c>
      <c r="AE37" s="148">
        <f t="shared" si="3"/>
        <v>-2.2788931090613085E-2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42429</v>
      </c>
      <c r="X38" s="12">
        <v>19</v>
      </c>
      <c r="Y38" s="12">
        <v>19.399999999999999</v>
      </c>
      <c r="Z38" s="12">
        <v>18.399999999999999</v>
      </c>
      <c r="AA38" s="12">
        <v>18.43</v>
      </c>
      <c r="AB38" s="105">
        <v>3335600</v>
      </c>
      <c r="AC38" s="12">
        <v>18.43</v>
      </c>
      <c r="AD38" s="2">
        <f t="shared" si="2"/>
        <v>1</v>
      </c>
      <c r="AE38" s="148">
        <f t="shared" si="3"/>
        <v>-1.9680851063829885E-2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42426</v>
      </c>
      <c r="X39" s="12">
        <v>19.100000000000001</v>
      </c>
      <c r="Y39" s="12">
        <v>19.53</v>
      </c>
      <c r="Z39" s="12">
        <v>18.510000000000002</v>
      </c>
      <c r="AA39" s="12">
        <v>18.8</v>
      </c>
      <c r="AB39" s="105">
        <v>3806900</v>
      </c>
      <c r="AC39" s="12">
        <v>18.8</v>
      </c>
      <c r="AD39" s="2">
        <f t="shared" si="2"/>
        <v>1.0199999999999996</v>
      </c>
      <c r="AE39" s="148">
        <f t="shared" si="3"/>
        <v>8.5836909871244149E-3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42425</v>
      </c>
      <c r="X40" s="12">
        <v>19</v>
      </c>
      <c r="Y40" s="12">
        <v>19.27</v>
      </c>
      <c r="Z40" s="12">
        <v>18.25</v>
      </c>
      <c r="AA40" s="12">
        <v>18.64</v>
      </c>
      <c r="AB40" s="105">
        <v>4276100</v>
      </c>
      <c r="AC40" s="12">
        <v>18.64</v>
      </c>
      <c r="AD40" s="2">
        <f t="shared" si="2"/>
        <v>1.0199999999999996</v>
      </c>
      <c r="AE40" s="148">
        <f t="shared" si="3"/>
        <v>-1.3756613756613634E-2</v>
      </c>
    </row>
    <row r="41" spans="2:31" x14ac:dyDescent="0.25">
      <c r="B41" s="211">
        <v>42403</v>
      </c>
      <c r="C41" s="410">
        <v>100</v>
      </c>
      <c r="D41" s="42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42424</v>
      </c>
      <c r="X41" s="12">
        <v>17.66</v>
      </c>
      <c r="Y41" s="12">
        <v>19.3</v>
      </c>
      <c r="Z41" s="12">
        <v>17.27</v>
      </c>
      <c r="AA41" s="12">
        <v>18.899999999999999</v>
      </c>
      <c r="AB41" s="105">
        <v>5545600</v>
      </c>
      <c r="AC41" s="12">
        <v>18.899999999999999</v>
      </c>
      <c r="AD41" s="2">
        <f t="shared" si="2"/>
        <v>2.0300000000000011</v>
      </c>
      <c r="AE41" s="148">
        <f t="shared" si="3"/>
        <v>5.2924791086350842E-2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7" t="s">
        <v>78</v>
      </c>
      <c r="P42" s="427"/>
      <c r="Q42" s="37"/>
      <c r="T42" s="101" t="s">
        <v>115</v>
      </c>
      <c r="W42" s="143">
        <v>42423</v>
      </c>
      <c r="X42" s="12">
        <v>18.760000000000002</v>
      </c>
      <c r="Y42" s="12">
        <v>18.95</v>
      </c>
      <c r="Z42" s="12">
        <v>17.82</v>
      </c>
      <c r="AA42" s="12">
        <v>17.95</v>
      </c>
      <c r="AB42" s="105">
        <v>5173600</v>
      </c>
      <c r="AC42" s="12">
        <v>17.95</v>
      </c>
      <c r="AD42" s="2">
        <f t="shared" si="2"/>
        <v>1.129999999999999</v>
      </c>
      <c r="AE42" s="148">
        <f t="shared" si="3"/>
        <v>-5.9224318658280928E-2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37.220999999999997</v>
      </c>
      <c r="Q43" s="37"/>
      <c r="T43" s="138" t="s">
        <v>100</v>
      </c>
      <c r="U43" s="108">
        <v>30.28</v>
      </c>
      <c r="W43" s="143">
        <v>42422</v>
      </c>
      <c r="X43" s="12">
        <v>19.55</v>
      </c>
      <c r="Y43" s="12">
        <v>19.78</v>
      </c>
      <c r="Z43" s="12">
        <v>18.8</v>
      </c>
      <c r="AA43" s="12">
        <v>19.079999999999998</v>
      </c>
      <c r="AB43" s="105">
        <v>4020700</v>
      </c>
      <c r="AC43" s="12">
        <v>19.079999999999998</v>
      </c>
      <c r="AD43" s="2">
        <f t="shared" si="2"/>
        <v>0.98000000000000043</v>
      </c>
      <c r="AE43" s="148">
        <f t="shared" si="3"/>
        <v>1.381509032943673E-2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36.894499999999994</v>
      </c>
      <c r="Q44" s="37"/>
      <c r="T44" s="103" t="s">
        <v>101</v>
      </c>
      <c r="U44" s="98">
        <v>30.4</v>
      </c>
      <c r="W44" s="143">
        <v>42419</v>
      </c>
      <c r="X44" s="12">
        <v>19.670000000000002</v>
      </c>
      <c r="Y44" s="12">
        <v>19.989999999999998</v>
      </c>
      <c r="Z44" s="12">
        <v>18.71</v>
      </c>
      <c r="AA44" s="12">
        <v>18.82</v>
      </c>
      <c r="AB44" s="105">
        <v>4684900</v>
      </c>
      <c r="AC44" s="12">
        <v>18.82</v>
      </c>
      <c r="AD44" s="2">
        <f t="shared" si="2"/>
        <v>1.2799999999999976</v>
      </c>
      <c r="AE44" s="148">
        <f t="shared" si="3"/>
        <v>-6.1346633416458851E-2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36.568000000000005</v>
      </c>
      <c r="Q45" s="37"/>
      <c r="T45" s="103" t="s">
        <v>102</v>
      </c>
      <c r="U45" s="98" t="s">
        <v>366</v>
      </c>
      <c r="W45" s="143">
        <v>42418</v>
      </c>
      <c r="X45" s="12">
        <v>21.95</v>
      </c>
      <c r="Y45" s="12">
        <v>22</v>
      </c>
      <c r="Z45" s="12">
        <v>19.41</v>
      </c>
      <c r="AA45" s="12">
        <v>20.05</v>
      </c>
      <c r="AB45" s="105">
        <v>9795200</v>
      </c>
      <c r="AC45" s="12">
        <v>20.05</v>
      </c>
      <c r="AD45" s="2">
        <f t="shared" si="2"/>
        <v>2.59</v>
      </c>
      <c r="AE45" s="148">
        <f t="shared" si="3"/>
        <v>-3.5594035594035511E-2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36.241500000000002</v>
      </c>
      <c r="Q46" s="93"/>
      <c r="T46" s="103" t="s">
        <v>103</v>
      </c>
      <c r="U46" s="98" t="s">
        <v>367</v>
      </c>
      <c r="W46" s="143">
        <v>42417</v>
      </c>
      <c r="X46" s="12">
        <v>18.989999999999998</v>
      </c>
      <c r="Y46" s="12">
        <v>22.75</v>
      </c>
      <c r="Z46" s="12">
        <v>18.75</v>
      </c>
      <c r="AA46" s="12">
        <v>20.79</v>
      </c>
      <c r="AB46" s="105">
        <v>12716700</v>
      </c>
      <c r="AC46" s="12">
        <v>20.79</v>
      </c>
      <c r="AD46" s="2">
        <f t="shared" si="2"/>
        <v>4</v>
      </c>
      <c r="AE46" s="148">
        <f t="shared" si="3"/>
        <v>0.13173652694610771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35.914999999999999</v>
      </c>
      <c r="Q47" s="93"/>
      <c r="T47" s="103" t="s">
        <v>104</v>
      </c>
      <c r="U47" s="98">
        <v>42.5</v>
      </c>
      <c r="W47" s="143">
        <v>42416</v>
      </c>
      <c r="X47" s="12">
        <v>18.670000000000002</v>
      </c>
      <c r="Y47" s="12">
        <v>19.12</v>
      </c>
      <c r="Z47" s="12">
        <v>17.96</v>
      </c>
      <c r="AA47" s="12">
        <v>18.37</v>
      </c>
      <c r="AB47" s="105">
        <v>6278900</v>
      </c>
      <c r="AC47" s="12">
        <v>18.37</v>
      </c>
      <c r="AD47" s="2">
        <f t="shared" si="2"/>
        <v>1.1600000000000001</v>
      </c>
      <c r="AE47" s="148">
        <f t="shared" si="3"/>
        <v>5.6962025316455778E-2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35.588500000000003</v>
      </c>
      <c r="Q48" s="93"/>
      <c r="T48" s="103" t="s">
        <v>105</v>
      </c>
      <c r="U48" s="98">
        <v>2.0508899999999999</v>
      </c>
      <c r="W48" s="143">
        <v>42412</v>
      </c>
      <c r="X48" s="12">
        <v>17.3</v>
      </c>
      <c r="Y48" s="12">
        <v>18.239999999999998</v>
      </c>
      <c r="Z48" s="12">
        <v>16.899999999999999</v>
      </c>
      <c r="AA48" s="12">
        <v>17.38</v>
      </c>
      <c r="AB48" s="105">
        <v>7311500</v>
      </c>
      <c r="AC48" s="12">
        <v>17.38</v>
      </c>
      <c r="AD48" s="2">
        <f t="shared" si="2"/>
        <v>1.3399999999999999</v>
      </c>
      <c r="AE48" s="148">
        <f t="shared" si="3"/>
        <v>4.2591481703659007E-2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35.262</v>
      </c>
      <c r="Q49" s="93"/>
      <c r="T49" s="103" t="s">
        <v>125</v>
      </c>
      <c r="U49" s="98" t="s">
        <v>210</v>
      </c>
      <c r="W49" s="143">
        <v>42411</v>
      </c>
      <c r="X49" s="12">
        <v>18.690000000000001</v>
      </c>
      <c r="Y49" s="12">
        <v>19.43</v>
      </c>
      <c r="Z49" s="12">
        <v>16.309999999999999</v>
      </c>
      <c r="AA49" s="12">
        <v>16.670000000000002</v>
      </c>
      <c r="AB49" s="105">
        <v>14649400</v>
      </c>
      <c r="AC49" s="12">
        <v>16.670000000000002</v>
      </c>
      <c r="AD49" s="2">
        <f t="shared" si="2"/>
        <v>3.120000000000001</v>
      </c>
      <c r="AE49" s="148">
        <f t="shared" si="3"/>
        <v>-0.10520665593129352</v>
      </c>
    </row>
    <row r="50" spans="2:31" x14ac:dyDescent="0.25">
      <c r="B50" s="211">
        <v>42437</v>
      </c>
      <c r="C50" s="410">
        <v>100</v>
      </c>
      <c r="D50" s="42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34.935499999999998</v>
      </c>
      <c r="Q50" s="93"/>
      <c r="T50" s="103"/>
      <c r="U50" s="98"/>
      <c r="W50" s="143">
        <v>42410</v>
      </c>
      <c r="X50" s="12">
        <v>19.420000000000002</v>
      </c>
      <c r="Y50" s="12">
        <v>21.95</v>
      </c>
      <c r="Z50" s="12">
        <v>18.260000000000002</v>
      </c>
      <c r="AA50" s="12">
        <v>18.63</v>
      </c>
      <c r="AB50" s="105">
        <v>33007300</v>
      </c>
      <c r="AC50" s="12">
        <v>18.63</v>
      </c>
      <c r="AD50" s="2">
        <f t="shared" si="2"/>
        <v>3.6899999999999977</v>
      </c>
      <c r="AE50" s="148">
        <f t="shared" si="3"/>
        <v>-0.29297912713472496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34.609000000000002</v>
      </c>
      <c r="Q51" s="93"/>
      <c r="T51" s="103" t="s">
        <v>107</v>
      </c>
      <c r="U51" s="98" t="s">
        <v>368</v>
      </c>
      <c r="W51" s="143">
        <v>42409</v>
      </c>
      <c r="X51" s="12">
        <v>27.05</v>
      </c>
      <c r="Y51" s="12">
        <v>28.22</v>
      </c>
      <c r="Z51" s="12">
        <v>25.35</v>
      </c>
      <c r="AA51" s="12">
        <v>26.35</v>
      </c>
      <c r="AB51" s="105">
        <v>6060100</v>
      </c>
      <c r="AC51" s="12">
        <v>26.35</v>
      </c>
      <c r="AD51" s="2">
        <f t="shared" si="2"/>
        <v>2.8699999999999974</v>
      </c>
      <c r="AE51" s="148">
        <f t="shared" si="3"/>
        <v>-5.6907659269863964E-2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247</v>
      </c>
      <c r="O52" s="93">
        <v>1.05</v>
      </c>
      <c r="P52" s="93">
        <f t="shared" ref="P52" si="9">O52*$Q$4</f>
        <v>34.282499999999999</v>
      </c>
      <c r="Q52" s="93"/>
      <c r="T52" s="103" t="s">
        <v>108</v>
      </c>
      <c r="U52" s="98" t="s">
        <v>214</v>
      </c>
      <c r="W52" s="143">
        <v>42408</v>
      </c>
      <c r="X52" s="12">
        <v>29.1</v>
      </c>
      <c r="Y52" s="12">
        <v>30.4</v>
      </c>
      <c r="Z52" s="12">
        <v>26.56</v>
      </c>
      <c r="AA52" s="12">
        <v>27.94</v>
      </c>
      <c r="AB52" s="105">
        <v>4018100</v>
      </c>
      <c r="AC52" s="12">
        <v>27.94</v>
      </c>
      <c r="AD52" s="2">
        <f t="shared" si="2"/>
        <v>3.84</v>
      </c>
      <c r="AE52" s="148">
        <f t="shared" si="3"/>
        <v>-5.5123435914778418E-2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33.956000000000003</v>
      </c>
      <c r="Q53" s="93"/>
      <c r="T53" s="103" t="s">
        <v>109</v>
      </c>
      <c r="U53" s="100">
        <v>9405981</v>
      </c>
      <c r="W53" s="143">
        <v>42405</v>
      </c>
      <c r="X53" s="12">
        <v>29.22</v>
      </c>
      <c r="Y53" s="12">
        <v>30.61</v>
      </c>
      <c r="Z53" s="12">
        <v>28.4</v>
      </c>
      <c r="AA53" s="12">
        <v>29.57</v>
      </c>
      <c r="AB53" s="105">
        <v>3839100</v>
      </c>
      <c r="AC53" s="12">
        <v>29.57</v>
      </c>
      <c r="AD53" s="2">
        <f t="shared" si="2"/>
        <v>2.2100000000000009</v>
      </c>
      <c r="AE53" s="148">
        <f t="shared" si="3"/>
        <v>2.7127839945744192E-3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33.6295</v>
      </c>
      <c r="Q54" s="93"/>
      <c r="T54" s="103" t="s">
        <v>112</v>
      </c>
      <c r="U54" s="100">
        <v>5450330</v>
      </c>
      <c r="W54" s="143">
        <v>42404</v>
      </c>
      <c r="X54" s="12">
        <v>31.42</v>
      </c>
      <c r="Y54" s="12">
        <v>32.049999999999997</v>
      </c>
      <c r="Z54" s="12">
        <v>28.56</v>
      </c>
      <c r="AA54" s="12">
        <v>29.49</v>
      </c>
      <c r="AB54" s="105">
        <v>5217900</v>
      </c>
      <c r="AC54" s="12">
        <v>29.49</v>
      </c>
      <c r="AD54" s="2">
        <f t="shared" si="2"/>
        <v>3.4899999999999984</v>
      </c>
      <c r="AE54" s="148">
        <f t="shared" si="3"/>
        <v>-5.9630102040816313E-2</v>
      </c>
    </row>
    <row r="55" spans="2:31" x14ac:dyDescent="0.25">
      <c r="B55" s="211">
        <v>42471</v>
      </c>
      <c r="C55" s="410">
        <v>100</v>
      </c>
      <c r="D55" s="42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33.302999999999997</v>
      </c>
      <c r="Q55" s="93"/>
      <c r="T55" s="103" t="s">
        <v>110</v>
      </c>
      <c r="U55" s="98" t="s">
        <v>369</v>
      </c>
      <c r="W55" s="143">
        <v>42403</v>
      </c>
      <c r="X55" s="12">
        <v>32.340000000000003</v>
      </c>
      <c r="Y55" s="12">
        <v>33.090000000000003</v>
      </c>
      <c r="Z55" s="12">
        <v>30.23</v>
      </c>
      <c r="AA55" s="12">
        <v>31.36</v>
      </c>
      <c r="AB55" s="105">
        <v>3213000</v>
      </c>
      <c r="AC55" s="12">
        <v>31.36</v>
      </c>
      <c r="AD55" s="2">
        <f t="shared" si="2"/>
        <v>2.860000000000003</v>
      </c>
      <c r="AE55" s="148">
        <f t="shared" si="3"/>
        <v>-2.122347066167285E-2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61">
        <f t="shared" si="7"/>
        <v>9.848105491570747E-3</v>
      </c>
      <c r="I56" s="43"/>
      <c r="O56" s="93">
        <v>1.01</v>
      </c>
      <c r="P56" s="93">
        <f t="shared" si="10"/>
        <v>32.976500000000001</v>
      </c>
      <c r="Q56" s="93"/>
      <c r="T56" s="103" t="s">
        <v>113</v>
      </c>
      <c r="U56" s="98" t="s">
        <v>132</v>
      </c>
      <c r="W56" s="143">
        <v>42402</v>
      </c>
      <c r="X56" s="12">
        <v>33.56</v>
      </c>
      <c r="Y56" s="12">
        <v>33.58</v>
      </c>
      <c r="Z56" s="12">
        <v>30.3</v>
      </c>
      <c r="AA56" s="12">
        <v>32.04</v>
      </c>
      <c r="AB56" s="105">
        <v>3231600</v>
      </c>
      <c r="AC56" s="12">
        <v>32.04</v>
      </c>
      <c r="AD56" s="2">
        <f t="shared" si="2"/>
        <v>3.2799999999999976</v>
      </c>
      <c r="AE56" s="148">
        <f t="shared" si="3"/>
        <v>-5.0947867298578142E-2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61"/>
      <c r="I57" s="43"/>
      <c r="O57" s="93">
        <v>1</v>
      </c>
      <c r="P57" s="93">
        <f t="shared" ref="P57:P70" si="11">O57*$Q$4</f>
        <v>32.65</v>
      </c>
      <c r="Q57" s="93"/>
      <c r="T57" s="103" t="s">
        <v>114</v>
      </c>
      <c r="U57" s="98">
        <v>-0.6</v>
      </c>
      <c r="W57" s="143">
        <v>42401</v>
      </c>
      <c r="X57" s="12">
        <v>35.200000000000003</v>
      </c>
      <c r="Y57" s="12">
        <v>35.85</v>
      </c>
      <c r="Z57" s="12">
        <v>33.659999999999997</v>
      </c>
      <c r="AA57" s="12">
        <v>33.76</v>
      </c>
      <c r="AB57" s="105">
        <v>2150100</v>
      </c>
      <c r="AC57" s="12">
        <v>33.76</v>
      </c>
      <c r="AD57" s="2">
        <f t="shared" si="2"/>
        <v>2.1900000000000048</v>
      </c>
      <c r="AE57" s="148">
        <f t="shared" si="3"/>
        <v>-5.3015427769986023E-2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32.323499999999996</v>
      </c>
      <c r="Q58" s="93"/>
      <c r="T58" s="103" t="s">
        <v>111</v>
      </c>
      <c r="U58" s="98" t="s">
        <v>126</v>
      </c>
      <c r="W58" s="143">
        <v>42398</v>
      </c>
      <c r="X58" s="12">
        <v>36.5</v>
      </c>
      <c r="Y58" s="12">
        <v>37.1</v>
      </c>
      <c r="Z58" s="12">
        <v>34.75</v>
      </c>
      <c r="AA58" s="12">
        <v>35.65</v>
      </c>
      <c r="AB58" s="105">
        <v>3251800</v>
      </c>
      <c r="AC58" s="12">
        <v>35.65</v>
      </c>
      <c r="AD58" s="2">
        <f t="shared" si="2"/>
        <v>2.3500000000000014</v>
      </c>
      <c r="AE58" s="148">
        <f t="shared" si="3"/>
        <v>8.422234699607678E-4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31.996999999999996</v>
      </c>
      <c r="Q59" s="93"/>
      <c r="W59" s="143">
        <v>42397</v>
      </c>
      <c r="X59" s="12">
        <v>34.29</v>
      </c>
      <c r="Y59" s="12">
        <v>38.4</v>
      </c>
      <c r="Z59" s="12">
        <v>33.58</v>
      </c>
      <c r="AA59" s="12">
        <v>35.619999999999997</v>
      </c>
      <c r="AB59" s="105">
        <v>6057800</v>
      </c>
      <c r="AC59" s="12">
        <v>35.619999999999997</v>
      </c>
      <c r="AD59" s="2">
        <f t="shared" si="2"/>
        <v>4.82</v>
      </c>
      <c r="AE59" s="148">
        <f t="shared" si="3"/>
        <v>8.465286236297187E-2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31.670499999999997</v>
      </c>
      <c r="Q60" s="93"/>
      <c r="W60" s="143">
        <v>42396</v>
      </c>
      <c r="X60" s="12">
        <v>33.43</v>
      </c>
      <c r="Y60" s="12">
        <v>34.74</v>
      </c>
      <c r="Z60" s="12">
        <v>32.700000000000003</v>
      </c>
      <c r="AA60" s="12">
        <v>32.840000000000003</v>
      </c>
      <c r="AB60" s="105">
        <v>2071400</v>
      </c>
      <c r="AC60" s="12">
        <v>32.840000000000003</v>
      </c>
      <c r="AD60" s="2">
        <f t="shared" si="2"/>
        <v>2.0399999999999991</v>
      </c>
      <c r="AE60" s="148">
        <f t="shared" si="3"/>
        <v>-4.088785046728971E-2</v>
      </c>
    </row>
    <row r="61" spans="2:31" x14ac:dyDescent="0.25">
      <c r="O61" s="93">
        <v>0.96</v>
      </c>
      <c r="P61" s="93">
        <f t="shared" si="11"/>
        <v>31.343999999999998</v>
      </c>
      <c r="Q61" s="93"/>
      <c r="W61" s="143">
        <v>42395</v>
      </c>
      <c r="X61" s="12">
        <v>31.03</v>
      </c>
      <c r="Y61" s="12">
        <v>35.08</v>
      </c>
      <c r="Z61" s="12">
        <v>30.05</v>
      </c>
      <c r="AA61" s="12">
        <v>34.24</v>
      </c>
      <c r="AB61" s="105">
        <v>4296900</v>
      </c>
      <c r="AC61" s="12">
        <v>34.24</v>
      </c>
      <c r="AD61" s="2">
        <f t="shared" si="2"/>
        <v>5.0299999999999976</v>
      </c>
      <c r="AE61" s="148">
        <f t="shared" si="3"/>
        <v>0.11822338340953631</v>
      </c>
    </row>
    <row r="62" spans="2:31" x14ac:dyDescent="0.25">
      <c r="O62" s="93">
        <v>0.95</v>
      </c>
      <c r="P62" s="93">
        <f t="shared" si="11"/>
        <v>31.017499999999998</v>
      </c>
      <c r="Q62" s="93"/>
      <c r="W62" s="143">
        <v>42394</v>
      </c>
      <c r="X62" s="12">
        <v>32.06</v>
      </c>
      <c r="Y62" s="12">
        <v>32.1</v>
      </c>
      <c r="Z62" s="12">
        <v>30.14</v>
      </c>
      <c r="AA62" s="12">
        <v>30.62</v>
      </c>
      <c r="AB62" s="105">
        <v>2613200</v>
      </c>
      <c r="AC62" s="12">
        <v>30.62</v>
      </c>
      <c r="AD62" s="2">
        <f t="shared" si="2"/>
        <v>1.9600000000000009</v>
      </c>
      <c r="AE62" s="148">
        <f t="shared" si="3"/>
        <v>-4.4319600499375778E-2</v>
      </c>
    </row>
    <row r="63" spans="2:31" x14ac:dyDescent="0.25">
      <c r="O63" s="93">
        <v>0.94</v>
      </c>
      <c r="P63" s="93">
        <f t="shared" si="11"/>
        <v>30.690999999999995</v>
      </c>
      <c r="Q63" s="93"/>
      <c r="W63" s="143">
        <v>42391</v>
      </c>
      <c r="X63" s="12">
        <v>33.47</v>
      </c>
      <c r="Y63" s="12">
        <v>34.31</v>
      </c>
      <c r="Z63" s="12">
        <v>31.32</v>
      </c>
      <c r="AA63" s="12">
        <v>32.04</v>
      </c>
      <c r="AB63" s="105">
        <v>3417600</v>
      </c>
      <c r="AC63" s="12">
        <v>32.04</v>
      </c>
      <c r="AD63" s="2">
        <f t="shared" si="2"/>
        <v>2.990000000000002</v>
      </c>
      <c r="AE63" s="148">
        <f t="shared" si="3"/>
        <v>8.4985835694051381E-3</v>
      </c>
    </row>
    <row r="64" spans="2:31" x14ac:dyDescent="0.25">
      <c r="O64" s="93">
        <v>0.93</v>
      </c>
      <c r="P64" s="93">
        <f t="shared" si="11"/>
        <v>30.3645</v>
      </c>
      <c r="W64" s="143">
        <v>42390</v>
      </c>
      <c r="X64" s="12">
        <v>33.07</v>
      </c>
      <c r="Y64" s="12">
        <v>35.51</v>
      </c>
      <c r="Z64" s="12">
        <v>30.88</v>
      </c>
      <c r="AA64" s="12">
        <v>31.77</v>
      </c>
      <c r="AB64" s="105">
        <v>5215600</v>
      </c>
      <c r="AC64" s="12">
        <v>31.77</v>
      </c>
      <c r="AD64" s="2">
        <f t="shared" si="2"/>
        <v>4.629999999999999</v>
      </c>
      <c r="AE64" s="148">
        <f t="shared" si="3"/>
        <v>-6.0615020697811994E-2</v>
      </c>
    </row>
    <row r="65" spans="15:31" x14ac:dyDescent="0.25">
      <c r="O65" s="93">
        <v>0.92</v>
      </c>
      <c r="P65" s="93">
        <f t="shared" si="11"/>
        <v>30.038</v>
      </c>
      <c r="W65" s="143">
        <v>42389</v>
      </c>
      <c r="X65" s="12">
        <v>30.01</v>
      </c>
      <c r="Y65" s="12">
        <v>34.880000000000003</v>
      </c>
      <c r="Z65" s="12">
        <v>27.5</v>
      </c>
      <c r="AA65" s="12">
        <v>33.82</v>
      </c>
      <c r="AB65" s="105">
        <v>6385700</v>
      </c>
      <c r="AC65" s="12">
        <v>33.82</v>
      </c>
      <c r="AD65" s="2">
        <f t="shared" si="2"/>
        <v>7.3800000000000026</v>
      </c>
      <c r="AE65" s="148">
        <f t="shared" si="3"/>
        <v>8.7809585075587115E-2</v>
      </c>
    </row>
    <row r="66" spans="15:31" x14ac:dyDescent="0.25">
      <c r="O66" s="93">
        <v>0.91</v>
      </c>
      <c r="P66" s="93">
        <f t="shared" si="11"/>
        <v>29.711500000000001</v>
      </c>
      <c r="W66" s="143">
        <v>42388</v>
      </c>
      <c r="X66" s="12">
        <v>35.270000000000003</v>
      </c>
      <c r="Y66" s="12">
        <v>35.49</v>
      </c>
      <c r="Z66" s="12">
        <v>30.31</v>
      </c>
      <c r="AA66" s="12">
        <v>31.09</v>
      </c>
      <c r="AB66" s="105">
        <v>5345600</v>
      </c>
      <c r="AC66" s="12">
        <v>31.09</v>
      </c>
      <c r="AD66" s="2">
        <f t="shared" si="2"/>
        <v>5.1800000000000033</v>
      </c>
      <c r="AE66" s="148">
        <f t="shared" si="3"/>
        <v>-0.11676136363636369</v>
      </c>
    </row>
    <row r="67" spans="15:31" x14ac:dyDescent="0.25">
      <c r="O67" s="93">
        <v>0.9</v>
      </c>
      <c r="P67" s="93">
        <f t="shared" si="11"/>
        <v>29.384999999999998</v>
      </c>
      <c r="W67" s="143">
        <v>42384</v>
      </c>
      <c r="X67" s="12">
        <v>35</v>
      </c>
      <c r="Y67" s="12">
        <v>37.450000000000003</v>
      </c>
      <c r="Z67" s="12">
        <v>33.89</v>
      </c>
      <c r="AA67" s="12">
        <v>35.200000000000003</v>
      </c>
      <c r="AB67" s="105">
        <v>4495100</v>
      </c>
      <c r="AC67" s="12">
        <v>35.200000000000003</v>
      </c>
      <c r="AD67" s="2">
        <f t="shared" ref="AD67:AD68" si="12">Y67-Z67</f>
        <v>3.5600000000000023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29.058499999999999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28.731999999999999</v>
      </c>
    </row>
    <row r="70" spans="15:31" x14ac:dyDescent="0.25">
      <c r="O70" s="93">
        <v>0.87</v>
      </c>
      <c r="P70" s="93">
        <f t="shared" si="11"/>
        <v>28.4055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42480</v>
      </c>
      <c r="X2" s="12">
        <v>151.46</v>
      </c>
      <c r="Y2" s="12">
        <v>154.1</v>
      </c>
      <c r="Z2" s="12">
        <v>150.4</v>
      </c>
      <c r="AA2" s="12">
        <v>153.22999999999999</v>
      </c>
      <c r="AB2" s="105">
        <v>1943500</v>
      </c>
      <c r="AC2" s="12">
        <v>153.22999999999999</v>
      </c>
      <c r="AD2" s="2">
        <f>Y2-Z2</f>
        <v>3.6999999999999886</v>
      </c>
      <c r="AE2" s="148">
        <f>AC2/AC3-1</f>
        <v>1.4298007546170721E-2</v>
      </c>
    </row>
    <row r="3" spans="1:31" x14ac:dyDescent="0.25">
      <c r="A3" s="26" t="s">
        <v>71</v>
      </c>
      <c r="B3" s="42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153.22999999999999</v>
      </c>
      <c r="T3" s="71"/>
      <c r="W3" s="143">
        <v>42479</v>
      </c>
      <c r="X3" s="12">
        <v>156.44999999999999</v>
      </c>
      <c r="Y3" s="12">
        <v>156.77000000000001</v>
      </c>
      <c r="Z3" s="12">
        <v>150.79</v>
      </c>
      <c r="AA3" s="12">
        <v>151.07</v>
      </c>
      <c r="AB3" s="105">
        <v>2454000</v>
      </c>
      <c r="AC3" s="12">
        <v>151.07</v>
      </c>
      <c r="AD3" s="2">
        <f t="shared" ref="AD3:AD66" si="1">Y3-Z3</f>
        <v>5.9800000000000182</v>
      </c>
      <c r="AE3" s="148">
        <f t="shared" ref="AE3:AE66" si="2">AC3/AC4-1</f>
        <v>-3.098139833226432E-2</v>
      </c>
    </row>
    <row r="4" spans="1:31" x14ac:dyDescent="0.25">
      <c r="B4" s="42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153.22999999999999</v>
      </c>
      <c r="T4" s="71"/>
      <c r="W4" s="143">
        <v>42478</v>
      </c>
      <c r="X4" s="12">
        <v>155.35</v>
      </c>
      <c r="Y4" s="12">
        <v>156.4</v>
      </c>
      <c r="Z4" s="12">
        <v>153.81</v>
      </c>
      <c r="AA4" s="12">
        <v>155.9</v>
      </c>
      <c r="AB4" s="105">
        <v>1527800</v>
      </c>
      <c r="AC4" s="12">
        <v>155.9</v>
      </c>
      <c r="AD4" s="2">
        <f t="shared" si="1"/>
        <v>2.5900000000000034</v>
      </c>
      <c r="AE4" s="148">
        <f t="shared" si="2"/>
        <v>2.6368255193258694E-3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42475</v>
      </c>
      <c r="X5" s="12">
        <v>158.13</v>
      </c>
      <c r="Y5" s="12">
        <v>158.34</v>
      </c>
      <c r="Z5" s="12">
        <v>154.52000000000001</v>
      </c>
      <c r="AA5" s="12">
        <v>155.49</v>
      </c>
      <c r="AB5" s="105">
        <v>2761900</v>
      </c>
      <c r="AC5" s="12">
        <v>155.49</v>
      </c>
      <c r="AD5" s="2">
        <f t="shared" si="1"/>
        <v>3.8199999999999932</v>
      </c>
      <c r="AE5" s="148">
        <f t="shared" si="2"/>
        <v>-2.0967132602946581E-2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42474</v>
      </c>
      <c r="X6" s="12">
        <v>157.29</v>
      </c>
      <c r="Y6" s="12">
        <v>159.11000000000001</v>
      </c>
      <c r="Z6" s="12">
        <v>156</v>
      </c>
      <c r="AA6" s="12">
        <v>158.82</v>
      </c>
      <c r="AB6" s="105">
        <v>2754900</v>
      </c>
      <c r="AC6" s="12">
        <v>158.82</v>
      </c>
      <c r="AD6" s="2">
        <f t="shared" si="1"/>
        <v>3.1100000000000136</v>
      </c>
      <c r="AE6" s="148">
        <f t="shared" si="2"/>
        <v>-4.138449962377666E-3</v>
      </c>
    </row>
    <row r="7" spans="1:31" ht="15.75" x14ac:dyDescent="0.25">
      <c r="B7" s="42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42473</v>
      </c>
      <c r="X7" s="12">
        <v>156.47</v>
      </c>
      <c r="Y7" s="12">
        <v>159.65</v>
      </c>
      <c r="Z7" s="12">
        <v>155.61000000000001</v>
      </c>
      <c r="AA7" s="12">
        <v>159.47999999999999</v>
      </c>
      <c r="AB7" s="105">
        <v>2170700</v>
      </c>
      <c r="AC7" s="12">
        <v>159.47999999999999</v>
      </c>
      <c r="AD7" s="2">
        <f t="shared" si="1"/>
        <v>4.039999999999992</v>
      </c>
      <c r="AE7" s="148">
        <f t="shared" si="2"/>
        <v>2.6056745801968706E-2</v>
      </c>
    </row>
    <row r="8" spans="1:31" x14ac:dyDescent="0.25">
      <c r="B8" s="430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42472</v>
      </c>
      <c r="X8" s="12">
        <v>156.01</v>
      </c>
      <c r="Y8" s="12">
        <v>156.37</v>
      </c>
      <c r="Z8" s="12">
        <v>153</v>
      </c>
      <c r="AA8" s="12">
        <v>155.43</v>
      </c>
      <c r="AB8" s="105">
        <v>1652000</v>
      </c>
      <c r="AC8" s="12">
        <v>155.43</v>
      </c>
      <c r="AD8" s="2">
        <f t="shared" si="1"/>
        <v>3.3700000000000045</v>
      </c>
      <c r="AE8" s="148">
        <f t="shared" si="2"/>
        <v>-1.1567379988433046E-3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42471</v>
      </c>
      <c r="X9" s="12">
        <v>157.43</v>
      </c>
      <c r="Y9" s="12">
        <v>157.80000000000001</v>
      </c>
      <c r="Z9" s="12">
        <v>155.6</v>
      </c>
      <c r="AA9" s="12">
        <v>155.61000000000001</v>
      </c>
      <c r="AB9" s="105">
        <v>1852800</v>
      </c>
      <c r="AC9" s="12">
        <v>155.61000000000001</v>
      </c>
      <c r="AD9" s="2">
        <f t="shared" si="1"/>
        <v>2.2000000000000171</v>
      </c>
      <c r="AE9" s="148">
        <f t="shared" si="2"/>
        <v>-3.4582132564840995E-3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42468</v>
      </c>
      <c r="X10" s="12">
        <v>156.28</v>
      </c>
      <c r="Y10" s="12">
        <v>156.9</v>
      </c>
      <c r="Z10" s="12">
        <v>154.63999999999999</v>
      </c>
      <c r="AA10" s="12">
        <v>156.15</v>
      </c>
      <c r="AB10" s="105">
        <v>1850100</v>
      </c>
      <c r="AC10" s="12">
        <v>156.15</v>
      </c>
      <c r="AD10" s="2">
        <f t="shared" si="1"/>
        <v>2.2600000000000193</v>
      </c>
      <c r="AE10" s="148">
        <f t="shared" si="2"/>
        <v>7.6143769761889413E-3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42467</v>
      </c>
      <c r="X11" s="12">
        <v>157.47999999999999</v>
      </c>
      <c r="Y11" s="12">
        <v>157.94999999999999</v>
      </c>
      <c r="Z11" s="12">
        <v>154.69</v>
      </c>
      <c r="AA11" s="12">
        <v>154.97</v>
      </c>
      <c r="AB11" s="105">
        <v>2248300</v>
      </c>
      <c r="AC11" s="12">
        <v>154.97</v>
      </c>
      <c r="AD11" s="2">
        <f t="shared" si="1"/>
        <v>3.2599999999999909</v>
      </c>
      <c r="AE11" s="148">
        <f t="shared" si="2"/>
        <v>-1.6313317252761195E-2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42466</v>
      </c>
      <c r="X12" s="12">
        <v>154.69999999999999</v>
      </c>
      <c r="Y12" s="12">
        <v>157.77000000000001</v>
      </c>
      <c r="Z12" s="12">
        <v>153.71</v>
      </c>
      <c r="AA12" s="12">
        <v>157.54</v>
      </c>
      <c r="AB12" s="105">
        <v>2802800</v>
      </c>
      <c r="AC12" s="12">
        <v>157.54</v>
      </c>
      <c r="AD12" s="2">
        <f t="shared" si="1"/>
        <v>4.0600000000000023</v>
      </c>
      <c r="AE12" s="148">
        <f t="shared" si="2"/>
        <v>1.6190414758433747E-2</v>
      </c>
    </row>
    <row r="13" spans="1:31" x14ac:dyDescent="0.25">
      <c r="W13" s="143">
        <v>42465</v>
      </c>
      <c r="X13" s="12">
        <v>154.44999999999999</v>
      </c>
      <c r="Y13" s="12">
        <v>157.05000000000001</v>
      </c>
      <c r="Z13" s="12">
        <v>154.44999999999999</v>
      </c>
      <c r="AA13" s="12">
        <v>155.03</v>
      </c>
      <c r="AB13" s="105">
        <v>5691500</v>
      </c>
      <c r="AC13" s="12">
        <v>155.03</v>
      </c>
      <c r="AD13" s="2">
        <f t="shared" si="1"/>
        <v>2.6000000000000227</v>
      </c>
      <c r="AE13" s="148">
        <f t="shared" si="2"/>
        <v>-6.2816486122684312E-3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42464</v>
      </c>
      <c r="X14" s="12">
        <v>158</v>
      </c>
      <c r="Y14" s="12">
        <v>158.33000000000001</v>
      </c>
      <c r="Z14" s="12">
        <v>155.66</v>
      </c>
      <c r="AA14" s="12">
        <v>156.01</v>
      </c>
      <c r="AB14" s="105">
        <v>1776000</v>
      </c>
      <c r="AC14" s="12">
        <v>156.01</v>
      </c>
      <c r="AD14" s="2">
        <f t="shared" si="1"/>
        <v>2.6700000000000159</v>
      </c>
      <c r="AE14" s="148">
        <f t="shared" si="2"/>
        <v>-1.1343472750316996E-2</v>
      </c>
    </row>
    <row r="15" spans="1:31" x14ac:dyDescent="0.25">
      <c r="W15" s="143">
        <v>42461</v>
      </c>
      <c r="X15" s="12">
        <v>154.04</v>
      </c>
      <c r="Y15" s="12">
        <v>157.91999999999999</v>
      </c>
      <c r="Z15" s="12">
        <v>151.16</v>
      </c>
      <c r="AA15" s="12">
        <v>157.80000000000001</v>
      </c>
      <c r="AB15" s="105">
        <v>2565100</v>
      </c>
      <c r="AC15" s="12">
        <v>157.80000000000001</v>
      </c>
      <c r="AD15" s="2">
        <f t="shared" si="1"/>
        <v>6.7599999999999909</v>
      </c>
      <c r="AE15" s="148">
        <f t="shared" si="2"/>
        <v>2.1359223300970953E-2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3" t="s">
        <v>167</v>
      </c>
      <c r="H16" s="213" t="s">
        <v>90</v>
      </c>
      <c r="W16" s="143">
        <v>42460</v>
      </c>
      <c r="X16" s="12">
        <v>157.02000000000001</v>
      </c>
      <c r="Y16" s="12">
        <v>157.37</v>
      </c>
      <c r="Z16" s="12">
        <v>154.44999999999999</v>
      </c>
      <c r="AA16" s="12">
        <v>154.5</v>
      </c>
      <c r="AB16" s="105">
        <v>2489600</v>
      </c>
      <c r="AC16" s="12">
        <v>154.5</v>
      </c>
      <c r="AD16" s="2">
        <f t="shared" si="1"/>
        <v>2.9200000000000159</v>
      </c>
      <c r="AE16" s="148">
        <f t="shared" si="2"/>
        <v>-1.5484610973045321E-2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42459</v>
      </c>
      <c r="X17" s="12">
        <v>155</v>
      </c>
      <c r="Y17" s="12">
        <v>157.28</v>
      </c>
      <c r="Z17" s="12">
        <v>154.54</v>
      </c>
      <c r="AA17" s="12">
        <v>156.93</v>
      </c>
      <c r="AB17" s="105">
        <v>2672700</v>
      </c>
      <c r="AC17" s="12">
        <v>156.93</v>
      </c>
      <c r="AD17" s="2">
        <f t="shared" si="1"/>
        <v>2.7400000000000091</v>
      </c>
      <c r="AE17" s="148">
        <f t="shared" si="2"/>
        <v>1.816648283916189E-2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42458</v>
      </c>
      <c r="X18" s="12">
        <v>153.27000000000001</v>
      </c>
      <c r="Y18" s="12">
        <v>154.93</v>
      </c>
      <c r="Z18" s="12">
        <v>152.18</v>
      </c>
      <c r="AA18" s="12">
        <v>154.13</v>
      </c>
      <c r="AB18" s="105">
        <v>2676500</v>
      </c>
      <c r="AC18" s="12">
        <v>154.13</v>
      </c>
      <c r="AD18" s="2">
        <f t="shared" si="1"/>
        <v>2.75</v>
      </c>
      <c r="AE18" s="148">
        <f t="shared" si="2"/>
        <v>6.727629000653268E-3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42457</v>
      </c>
      <c r="X19" s="12">
        <v>153.28</v>
      </c>
      <c r="Y19" s="12">
        <v>153.5</v>
      </c>
      <c r="Z19" s="12">
        <v>152.07</v>
      </c>
      <c r="AA19" s="12">
        <v>153.1</v>
      </c>
      <c r="AB19" s="105">
        <v>1720000</v>
      </c>
      <c r="AC19" s="12">
        <v>153.1</v>
      </c>
      <c r="AD19" s="2">
        <f t="shared" si="1"/>
        <v>1.4300000000000068</v>
      </c>
      <c r="AE19" s="148">
        <f t="shared" si="2"/>
        <v>6.5359477124182774E-4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42453</v>
      </c>
      <c r="X20" s="12">
        <v>151.76</v>
      </c>
      <c r="Y20" s="12">
        <v>153.29</v>
      </c>
      <c r="Z20" s="12">
        <v>151.12</v>
      </c>
      <c r="AA20" s="12">
        <v>153</v>
      </c>
      <c r="AB20" s="105">
        <v>2560700</v>
      </c>
      <c r="AC20" s="12">
        <v>153</v>
      </c>
      <c r="AD20" s="2">
        <f t="shared" si="1"/>
        <v>2.1699999999999875</v>
      </c>
      <c r="AE20" s="148">
        <f t="shared" si="2"/>
        <v>6.5363749264690796E-5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42452</v>
      </c>
      <c r="X21" s="12">
        <v>154.82</v>
      </c>
      <c r="Y21" s="12">
        <v>155.32</v>
      </c>
      <c r="Z21" s="12">
        <v>152.34</v>
      </c>
      <c r="AA21" s="12">
        <v>152.99</v>
      </c>
      <c r="AB21" s="105">
        <v>2744000</v>
      </c>
      <c r="AC21" s="12">
        <v>152.99</v>
      </c>
      <c r="AD21" s="2">
        <f t="shared" si="1"/>
        <v>2.9799999999999898</v>
      </c>
      <c r="AE21" s="148">
        <f t="shared" si="2"/>
        <v>-1.1437063840785577E-2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42451</v>
      </c>
      <c r="X22" s="12">
        <v>152.4</v>
      </c>
      <c r="Y22" s="12">
        <v>155.61000000000001</v>
      </c>
      <c r="Z22" s="12">
        <v>151.55000000000001</v>
      </c>
      <c r="AA22" s="12">
        <v>154.76</v>
      </c>
      <c r="AB22" s="105">
        <v>3389600</v>
      </c>
      <c r="AC22" s="12">
        <v>154.76</v>
      </c>
      <c r="AD22" s="2">
        <f t="shared" si="1"/>
        <v>4.0600000000000023</v>
      </c>
      <c r="AE22" s="148">
        <f t="shared" si="2"/>
        <v>1.2231015762966813E-2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42450</v>
      </c>
      <c r="X23" s="12">
        <v>152.59</v>
      </c>
      <c r="Y23" s="12">
        <v>153</v>
      </c>
      <c r="Z23" s="12">
        <v>150.83000000000001</v>
      </c>
      <c r="AA23" s="12">
        <v>152.88999999999999</v>
      </c>
      <c r="AB23" s="105">
        <v>2816900</v>
      </c>
      <c r="AC23" s="12">
        <v>152.88999999999999</v>
      </c>
      <c r="AD23" s="2">
        <f t="shared" si="1"/>
        <v>2.1699999999999875</v>
      </c>
      <c r="AE23" s="148">
        <f t="shared" si="2"/>
        <v>2.6231228277262542E-3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42447</v>
      </c>
      <c r="X24" s="12">
        <v>151.94</v>
      </c>
      <c r="Y24" s="12">
        <v>153</v>
      </c>
      <c r="Z24" s="12">
        <v>150.87</v>
      </c>
      <c r="AA24" s="12">
        <v>152.49</v>
      </c>
      <c r="AB24" s="105">
        <v>7016400</v>
      </c>
      <c r="AC24" s="12">
        <v>152.49</v>
      </c>
      <c r="AD24" s="2">
        <f t="shared" si="1"/>
        <v>2.1299999999999955</v>
      </c>
      <c r="AE24" s="148">
        <f t="shared" si="2"/>
        <v>6.202573408116141E-3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42446</v>
      </c>
      <c r="X25" s="12">
        <v>147.37</v>
      </c>
      <c r="Y25" s="12">
        <v>151.72</v>
      </c>
      <c r="Z25" s="12">
        <v>147.37</v>
      </c>
      <c r="AA25" s="12">
        <v>151.55000000000001</v>
      </c>
      <c r="AB25" s="105">
        <v>4467800</v>
      </c>
      <c r="AC25" s="12">
        <v>151.55000000000001</v>
      </c>
      <c r="AD25" s="2">
        <f t="shared" si="1"/>
        <v>4.3499999999999943</v>
      </c>
      <c r="AE25" s="148">
        <f t="shared" si="2"/>
        <v>1.964610105631448E-2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42445</v>
      </c>
      <c r="X26" s="12">
        <v>147.46</v>
      </c>
      <c r="Y26" s="12">
        <v>149.27000000000001</v>
      </c>
      <c r="Z26" s="12">
        <v>146.85</v>
      </c>
      <c r="AA26" s="12">
        <v>148.63</v>
      </c>
      <c r="AB26" s="105">
        <v>3480100</v>
      </c>
      <c r="AC26" s="12">
        <v>148.63</v>
      </c>
      <c r="AD26" s="2">
        <f t="shared" si="1"/>
        <v>2.4200000000000159</v>
      </c>
      <c r="AE26" s="148" t="e">
        <f t="shared" si="2"/>
        <v>#DIV/0!</v>
      </c>
    </row>
    <row r="27" spans="2:31" x14ac:dyDescent="0.25">
      <c r="W27" s="143">
        <v>42445</v>
      </c>
      <c r="X27" s="12" t="s">
        <v>242</v>
      </c>
      <c r="Y27" s="12"/>
      <c r="Z27" s="12"/>
      <c r="AA27" s="12"/>
      <c r="AB27" s="105"/>
      <c r="AC27" s="12"/>
      <c r="AD27" s="2">
        <f t="shared" si="1"/>
        <v>0</v>
      </c>
      <c r="AE27" s="148">
        <f t="shared" si="2"/>
        <v>-1</v>
      </c>
    </row>
    <row r="28" spans="2:31" x14ac:dyDescent="0.25">
      <c r="W28" s="143">
        <v>42444</v>
      </c>
      <c r="X28" s="12">
        <v>148.5</v>
      </c>
      <c r="Y28" s="12">
        <v>149.97999999999999</v>
      </c>
      <c r="Z28" s="12">
        <v>146.08000000000001</v>
      </c>
      <c r="AA28" s="12">
        <v>148.47</v>
      </c>
      <c r="AB28" s="105">
        <v>3089100</v>
      </c>
      <c r="AC28" s="12">
        <v>147.97999999999999</v>
      </c>
      <c r="AD28" s="2">
        <f t="shared" si="1"/>
        <v>3.8999999999999773</v>
      </c>
      <c r="AE28" s="148">
        <f t="shared" si="2"/>
        <v>2.2350152387402566E-3</v>
      </c>
    </row>
    <row r="29" spans="2:31" x14ac:dyDescent="0.25">
      <c r="W29" s="143">
        <v>42443</v>
      </c>
      <c r="X29" s="12">
        <v>147.11000000000001</v>
      </c>
      <c r="Y29" s="12">
        <v>149.19</v>
      </c>
      <c r="Z29" s="12">
        <v>147</v>
      </c>
      <c r="AA29" s="12">
        <v>148.13999999999999</v>
      </c>
      <c r="AB29" s="105">
        <v>2844400</v>
      </c>
      <c r="AC29" s="12">
        <v>147.65</v>
      </c>
      <c r="AD29" s="2">
        <f t="shared" si="1"/>
        <v>2.1899999999999977</v>
      </c>
      <c r="AE29" s="148">
        <f t="shared" si="2"/>
        <v>-4.5843726825322006E-3</v>
      </c>
    </row>
    <row r="30" spans="2:31" x14ac:dyDescent="0.25">
      <c r="W30" s="143">
        <v>42440</v>
      </c>
      <c r="X30" s="12">
        <v>145.99</v>
      </c>
      <c r="Y30" s="12">
        <v>150.02000000000001</v>
      </c>
      <c r="Z30" s="12">
        <v>145.75</v>
      </c>
      <c r="AA30" s="12">
        <v>148.82</v>
      </c>
      <c r="AB30" s="105">
        <v>5582200</v>
      </c>
      <c r="AC30" s="12">
        <v>148.33000000000001</v>
      </c>
      <c r="AD30" s="2">
        <f t="shared" si="1"/>
        <v>4.2700000000000102</v>
      </c>
      <c r="AE30" s="148">
        <f t="shared" si="2"/>
        <v>3.0498818952341411E-2</v>
      </c>
    </row>
    <row r="31" spans="2:31" x14ac:dyDescent="0.25">
      <c r="W31" s="143">
        <v>42439</v>
      </c>
      <c r="X31" s="12">
        <v>143.46</v>
      </c>
      <c r="Y31" s="12">
        <v>145.80000000000001</v>
      </c>
      <c r="Z31" s="12">
        <v>142</v>
      </c>
      <c r="AA31" s="12">
        <v>144.41999999999999</v>
      </c>
      <c r="AB31" s="105">
        <v>5454600</v>
      </c>
      <c r="AC31" s="12">
        <v>143.94</v>
      </c>
      <c r="AD31" s="2">
        <f t="shared" si="1"/>
        <v>3.8000000000000114</v>
      </c>
      <c r="AE31" s="148">
        <f t="shared" si="2"/>
        <v>1.7315711357692942E-2</v>
      </c>
    </row>
    <row r="32" spans="2:31" x14ac:dyDescent="0.25">
      <c r="W32" s="143">
        <v>42438</v>
      </c>
      <c r="X32" s="12">
        <v>140.75</v>
      </c>
      <c r="Y32" s="12">
        <v>142.53</v>
      </c>
      <c r="Z32" s="12">
        <v>140.47</v>
      </c>
      <c r="AA32" s="12">
        <v>141.96</v>
      </c>
      <c r="AB32" s="105">
        <v>3115200</v>
      </c>
      <c r="AC32" s="12">
        <v>141.49</v>
      </c>
      <c r="AD32" s="2">
        <f t="shared" si="1"/>
        <v>2.0600000000000023</v>
      </c>
      <c r="AE32" s="148">
        <f t="shared" si="2"/>
        <v>1.6670259394984788E-2</v>
      </c>
    </row>
    <row r="33" spans="15:31" x14ac:dyDescent="0.25">
      <c r="W33" s="143">
        <v>42437</v>
      </c>
      <c r="X33" s="12">
        <v>142.29</v>
      </c>
      <c r="Y33" s="12">
        <v>142.82</v>
      </c>
      <c r="Z33" s="12">
        <v>139.41</v>
      </c>
      <c r="AA33" s="12">
        <v>139.63</v>
      </c>
      <c r="AB33" s="105">
        <v>3321600</v>
      </c>
      <c r="AC33" s="12">
        <v>139.16999999999999</v>
      </c>
      <c r="AD33" s="2">
        <f t="shared" si="1"/>
        <v>3.4099999999999966</v>
      </c>
      <c r="AE33" s="148">
        <f t="shared" si="2"/>
        <v>-2.7055369127516826E-2</v>
      </c>
    </row>
    <row r="34" spans="15:31" x14ac:dyDescent="0.25">
      <c r="W34" s="143">
        <v>42436</v>
      </c>
      <c r="X34" s="12">
        <v>144.76</v>
      </c>
      <c r="Y34" s="12">
        <v>146.22999999999999</v>
      </c>
      <c r="Z34" s="12">
        <v>140.57</v>
      </c>
      <c r="AA34" s="12">
        <v>143.51</v>
      </c>
      <c r="AB34" s="105">
        <v>4136300</v>
      </c>
      <c r="AC34" s="12">
        <v>143.04</v>
      </c>
      <c r="AD34" s="2">
        <f t="shared" si="1"/>
        <v>5.6599999999999966</v>
      </c>
      <c r="AE34" s="148">
        <f t="shared" si="2"/>
        <v>-1.7447451573018413E-2</v>
      </c>
    </row>
    <row r="35" spans="15:31" x14ac:dyDescent="0.25">
      <c r="W35" s="143">
        <v>42433</v>
      </c>
      <c r="X35" s="12">
        <v>146</v>
      </c>
      <c r="Y35" s="12">
        <v>147.86000000000001</v>
      </c>
      <c r="Z35" s="12">
        <v>141.72</v>
      </c>
      <c r="AA35" s="12">
        <v>146.06</v>
      </c>
      <c r="AB35" s="105">
        <v>7239900</v>
      </c>
      <c r="AC35" s="12">
        <v>145.58000000000001</v>
      </c>
      <c r="AD35" s="2">
        <f t="shared" si="1"/>
        <v>6.1400000000000148</v>
      </c>
      <c r="AE35" s="148">
        <f t="shared" si="2"/>
        <v>6.3559322033898358E-2</v>
      </c>
    </row>
    <row r="36" spans="15:31" x14ac:dyDescent="0.25">
      <c r="W36" s="143">
        <v>42432</v>
      </c>
      <c r="X36" s="12">
        <v>137.75</v>
      </c>
      <c r="Y36" s="12">
        <v>138.85</v>
      </c>
      <c r="Z36" s="12">
        <v>134.30000000000001</v>
      </c>
      <c r="AA36" s="12">
        <v>137.33000000000001</v>
      </c>
      <c r="AB36" s="105">
        <v>5943700</v>
      </c>
      <c r="AC36" s="12">
        <v>136.88</v>
      </c>
      <c r="AD36" s="2">
        <f t="shared" si="1"/>
        <v>4.5499999999999829</v>
      </c>
      <c r="AE36" s="148">
        <f t="shared" si="2"/>
        <v>2.6369762672133756E-3</v>
      </c>
    </row>
    <row r="37" spans="15:31" x14ac:dyDescent="0.25">
      <c r="W37" s="143">
        <v>42431</v>
      </c>
      <c r="X37" s="12">
        <v>137.85</v>
      </c>
      <c r="Y37" s="12">
        <v>138.24</v>
      </c>
      <c r="Z37" s="12">
        <v>135.05000000000001</v>
      </c>
      <c r="AA37" s="12">
        <v>136.97</v>
      </c>
      <c r="AB37" s="105">
        <v>4383400</v>
      </c>
      <c r="AC37" s="12">
        <v>136.52000000000001</v>
      </c>
      <c r="AD37" s="2">
        <f t="shared" si="1"/>
        <v>3.1899999999999977</v>
      </c>
      <c r="AE37" s="148">
        <f t="shared" si="2"/>
        <v>-1.0509531057476207E-2</v>
      </c>
    </row>
    <row r="38" spans="15:31" x14ac:dyDescent="0.25">
      <c r="W38" s="143">
        <v>42430</v>
      </c>
      <c r="X38" s="12">
        <v>135.37</v>
      </c>
      <c r="Y38" s="12">
        <v>138.63999999999999</v>
      </c>
      <c r="Z38" s="12">
        <v>134.62</v>
      </c>
      <c r="AA38" s="12">
        <v>138.43</v>
      </c>
      <c r="AB38" s="105">
        <v>4490600</v>
      </c>
      <c r="AC38" s="12">
        <v>137.97</v>
      </c>
      <c r="AD38" s="2">
        <f t="shared" si="1"/>
        <v>4.0199999999999818</v>
      </c>
      <c r="AE38" s="148">
        <f t="shared" si="2"/>
        <v>3.3250954841608671E-2</v>
      </c>
    </row>
    <row r="39" spans="15:31" x14ac:dyDescent="0.25">
      <c r="W39" s="143">
        <v>42429</v>
      </c>
      <c r="X39" s="12">
        <v>133.34</v>
      </c>
      <c r="Y39" s="12">
        <v>137.91999999999999</v>
      </c>
      <c r="Z39" s="12">
        <v>132.9</v>
      </c>
      <c r="AA39" s="12">
        <v>133.97</v>
      </c>
      <c r="AB39" s="105">
        <v>3591100</v>
      </c>
      <c r="AC39" s="12">
        <v>133.53</v>
      </c>
      <c r="AD39" s="2">
        <f t="shared" si="1"/>
        <v>5.0199999999999818</v>
      </c>
      <c r="AE39" s="148">
        <f t="shared" si="2"/>
        <v>6.4822491897189582E-3</v>
      </c>
    </row>
    <row r="40" spans="15:31" x14ac:dyDescent="0.25">
      <c r="W40" s="143">
        <v>42426</v>
      </c>
      <c r="X40" s="12">
        <v>134.19999999999999</v>
      </c>
      <c r="Y40" s="12">
        <v>134.97</v>
      </c>
      <c r="Z40" s="12">
        <v>132.25</v>
      </c>
      <c r="AA40" s="12">
        <v>133.11000000000001</v>
      </c>
      <c r="AB40" s="105">
        <v>2714200</v>
      </c>
      <c r="AC40" s="12">
        <v>132.66999999999999</v>
      </c>
      <c r="AD40" s="2">
        <f t="shared" si="1"/>
        <v>2.7199999999999989</v>
      </c>
      <c r="AE40" s="148">
        <f t="shared" si="2"/>
        <v>4.8473831704913817E-3</v>
      </c>
    </row>
    <row r="41" spans="15:31" ht="20.25" thickBot="1" x14ac:dyDescent="0.35">
      <c r="O41" s="427" t="s">
        <v>78</v>
      </c>
      <c r="P41" s="427"/>
      <c r="T41" s="101" t="s">
        <v>115</v>
      </c>
      <c r="W41" s="143">
        <v>42425</v>
      </c>
      <c r="X41" s="12">
        <v>130.78</v>
      </c>
      <c r="Y41" s="12">
        <v>132.49</v>
      </c>
      <c r="Z41" s="12">
        <v>128.69</v>
      </c>
      <c r="AA41" s="12">
        <v>132.47</v>
      </c>
      <c r="AB41" s="105">
        <v>2565200</v>
      </c>
      <c r="AC41" s="12">
        <v>132.03</v>
      </c>
      <c r="AD41" s="2">
        <f t="shared" si="1"/>
        <v>3.8000000000000114</v>
      </c>
      <c r="AE41" s="148">
        <f t="shared" si="2"/>
        <v>1.6318990070048445E-2</v>
      </c>
    </row>
    <row r="42" spans="15:31" ht="15.75" thickTop="1" x14ac:dyDescent="0.25">
      <c r="O42" s="93">
        <v>1.1000000000000001</v>
      </c>
      <c r="P42" s="93">
        <f>O42*$Q$4</f>
        <v>168.553</v>
      </c>
      <c r="Q42" s="2"/>
      <c r="T42" s="145" t="s">
        <v>100</v>
      </c>
      <c r="U42" s="108">
        <v>151.07</v>
      </c>
      <c r="W42" s="143">
        <v>42424</v>
      </c>
      <c r="X42" s="12">
        <v>126.51</v>
      </c>
      <c r="Y42" s="12">
        <v>131.25</v>
      </c>
      <c r="Z42" s="12">
        <v>125.41</v>
      </c>
      <c r="AA42" s="12">
        <v>130.34</v>
      </c>
      <c r="AB42" s="105">
        <v>2568000</v>
      </c>
      <c r="AC42" s="12">
        <v>129.91</v>
      </c>
      <c r="AD42" s="2">
        <f t="shared" si="1"/>
        <v>5.8400000000000034</v>
      </c>
      <c r="AE42" s="148">
        <f t="shared" si="2"/>
        <v>1.6987631125724212E-2</v>
      </c>
    </row>
    <row r="43" spans="15:31" x14ac:dyDescent="0.25">
      <c r="O43" s="93">
        <v>1.0900000000000001</v>
      </c>
      <c r="P43" s="93">
        <f t="shared" ref="P43:P62" si="5">O43*$Q$4</f>
        <v>167.02070000000001</v>
      </c>
      <c r="Q43" s="2"/>
      <c r="T43" s="146" t="s">
        <v>101</v>
      </c>
      <c r="U43" s="98">
        <v>151.46</v>
      </c>
      <c r="W43" s="143">
        <v>42423</v>
      </c>
      <c r="X43" s="12">
        <v>130.16</v>
      </c>
      <c r="Y43" s="12">
        <v>130.5</v>
      </c>
      <c r="Z43" s="12">
        <v>128.06</v>
      </c>
      <c r="AA43" s="12">
        <v>128.16</v>
      </c>
      <c r="AB43" s="105">
        <v>2235200</v>
      </c>
      <c r="AC43" s="12">
        <v>127.74</v>
      </c>
      <c r="AD43" s="2">
        <f t="shared" si="1"/>
        <v>2.4399999999999977</v>
      </c>
      <c r="AE43" s="148">
        <f t="shared" si="2"/>
        <v>-1.8969357192228031E-2</v>
      </c>
    </row>
    <row r="44" spans="15:31" x14ac:dyDescent="0.25">
      <c r="O44" s="93">
        <v>1.08</v>
      </c>
      <c r="P44" s="93">
        <f t="shared" si="5"/>
        <v>165.48840000000001</v>
      </c>
      <c r="Q44" s="2"/>
      <c r="T44" s="146" t="s">
        <v>102</v>
      </c>
      <c r="U44" s="98" t="s">
        <v>370</v>
      </c>
      <c r="W44" s="143">
        <v>42422</v>
      </c>
      <c r="X44" s="12">
        <v>130</v>
      </c>
      <c r="Y44" s="12">
        <v>132.43</v>
      </c>
      <c r="Z44" s="12">
        <v>129.49</v>
      </c>
      <c r="AA44" s="12">
        <v>130.63999999999999</v>
      </c>
      <c r="AB44" s="105">
        <v>2420400</v>
      </c>
      <c r="AC44" s="12">
        <v>130.21</v>
      </c>
      <c r="AD44" s="2">
        <f t="shared" si="1"/>
        <v>2.9399999999999977</v>
      </c>
      <c r="AE44" s="148">
        <f t="shared" si="2"/>
        <v>1.5282651072124898E-2</v>
      </c>
    </row>
    <row r="45" spans="15:31" x14ac:dyDescent="0.25">
      <c r="O45" s="93">
        <v>1.07</v>
      </c>
      <c r="P45" s="93">
        <f t="shared" si="5"/>
        <v>163.95609999999999</v>
      </c>
      <c r="Q45" s="2"/>
      <c r="T45" s="146" t="s">
        <v>103</v>
      </c>
      <c r="U45" s="98" t="s">
        <v>371</v>
      </c>
      <c r="W45" s="143">
        <v>42419</v>
      </c>
      <c r="X45" s="12">
        <v>127.05</v>
      </c>
      <c r="Y45" s="12">
        <v>128.79</v>
      </c>
      <c r="Z45" s="12">
        <v>125</v>
      </c>
      <c r="AA45" s="12">
        <v>128.66999999999999</v>
      </c>
      <c r="AB45" s="105">
        <v>3111800</v>
      </c>
      <c r="AC45" s="12">
        <v>128.25</v>
      </c>
      <c r="AD45" s="2">
        <f t="shared" si="1"/>
        <v>3.789999999999992</v>
      </c>
      <c r="AE45" s="148">
        <f t="shared" si="2"/>
        <v>1.2633241215949331E-2</v>
      </c>
    </row>
    <row r="46" spans="15:31" x14ac:dyDescent="0.25">
      <c r="O46" s="93">
        <v>1.06</v>
      </c>
      <c r="P46" s="93">
        <f t="shared" si="5"/>
        <v>162.4238</v>
      </c>
      <c r="Q46" s="2"/>
      <c r="T46" s="146" t="s">
        <v>104</v>
      </c>
      <c r="U46" s="98">
        <v>179.25</v>
      </c>
      <c r="W46" s="143">
        <v>42418</v>
      </c>
      <c r="X46" s="12">
        <v>131.76</v>
      </c>
      <c r="Y46" s="12">
        <v>131.99</v>
      </c>
      <c r="Z46" s="12">
        <v>126.08</v>
      </c>
      <c r="AA46" s="12">
        <v>127.07</v>
      </c>
      <c r="AB46" s="105">
        <v>3920200</v>
      </c>
      <c r="AC46" s="12">
        <v>126.65</v>
      </c>
      <c r="AD46" s="2">
        <f t="shared" si="1"/>
        <v>5.9100000000000108</v>
      </c>
      <c r="AE46" s="148">
        <f t="shared" si="2"/>
        <v>-2.7639155470249421E-2</v>
      </c>
    </row>
    <row r="47" spans="15:31" x14ac:dyDescent="0.25">
      <c r="O47" s="93">
        <v>1.05</v>
      </c>
      <c r="P47" s="93">
        <f t="shared" si="5"/>
        <v>160.89150000000001</v>
      </c>
      <c r="Q47" s="2"/>
      <c r="T47" s="146" t="s">
        <v>105</v>
      </c>
      <c r="U47" s="98">
        <v>1.00766</v>
      </c>
      <c r="W47" s="143">
        <v>42417</v>
      </c>
      <c r="X47" s="12">
        <v>127</v>
      </c>
      <c r="Y47" s="12">
        <v>130.82</v>
      </c>
      <c r="Z47" s="12">
        <v>126.73</v>
      </c>
      <c r="AA47" s="12">
        <v>130.68</v>
      </c>
      <c r="AB47" s="105">
        <v>3274200</v>
      </c>
      <c r="AC47" s="12">
        <v>130.25</v>
      </c>
      <c r="AD47" s="2">
        <f t="shared" si="1"/>
        <v>4.0899999999999892</v>
      </c>
      <c r="AE47" s="148">
        <f t="shared" si="2"/>
        <v>3.5209028771260531E-2</v>
      </c>
    </row>
    <row r="48" spans="15:31" x14ac:dyDescent="0.25">
      <c r="O48" s="93">
        <v>1.04</v>
      </c>
      <c r="P48" s="93">
        <f t="shared" si="5"/>
        <v>159.35919999999999</v>
      </c>
      <c r="Q48" s="2"/>
      <c r="T48" s="146" t="s">
        <v>106</v>
      </c>
      <c r="U48" s="98" t="s">
        <v>132</v>
      </c>
      <c r="W48" s="143">
        <v>42416</v>
      </c>
      <c r="X48" s="12">
        <v>123.27</v>
      </c>
      <c r="Y48" s="12">
        <v>126.79</v>
      </c>
      <c r="Z48" s="12">
        <v>122.95</v>
      </c>
      <c r="AA48" s="12">
        <v>126.24</v>
      </c>
      <c r="AB48" s="105">
        <v>3852100</v>
      </c>
      <c r="AC48" s="12">
        <v>125.82</v>
      </c>
      <c r="AD48" s="2">
        <f t="shared" si="1"/>
        <v>3.8400000000000034</v>
      </c>
      <c r="AE48" s="148">
        <f t="shared" si="2"/>
        <v>3.7605145967342768E-2</v>
      </c>
    </row>
    <row r="49" spans="15:31" x14ac:dyDescent="0.25">
      <c r="O49" s="93">
        <v>1.03</v>
      </c>
      <c r="P49" s="93">
        <f t="shared" si="5"/>
        <v>157.82689999999999</v>
      </c>
      <c r="Q49" s="2"/>
      <c r="T49" s="146"/>
      <c r="U49" s="98"/>
      <c r="W49" s="143">
        <v>42412</v>
      </c>
      <c r="X49" s="12">
        <v>117.76</v>
      </c>
      <c r="Y49" s="12">
        <v>122.33</v>
      </c>
      <c r="Z49" s="12">
        <v>115.73</v>
      </c>
      <c r="AA49" s="12">
        <v>121.66</v>
      </c>
      <c r="AB49" s="105">
        <v>3996500</v>
      </c>
      <c r="AC49" s="12">
        <v>121.26</v>
      </c>
      <c r="AD49" s="2">
        <f t="shared" si="1"/>
        <v>6.5999999999999943</v>
      </c>
      <c r="AE49" s="148">
        <f t="shared" si="2"/>
        <v>4.5976020012076235E-2</v>
      </c>
    </row>
    <row r="50" spans="15:31" x14ac:dyDescent="0.25">
      <c r="O50" s="93">
        <v>1.02</v>
      </c>
      <c r="P50" s="93">
        <f t="shared" si="5"/>
        <v>156.2946</v>
      </c>
      <c r="Q50" s="2"/>
      <c r="T50" s="146" t="s">
        <v>107</v>
      </c>
      <c r="U50" s="98" t="s">
        <v>372</v>
      </c>
      <c r="W50" s="143">
        <v>42411</v>
      </c>
      <c r="X50" s="12">
        <v>116.5</v>
      </c>
      <c r="Y50" s="12">
        <v>117.64</v>
      </c>
      <c r="Z50" s="12">
        <v>114.25</v>
      </c>
      <c r="AA50" s="12">
        <v>116.31</v>
      </c>
      <c r="AB50" s="105">
        <v>6667300</v>
      </c>
      <c r="AC50" s="12">
        <v>115.93</v>
      </c>
      <c r="AD50" s="2">
        <f t="shared" si="1"/>
        <v>3.3900000000000006</v>
      </c>
      <c r="AE50" s="148">
        <f t="shared" si="2"/>
        <v>-2.4240383806076848E-2</v>
      </c>
    </row>
    <row r="51" spans="15:31" x14ac:dyDescent="0.25">
      <c r="O51" s="93">
        <v>1.01</v>
      </c>
      <c r="P51" s="93">
        <f t="shared" si="5"/>
        <v>154.76229999999998</v>
      </c>
      <c r="Q51" s="2"/>
      <c r="T51" s="146" t="s">
        <v>108</v>
      </c>
      <c r="U51" s="98" t="s">
        <v>272</v>
      </c>
      <c r="W51" s="143">
        <v>42410</v>
      </c>
      <c r="X51" s="12">
        <v>122.49</v>
      </c>
      <c r="Y51" s="12">
        <v>123.67</v>
      </c>
      <c r="Z51" s="12">
        <v>118.65</v>
      </c>
      <c r="AA51" s="12">
        <v>119.2</v>
      </c>
      <c r="AB51" s="105">
        <v>4547300</v>
      </c>
      <c r="AC51" s="12">
        <v>118.81</v>
      </c>
      <c r="AD51" s="2">
        <f t="shared" si="1"/>
        <v>5.019999999999996</v>
      </c>
      <c r="AE51" s="148">
        <f t="shared" si="2"/>
        <v>-4.1907635571201141E-3</v>
      </c>
    </row>
    <row r="52" spans="15:31" x14ac:dyDescent="0.25">
      <c r="O52" s="93">
        <v>1</v>
      </c>
      <c r="P52" s="93">
        <f t="shared" si="5"/>
        <v>153.22999999999999</v>
      </c>
      <c r="Q52" s="2"/>
      <c r="T52" s="146" t="s">
        <v>109</v>
      </c>
      <c r="U52" s="100">
        <v>1943543</v>
      </c>
      <c r="W52" s="143">
        <v>42409</v>
      </c>
      <c r="X52" s="12">
        <v>119.83</v>
      </c>
      <c r="Y52" s="12">
        <v>125.72</v>
      </c>
      <c r="Z52" s="12">
        <v>118.77</v>
      </c>
      <c r="AA52" s="12">
        <v>119.71</v>
      </c>
      <c r="AB52" s="105">
        <v>6340000</v>
      </c>
      <c r="AC52" s="12">
        <v>119.31</v>
      </c>
      <c r="AD52" s="2">
        <f t="shared" si="1"/>
        <v>6.9500000000000028</v>
      </c>
      <c r="AE52" s="148">
        <f t="shared" si="2"/>
        <v>-1.7701300839782608E-2</v>
      </c>
    </row>
    <row r="53" spans="15:31" x14ac:dyDescent="0.25">
      <c r="O53" s="93">
        <v>0.99</v>
      </c>
      <c r="P53" s="93">
        <f t="shared" si="5"/>
        <v>151.6977</v>
      </c>
      <c r="Q53" s="2"/>
      <c r="T53" s="146" t="s">
        <v>112</v>
      </c>
      <c r="U53" s="100">
        <v>4373920</v>
      </c>
      <c r="W53" s="143">
        <v>42408</v>
      </c>
      <c r="X53" s="12">
        <v>126.99</v>
      </c>
      <c r="Y53" s="12">
        <v>126.99</v>
      </c>
      <c r="Z53" s="12">
        <v>119.22</v>
      </c>
      <c r="AA53" s="12">
        <v>121.86</v>
      </c>
      <c r="AB53" s="105">
        <v>9124200</v>
      </c>
      <c r="AC53" s="12">
        <v>121.46</v>
      </c>
      <c r="AD53" s="2">
        <f t="shared" si="1"/>
        <v>7.769999999999996</v>
      </c>
      <c r="AE53" s="148">
        <f t="shared" si="2"/>
        <v>-5.0648741597623892E-2</v>
      </c>
    </row>
    <row r="54" spans="15:31" x14ac:dyDescent="0.25">
      <c r="O54" s="93">
        <v>0.98</v>
      </c>
      <c r="P54" s="93">
        <f t="shared" si="5"/>
        <v>150.16539999999998</v>
      </c>
      <c r="Q54" s="2"/>
      <c r="T54" s="146" t="s">
        <v>110</v>
      </c>
      <c r="U54" s="98" t="s">
        <v>373</v>
      </c>
      <c r="W54" s="143">
        <v>42405</v>
      </c>
      <c r="X54" s="12">
        <v>137</v>
      </c>
      <c r="Y54" s="12">
        <v>137</v>
      </c>
      <c r="Z54" s="12">
        <v>126.98</v>
      </c>
      <c r="AA54" s="12">
        <v>128.36000000000001</v>
      </c>
      <c r="AB54" s="105">
        <v>7095300</v>
      </c>
      <c r="AC54" s="12">
        <v>127.94</v>
      </c>
      <c r="AD54" s="2">
        <f t="shared" si="1"/>
        <v>10.019999999999996</v>
      </c>
      <c r="AE54" s="148">
        <f t="shared" si="2"/>
        <v>-5.6976487064199777E-2</v>
      </c>
    </row>
    <row r="55" spans="15:31" x14ac:dyDescent="0.25">
      <c r="O55" s="93">
        <v>0.97</v>
      </c>
      <c r="P55" s="93">
        <f t="shared" si="5"/>
        <v>148.63309999999998</v>
      </c>
      <c r="T55" s="146" t="s">
        <v>113</v>
      </c>
      <c r="U55" s="98">
        <v>31.57</v>
      </c>
      <c r="W55" s="143">
        <v>42404</v>
      </c>
      <c r="X55" s="12">
        <v>131.4</v>
      </c>
      <c r="Y55" s="12">
        <v>137.27000000000001</v>
      </c>
      <c r="Z55" s="12">
        <v>130.5</v>
      </c>
      <c r="AA55" s="12">
        <v>136.12</v>
      </c>
      <c r="AB55" s="105">
        <v>6083300</v>
      </c>
      <c r="AC55" s="12">
        <v>135.66999999999999</v>
      </c>
      <c r="AD55" s="2">
        <f t="shared" si="1"/>
        <v>6.7700000000000102</v>
      </c>
      <c r="AE55" s="148">
        <f t="shared" si="2"/>
        <v>3.6202550981440318E-2</v>
      </c>
    </row>
    <row r="56" spans="15:31" x14ac:dyDescent="0.25">
      <c r="O56" s="93">
        <v>0.96</v>
      </c>
      <c r="P56" s="93">
        <f t="shared" si="5"/>
        <v>147.10079999999999</v>
      </c>
      <c r="T56" s="146" t="s">
        <v>114</v>
      </c>
      <c r="U56" s="98">
        <v>4.8499999999999996</v>
      </c>
      <c r="W56" s="143">
        <v>42403</v>
      </c>
      <c r="X56" s="12">
        <v>137.25</v>
      </c>
      <c r="Y56" s="12">
        <v>137.61000000000001</v>
      </c>
      <c r="Z56" s="12">
        <v>130.29</v>
      </c>
      <c r="AA56" s="12">
        <v>131.36000000000001</v>
      </c>
      <c r="AB56" s="105">
        <v>5623400</v>
      </c>
      <c r="AC56" s="12">
        <v>130.93</v>
      </c>
      <c r="AD56" s="2">
        <f t="shared" si="1"/>
        <v>7.3200000000000216</v>
      </c>
      <c r="AE56" s="148">
        <f t="shared" si="2"/>
        <v>-1.4081325301204872E-2</v>
      </c>
    </row>
    <row r="57" spans="15:31" x14ac:dyDescent="0.25">
      <c r="O57" s="93">
        <v>0.95</v>
      </c>
      <c r="P57" s="93">
        <f t="shared" si="5"/>
        <v>145.56849999999997</v>
      </c>
      <c r="T57" s="146" t="s">
        <v>111</v>
      </c>
      <c r="U57" s="98" t="s">
        <v>263</v>
      </c>
      <c r="W57" s="143">
        <v>42402</v>
      </c>
      <c r="X57" s="12">
        <v>135.01</v>
      </c>
      <c r="Y57" s="12">
        <v>137.59</v>
      </c>
      <c r="Z57" s="12">
        <v>131.69999999999999</v>
      </c>
      <c r="AA57" s="12">
        <v>133.24</v>
      </c>
      <c r="AB57" s="105">
        <v>5900500</v>
      </c>
      <c r="AC57" s="12">
        <v>132.80000000000001</v>
      </c>
      <c r="AD57" s="2">
        <f t="shared" si="1"/>
        <v>5.8900000000000148</v>
      </c>
      <c r="AE57" s="148">
        <f t="shared" si="2"/>
        <v>-3.2281571085039595E-2</v>
      </c>
    </row>
    <row r="58" spans="15:31" x14ac:dyDescent="0.25">
      <c r="O58" s="93">
        <v>0.94</v>
      </c>
      <c r="P58" s="93">
        <f t="shared" si="5"/>
        <v>144.03619999999998</v>
      </c>
      <c r="W58" s="143">
        <v>42401</v>
      </c>
      <c r="X58" s="12">
        <v>133.34</v>
      </c>
      <c r="Y58" s="12">
        <v>138.69</v>
      </c>
      <c r="Z58" s="12">
        <v>132.96</v>
      </c>
      <c r="AA58" s="12">
        <v>137.68</v>
      </c>
      <c r="AB58" s="105">
        <v>4561900</v>
      </c>
      <c r="AC58" s="12">
        <v>137.22999999999999</v>
      </c>
      <c r="AD58" s="2">
        <f t="shared" si="1"/>
        <v>5.7299999999999898</v>
      </c>
      <c r="AE58" s="148">
        <f t="shared" si="2"/>
        <v>2.9714114204246966E-2</v>
      </c>
    </row>
    <row r="59" spans="15:31" x14ac:dyDescent="0.25">
      <c r="O59" s="93">
        <v>0.93</v>
      </c>
      <c r="P59" s="93">
        <f t="shared" si="5"/>
        <v>142.50389999999999</v>
      </c>
      <c r="W59" s="143">
        <v>42398</v>
      </c>
      <c r="X59" s="12">
        <v>129.44</v>
      </c>
      <c r="Y59" s="12">
        <v>134.34</v>
      </c>
      <c r="Z59" s="12">
        <v>128.11000000000001</v>
      </c>
      <c r="AA59" s="12">
        <v>133.71</v>
      </c>
      <c r="AB59" s="105">
        <v>25944900</v>
      </c>
      <c r="AC59" s="12">
        <v>133.27000000000001</v>
      </c>
      <c r="AD59" s="2">
        <f t="shared" si="1"/>
        <v>6.2299999999999898</v>
      </c>
      <c r="AE59" s="148">
        <f t="shared" si="2"/>
        <v>5.8118300913060805E-2</v>
      </c>
    </row>
    <row r="60" spans="15:31" x14ac:dyDescent="0.25">
      <c r="O60" s="93">
        <v>0.92</v>
      </c>
      <c r="P60" s="93">
        <f t="shared" si="5"/>
        <v>140.9716</v>
      </c>
      <c r="W60" s="143">
        <v>42397</v>
      </c>
      <c r="X60" s="12">
        <v>122.94</v>
      </c>
      <c r="Y60" s="12">
        <v>126.55</v>
      </c>
      <c r="Z60" s="12">
        <v>122</v>
      </c>
      <c r="AA60" s="12">
        <v>126.37</v>
      </c>
      <c r="AB60" s="105">
        <v>4996900</v>
      </c>
      <c r="AC60" s="12">
        <v>125.95</v>
      </c>
      <c r="AD60" s="2">
        <f t="shared" si="1"/>
        <v>4.5499999999999972</v>
      </c>
      <c r="AE60" s="148">
        <f t="shared" si="2"/>
        <v>3.2800328003280033E-2</v>
      </c>
    </row>
    <row r="61" spans="15:31" x14ac:dyDescent="0.25">
      <c r="O61" s="93">
        <v>0.91</v>
      </c>
      <c r="P61" s="93">
        <f t="shared" si="5"/>
        <v>139.4393</v>
      </c>
      <c r="W61" s="143">
        <v>42396</v>
      </c>
      <c r="X61" s="12">
        <v>123.65</v>
      </c>
      <c r="Y61" s="12">
        <v>125.41</v>
      </c>
      <c r="Z61" s="12">
        <v>120.09</v>
      </c>
      <c r="AA61" s="12">
        <v>122.35</v>
      </c>
      <c r="AB61" s="105">
        <v>5815600</v>
      </c>
      <c r="AC61" s="12">
        <v>121.95</v>
      </c>
      <c r="AD61" s="2">
        <f t="shared" si="1"/>
        <v>5.3199999999999932</v>
      </c>
      <c r="AE61" s="148">
        <f t="shared" si="2"/>
        <v>-1.6373608646555904E-2</v>
      </c>
    </row>
    <row r="62" spans="15:31" x14ac:dyDescent="0.25">
      <c r="O62" s="93">
        <v>0.9</v>
      </c>
      <c r="P62" s="93">
        <f t="shared" si="5"/>
        <v>137.90699999999998</v>
      </c>
      <c r="W62" s="143">
        <v>42395</v>
      </c>
      <c r="X62" s="12">
        <v>125</v>
      </c>
      <c r="Y62" s="12">
        <v>126.51</v>
      </c>
      <c r="Z62" s="12">
        <v>124</v>
      </c>
      <c r="AA62" s="12">
        <v>124.39</v>
      </c>
      <c r="AB62" s="105">
        <v>11913400</v>
      </c>
      <c r="AC62" s="12">
        <v>123.98</v>
      </c>
      <c r="AD62" s="2">
        <f t="shared" si="1"/>
        <v>2.5100000000000051</v>
      </c>
      <c r="AE62" s="148">
        <f t="shared" si="2"/>
        <v>-8.0593165699549552E-4</v>
      </c>
    </row>
    <row r="63" spans="15:31" x14ac:dyDescent="0.25">
      <c r="W63" s="143">
        <v>42394</v>
      </c>
      <c r="X63" s="12">
        <v>124.43</v>
      </c>
      <c r="Y63" s="12">
        <v>124.98</v>
      </c>
      <c r="Z63" s="12">
        <v>124</v>
      </c>
      <c r="AA63" s="12">
        <v>124.49</v>
      </c>
      <c r="AB63" s="105">
        <v>6135900</v>
      </c>
      <c r="AC63" s="12">
        <v>124.08</v>
      </c>
      <c r="AD63" s="2">
        <f t="shared" si="1"/>
        <v>0.98000000000000398</v>
      </c>
      <c r="AE63" s="148">
        <f t="shared" si="2"/>
        <v>-1.6116035455271405E-4</v>
      </c>
    </row>
    <row r="64" spans="15:31" x14ac:dyDescent="0.25">
      <c r="W64" s="143">
        <v>42391</v>
      </c>
      <c r="X64" s="12">
        <v>126.48</v>
      </c>
      <c r="Y64" s="12">
        <v>126.48</v>
      </c>
      <c r="Z64" s="12">
        <v>124.23</v>
      </c>
      <c r="AA64" s="12">
        <v>124.51</v>
      </c>
      <c r="AB64" s="105">
        <v>5842800</v>
      </c>
      <c r="AC64" s="12">
        <v>124.1</v>
      </c>
      <c r="AD64" s="2">
        <f t="shared" si="1"/>
        <v>2.25</v>
      </c>
      <c r="AE64" s="148">
        <f t="shared" si="2"/>
        <v>-1.6113438607812114E-4</v>
      </c>
    </row>
    <row r="65" spans="23:31" x14ac:dyDescent="0.25">
      <c r="W65" s="143">
        <v>42390</v>
      </c>
      <c r="X65" s="12">
        <v>124.8</v>
      </c>
      <c r="Y65" s="12">
        <v>126</v>
      </c>
      <c r="Z65" s="12">
        <v>123.35</v>
      </c>
      <c r="AA65" s="12">
        <v>124.53</v>
      </c>
      <c r="AB65" s="105">
        <v>4847500</v>
      </c>
      <c r="AC65" s="12">
        <v>124.12</v>
      </c>
      <c r="AD65" s="2">
        <f t="shared" si="1"/>
        <v>2.6500000000000057</v>
      </c>
      <c r="AE65" s="148">
        <f t="shared" si="2"/>
        <v>5.6716901636688632E-3</v>
      </c>
    </row>
    <row r="66" spans="23:31" x14ac:dyDescent="0.25">
      <c r="W66" s="143">
        <v>42389</v>
      </c>
      <c r="X66" s="12">
        <v>117.83</v>
      </c>
      <c r="Y66" s="12">
        <v>125.58</v>
      </c>
      <c r="Z66" s="12">
        <v>117.17</v>
      </c>
      <c r="AA66" s="12">
        <v>123.83</v>
      </c>
      <c r="AB66" s="105">
        <v>10398800</v>
      </c>
      <c r="AC66" s="12">
        <v>123.42</v>
      </c>
      <c r="AD66" s="2">
        <f t="shared" si="1"/>
        <v>8.4099999999999966</v>
      </c>
      <c r="AE66" s="148">
        <f t="shared" si="2"/>
        <v>3.1336174479819512E-2</v>
      </c>
    </row>
    <row r="67" spans="23:31" x14ac:dyDescent="0.25">
      <c r="W67" s="143">
        <v>42388</v>
      </c>
      <c r="X67" s="12">
        <v>122.76</v>
      </c>
      <c r="Y67" s="12">
        <v>124.8</v>
      </c>
      <c r="Z67" s="12">
        <v>119.01</v>
      </c>
      <c r="AA67" s="12">
        <v>120.07</v>
      </c>
      <c r="AB67" s="105">
        <v>5477300</v>
      </c>
      <c r="AC67" s="12">
        <v>119.67</v>
      </c>
      <c r="AD67" s="2">
        <f t="shared" ref="AD67:AD68" si="6">Y67-Z67</f>
        <v>5.789999999999992</v>
      </c>
      <c r="AE67" s="148">
        <f t="shared" ref="AE67" si="7">AC67/AC68-1</f>
        <v>8.3633018315643071E-4</v>
      </c>
    </row>
    <row r="68" spans="23:31" x14ac:dyDescent="0.25">
      <c r="W68" s="143">
        <v>42384</v>
      </c>
      <c r="X68" s="12">
        <v>120.21</v>
      </c>
      <c r="Y68" s="12">
        <v>123.79</v>
      </c>
      <c r="Z68" s="12">
        <v>119.3</v>
      </c>
      <c r="AA68" s="12">
        <v>119.97</v>
      </c>
      <c r="AB68" s="105">
        <v>7591600</v>
      </c>
      <c r="AC68" s="12">
        <v>119.57</v>
      </c>
      <c r="AD68" s="2">
        <f t="shared" si="6"/>
        <v>4.4900000000000091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42480</v>
      </c>
      <c r="X2" s="12">
        <v>46.9</v>
      </c>
      <c r="Y2" s="12">
        <v>47.53</v>
      </c>
      <c r="Z2" s="12">
        <v>46.58</v>
      </c>
      <c r="AA2" s="12">
        <v>46.6</v>
      </c>
      <c r="AB2" s="105">
        <v>8078700</v>
      </c>
      <c r="AC2" s="12">
        <v>46.6</v>
      </c>
      <c r="AD2" s="2">
        <f>Y2-Z2</f>
        <v>0.95000000000000284</v>
      </c>
      <c r="AE2" s="148">
        <f>AC2/AC3-1</f>
        <v>-5.7606144655428793E-3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42479</v>
      </c>
      <c r="X3" s="12">
        <v>46.69</v>
      </c>
      <c r="Y3" s="12">
        <v>47.42</v>
      </c>
      <c r="Z3" s="12">
        <v>46.6</v>
      </c>
      <c r="AA3" s="12">
        <v>46.87</v>
      </c>
      <c r="AB3" s="105">
        <v>8759000</v>
      </c>
      <c r="AC3" s="12">
        <v>46.87</v>
      </c>
      <c r="AD3" s="2">
        <f t="shared" ref="AD3:AD66" si="0">Y3-Z3</f>
        <v>0.82000000000000028</v>
      </c>
      <c r="AE3" s="148">
        <f t="shared" ref="AE3:AE66" si="1">AC3/AC4-1</f>
        <v>6.8743286788399693E-3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46.6</v>
      </c>
      <c r="T4" s="173"/>
      <c r="W4" s="143">
        <v>42478</v>
      </c>
      <c r="X4" s="12">
        <v>47.65</v>
      </c>
      <c r="Y4" s="12">
        <v>47.65</v>
      </c>
      <c r="Z4" s="12">
        <v>46.21</v>
      </c>
      <c r="AA4" s="12">
        <v>46.55</v>
      </c>
      <c r="AB4" s="105">
        <v>11661100</v>
      </c>
      <c r="AC4" s="12">
        <v>46.55</v>
      </c>
      <c r="AD4" s="2">
        <f t="shared" si="0"/>
        <v>1.4399999999999977</v>
      </c>
      <c r="AE4" s="148">
        <f t="shared" si="1"/>
        <v>-2.0000000000000018E-2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2330</v>
      </c>
      <c r="W5" s="143">
        <v>42475</v>
      </c>
      <c r="X5" s="12">
        <v>48.74</v>
      </c>
      <c r="Y5" s="12">
        <v>48.81</v>
      </c>
      <c r="Z5" s="12">
        <v>47.15</v>
      </c>
      <c r="AA5" s="12">
        <v>47.5</v>
      </c>
      <c r="AB5" s="105">
        <v>11807800</v>
      </c>
      <c r="AC5" s="12">
        <v>47.5</v>
      </c>
      <c r="AD5" s="2">
        <f t="shared" si="0"/>
        <v>1.6600000000000037</v>
      </c>
      <c r="AE5" s="148">
        <f t="shared" si="1"/>
        <v>-2.0416580738296553E-2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42474</v>
      </c>
      <c r="X6" s="12">
        <v>48.95</v>
      </c>
      <c r="Y6" s="12">
        <v>49.8</v>
      </c>
      <c r="Z6" s="12">
        <v>48.27</v>
      </c>
      <c r="AA6" s="12">
        <v>48.49</v>
      </c>
      <c r="AB6" s="105">
        <v>15895200</v>
      </c>
      <c r="AC6" s="12">
        <v>48.49</v>
      </c>
      <c r="AD6" s="2">
        <f t="shared" si="0"/>
        <v>1.529999999999994</v>
      </c>
      <c r="AE6" s="148">
        <f t="shared" si="1"/>
        <v>9.3671940049959712E-3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260.02000000000044</v>
      </c>
      <c r="R7" s="206"/>
      <c r="W7" s="143">
        <v>42473</v>
      </c>
      <c r="X7" s="12">
        <v>47.15</v>
      </c>
      <c r="Y7" s="12">
        <v>48.13</v>
      </c>
      <c r="Z7" s="12">
        <v>46.86</v>
      </c>
      <c r="AA7" s="12">
        <v>48.04</v>
      </c>
      <c r="AB7" s="105">
        <v>10856700</v>
      </c>
      <c r="AC7" s="12">
        <v>48.04</v>
      </c>
      <c r="AD7" s="2">
        <f t="shared" si="0"/>
        <v>1.2700000000000031</v>
      </c>
      <c r="AE7" s="148">
        <f t="shared" si="1"/>
        <v>3.0238044177568035E-2</v>
      </c>
    </row>
    <row r="8" spans="1:31" x14ac:dyDescent="0.25">
      <c r="O8" s="13" t="s">
        <v>90</v>
      </c>
      <c r="Q8" s="148">
        <f>(Q4-Q3)/Q3</f>
        <v>0.12561474023903638</v>
      </c>
      <c r="W8" s="143">
        <v>42472</v>
      </c>
      <c r="X8" s="12">
        <v>46.83</v>
      </c>
      <c r="Y8" s="12">
        <v>47.26</v>
      </c>
      <c r="Z8" s="12">
        <v>46.52</v>
      </c>
      <c r="AA8" s="12">
        <v>46.63</v>
      </c>
      <c r="AB8" s="105">
        <v>8233800</v>
      </c>
      <c r="AC8" s="12">
        <v>46.63</v>
      </c>
      <c r="AD8" s="2">
        <f t="shared" si="0"/>
        <v>0.73999999999999488</v>
      </c>
      <c r="AE8" s="148">
        <f t="shared" si="1"/>
        <v>1.7185821697101034E-3</v>
      </c>
    </row>
    <row r="9" spans="1:31" x14ac:dyDescent="0.25">
      <c r="W9" s="143">
        <v>42471</v>
      </c>
      <c r="X9" s="12">
        <v>46.87</v>
      </c>
      <c r="Y9" s="12">
        <v>47.8</v>
      </c>
      <c r="Z9" s="12">
        <v>46.5</v>
      </c>
      <c r="AA9" s="12">
        <v>46.55</v>
      </c>
      <c r="AB9" s="105">
        <v>8866300</v>
      </c>
      <c r="AC9" s="12">
        <v>46.55</v>
      </c>
      <c r="AD9" s="2">
        <f t="shared" si="0"/>
        <v>1.2999999999999972</v>
      </c>
      <c r="AE9" s="148">
        <f t="shared" si="1"/>
        <v>5.6167638798876318E-3</v>
      </c>
    </row>
    <row r="10" spans="1:31" x14ac:dyDescent="0.25">
      <c r="W10" s="143">
        <v>42468</v>
      </c>
      <c r="X10" s="12">
        <v>46.1</v>
      </c>
      <c r="Y10" s="12">
        <v>46.62</v>
      </c>
      <c r="Z10" s="12">
        <v>45.66</v>
      </c>
      <c r="AA10" s="12">
        <v>46.29</v>
      </c>
      <c r="AB10" s="105">
        <v>5837800</v>
      </c>
      <c r="AC10" s="12">
        <v>46.29</v>
      </c>
      <c r="AD10" s="2">
        <f t="shared" si="0"/>
        <v>0.96000000000000085</v>
      </c>
      <c r="AE10" s="148">
        <f t="shared" si="1"/>
        <v>1.0698689956331942E-2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42467</v>
      </c>
      <c r="X11" s="12">
        <v>47</v>
      </c>
      <c r="Y11" s="12">
        <v>47.19</v>
      </c>
      <c r="Z11" s="12">
        <v>45.41</v>
      </c>
      <c r="AA11" s="12">
        <v>45.8</v>
      </c>
      <c r="AB11" s="105">
        <v>10387000</v>
      </c>
      <c r="AC11" s="12">
        <v>45.8</v>
      </c>
      <c r="AD11" s="2">
        <f t="shared" si="0"/>
        <v>1.7800000000000011</v>
      </c>
      <c r="AE11" s="148">
        <f t="shared" si="1"/>
        <v>-2.9661016949152685E-2</v>
      </c>
    </row>
    <row r="12" spans="1:31" x14ac:dyDescent="0.25">
      <c r="W12" s="143">
        <v>42466</v>
      </c>
      <c r="X12" s="12">
        <v>47.22</v>
      </c>
      <c r="Y12" s="12">
        <v>47.32</v>
      </c>
      <c r="Z12" s="12">
        <v>46.85</v>
      </c>
      <c r="AA12" s="12">
        <v>47.2</v>
      </c>
      <c r="AB12" s="105">
        <v>5483200</v>
      </c>
      <c r="AC12" s="12">
        <v>47.2</v>
      </c>
      <c r="AD12" s="2">
        <f t="shared" si="0"/>
        <v>0.46999999999999886</v>
      </c>
      <c r="AE12" s="148">
        <f t="shared" si="1"/>
        <v>8.4817642069556776E-4</v>
      </c>
    </row>
    <row r="13" spans="1:31" x14ac:dyDescent="0.25">
      <c r="W13" s="143">
        <v>42465</v>
      </c>
      <c r="X13" s="12">
        <v>46.97</v>
      </c>
      <c r="Y13" s="12">
        <v>47.81</v>
      </c>
      <c r="Z13" s="12">
        <v>46.72</v>
      </c>
      <c r="AA13" s="12">
        <v>47.16</v>
      </c>
      <c r="AB13" s="105">
        <v>6475100</v>
      </c>
      <c r="AC13" s="12">
        <v>47.16</v>
      </c>
      <c r="AD13" s="2">
        <f t="shared" si="0"/>
        <v>1.0900000000000034</v>
      </c>
      <c r="AE13" s="148">
        <f t="shared" si="1"/>
        <v>2.1208907741243621E-4</v>
      </c>
    </row>
    <row r="14" spans="1:31" x14ac:dyDescent="0.25">
      <c r="W14" s="143">
        <v>42464</v>
      </c>
      <c r="X14" s="12">
        <v>47.11</v>
      </c>
      <c r="Y14" s="12">
        <v>48.32</v>
      </c>
      <c r="Z14" s="12">
        <v>46.76</v>
      </c>
      <c r="AA14" s="12">
        <v>47.15</v>
      </c>
      <c r="AB14" s="105">
        <v>7863200</v>
      </c>
      <c r="AC14" s="12">
        <v>47.15</v>
      </c>
      <c r="AD14" s="2">
        <f t="shared" si="0"/>
        <v>1.5600000000000023</v>
      </c>
      <c r="AE14" s="148">
        <f t="shared" si="1"/>
        <v>2.9780897681344065E-3</v>
      </c>
    </row>
    <row r="15" spans="1:31" x14ac:dyDescent="0.25">
      <c r="W15" s="143">
        <v>42461</v>
      </c>
      <c r="X15" s="12">
        <v>47.5</v>
      </c>
      <c r="Y15" s="12">
        <v>47.57</v>
      </c>
      <c r="Z15" s="12">
        <v>46.74</v>
      </c>
      <c r="AA15" s="12">
        <v>47.01</v>
      </c>
      <c r="AB15" s="105">
        <v>13898400</v>
      </c>
      <c r="AC15" s="12">
        <v>47.01</v>
      </c>
      <c r="AD15" s="2">
        <f t="shared" si="0"/>
        <v>0.82999999999999829</v>
      </c>
      <c r="AE15" s="148">
        <f t="shared" si="1"/>
        <v>-3.4305669679539852E-2</v>
      </c>
    </row>
    <row r="16" spans="1:31" x14ac:dyDescent="0.25">
      <c r="W16" s="143">
        <v>42460</v>
      </c>
      <c r="X16" s="12">
        <v>49.37</v>
      </c>
      <c r="Y16" s="12">
        <v>49.74</v>
      </c>
      <c r="Z16" s="12">
        <v>48.66</v>
      </c>
      <c r="AA16" s="12">
        <v>48.68</v>
      </c>
      <c r="AB16" s="105">
        <v>6523900</v>
      </c>
      <c r="AC16" s="12">
        <v>48.68</v>
      </c>
      <c r="AD16" s="2">
        <f t="shared" si="0"/>
        <v>1.0800000000000054</v>
      </c>
      <c r="AE16" s="148">
        <f t="shared" si="1"/>
        <v>-1.3176565984188038E-2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3" t="s">
        <v>167</v>
      </c>
      <c r="H17" s="253" t="s">
        <v>90</v>
      </c>
      <c r="I17" s="253" t="s">
        <v>174</v>
      </c>
      <c r="W17" s="143">
        <v>42459</v>
      </c>
      <c r="X17" s="12">
        <v>49.54</v>
      </c>
      <c r="Y17" s="12">
        <v>50.08</v>
      </c>
      <c r="Z17" s="12">
        <v>49.29</v>
      </c>
      <c r="AA17" s="12">
        <v>49.33</v>
      </c>
      <c r="AB17" s="105">
        <v>5756600</v>
      </c>
      <c r="AC17" s="12">
        <v>49.33</v>
      </c>
      <c r="AD17" s="2">
        <f t="shared" si="0"/>
        <v>0.78999999999999915</v>
      </c>
      <c r="AE17" s="148">
        <f t="shared" si="1"/>
        <v>4.0708324852432032E-3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42458</v>
      </c>
      <c r="X18" s="12">
        <v>48.1</v>
      </c>
      <c r="Y18" s="12">
        <v>49.18</v>
      </c>
      <c r="Z18" s="12">
        <v>48.03</v>
      </c>
      <c r="AA18" s="12">
        <v>49.13</v>
      </c>
      <c r="AB18" s="105">
        <v>7261600</v>
      </c>
      <c r="AC18" s="12">
        <v>49.13</v>
      </c>
      <c r="AD18" s="2">
        <f t="shared" si="0"/>
        <v>1.1499999999999986</v>
      </c>
      <c r="AE18" s="148">
        <f t="shared" si="1"/>
        <v>1.9294605809128562E-2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42457</v>
      </c>
      <c r="X19" s="12">
        <v>47.9</v>
      </c>
      <c r="Y19" s="12">
        <v>48.51</v>
      </c>
      <c r="Z19" s="12">
        <v>47.77</v>
      </c>
      <c r="AA19" s="12">
        <v>48.2</v>
      </c>
      <c r="AB19" s="105">
        <v>5875600</v>
      </c>
      <c r="AC19" s="12">
        <v>48.2</v>
      </c>
      <c r="AD19" s="2">
        <f t="shared" si="0"/>
        <v>0.73999999999999488</v>
      </c>
      <c r="AE19" s="148">
        <f t="shared" si="1"/>
        <v>7.5250836120401843E-3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42453</v>
      </c>
      <c r="X20" s="12">
        <v>48.48</v>
      </c>
      <c r="Y20" s="12">
        <v>48.56</v>
      </c>
      <c r="Z20" s="12">
        <v>47.36</v>
      </c>
      <c r="AA20" s="12">
        <v>47.84</v>
      </c>
      <c r="AB20" s="105">
        <v>9126500</v>
      </c>
      <c r="AC20" s="12">
        <v>47.84</v>
      </c>
      <c r="AD20" s="2">
        <f t="shared" si="0"/>
        <v>1.2000000000000028</v>
      </c>
      <c r="AE20" s="148">
        <f t="shared" si="1"/>
        <v>-2.1876916785933176E-2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42452</v>
      </c>
      <c r="X21" s="12">
        <v>49.59</v>
      </c>
      <c r="Y21" s="12">
        <v>49.73</v>
      </c>
      <c r="Z21" s="12">
        <v>48.6</v>
      </c>
      <c r="AA21" s="12">
        <v>48.91</v>
      </c>
      <c r="AB21" s="105">
        <v>8772600</v>
      </c>
      <c r="AC21" s="12">
        <v>48.91</v>
      </c>
      <c r="AD21" s="2">
        <f t="shared" si="0"/>
        <v>1.1299999999999955</v>
      </c>
      <c r="AE21" s="148">
        <f t="shared" si="1"/>
        <v>-9.7185665114396524E-3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42451</v>
      </c>
      <c r="X22" s="12">
        <v>48.71</v>
      </c>
      <c r="Y22" s="12">
        <v>49.74</v>
      </c>
      <c r="Z22" s="12">
        <v>48.2</v>
      </c>
      <c r="AA22" s="12">
        <v>49.39</v>
      </c>
      <c r="AB22" s="105">
        <v>13345800</v>
      </c>
      <c r="AC22" s="12">
        <v>49.39</v>
      </c>
      <c r="AD22" s="2">
        <f t="shared" si="0"/>
        <v>1.5399999999999991</v>
      </c>
      <c r="AE22" s="148">
        <f t="shared" si="1"/>
        <v>-1.4565043894652741E-2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42450</v>
      </c>
      <c r="X23" s="12">
        <v>50.04</v>
      </c>
      <c r="Y23" s="12">
        <v>50.5</v>
      </c>
      <c r="Z23" s="12">
        <v>49.94</v>
      </c>
      <c r="AA23" s="12">
        <v>50.12</v>
      </c>
      <c r="AB23" s="105">
        <v>7211900</v>
      </c>
      <c r="AC23" s="12">
        <v>50.12</v>
      </c>
      <c r="AD23" s="2">
        <f t="shared" si="0"/>
        <v>0.56000000000000227</v>
      </c>
      <c r="AE23" s="148">
        <f t="shared" si="1"/>
        <v>1.3986013986013734E-3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42447</v>
      </c>
      <c r="X24" s="12">
        <v>48.67</v>
      </c>
      <c r="Y24" s="12">
        <v>50.3</v>
      </c>
      <c r="Z24" s="12">
        <v>48.58</v>
      </c>
      <c r="AA24" s="12">
        <v>50.05</v>
      </c>
      <c r="AB24" s="105">
        <v>12414000</v>
      </c>
      <c r="AC24" s="12">
        <v>50.05</v>
      </c>
      <c r="AD24" s="2">
        <f t="shared" si="0"/>
        <v>1.7199999999999989</v>
      </c>
      <c r="AE24" s="148">
        <f t="shared" si="1"/>
        <v>2.9411764705882248E-2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42446</v>
      </c>
      <c r="X25" s="12">
        <v>48.58</v>
      </c>
      <c r="Y25" s="12">
        <v>48.78</v>
      </c>
      <c r="Z25" s="12">
        <v>48.06</v>
      </c>
      <c r="AA25" s="12">
        <v>48.62</v>
      </c>
      <c r="AB25" s="105">
        <v>6574300</v>
      </c>
      <c r="AC25" s="12">
        <v>48.62</v>
      </c>
      <c r="AD25" s="2">
        <f t="shared" si="0"/>
        <v>0.71999999999999886</v>
      </c>
      <c r="AE25" s="148">
        <f t="shared" si="1"/>
        <v>-3.0756612671725136E-3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7" si="5">C26*(E26-D26)</f>
        <v>244.50000000000003</v>
      </c>
      <c r="G26" s="43">
        <f t="shared" ref="G26:G27" si="6">D26*C26</f>
        <v>2070</v>
      </c>
      <c r="H26" s="260">
        <f t="shared" ref="H26:H27" si="7">(E26-D26)/D26</f>
        <v>0.11811594202898552</v>
      </c>
      <c r="I26" s="43"/>
      <c r="W26" s="143">
        <v>42445</v>
      </c>
      <c r="X26" s="12">
        <v>47.47</v>
      </c>
      <c r="Y26" s="12">
        <v>48.8</v>
      </c>
      <c r="Z26" s="12">
        <v>47.37</v>
      </c>
      <c r="AA26" s="12">
        <v>48.77</v>
      </c>
      <c r="AB26" s="105">
        <v>6369900</v>
      </c>
      <c r="AC26" s="12">
        <v>48.77</v>
      </c>
      <c r="AD26" s="2">
        <f t="shared" si="0"/>
        <v>1.4299999999999997</v>
      </c>
      <c r="AE26" s="148">
        <f t="shared" si="1"/>
        <v>2.114740368509227E-2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60">
        <f t="shared" si="7"/>
        <v>0.1712560386473431</v>
      </c>
      <c r="I27" s="43"/>
      <c r="W27" s="143">
        <v>42444</v>
      </c>
      <c r="X27" s="12">
        <v>47.82</v>
      </c>
      <c r="Y27" s="12">
        <v>47.94</v>
      </c>
      <c r="Z27" s="12">
        <v>47.43</v>
      </c>
      <c r="AA27" s="12">
        <v>47.76</v>
      </c>
      <c r="AB27" s="105">
        <v>4749800</v>
      </c>
      <c r="AC27" s="12">
        <v>47.76</v>
      </c>
      <c r="AD27" s="2">
        <f t="shared" si="0"/>
        <v>0.50999999999999801</v>
      </c>
      <c r="AE27" s="148">
        <f t="shared" si="1"/>
        <v>-2.7145541866778755E-3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42443</v>
      </c>
      <c r="X28" s="12">
        <v>47.5</v>
      </c>
      <c r="Y28" s="12">
        <v>48.24</v>
      </c>
      <c r="Z28" s="12">
        <v>47.32</v>
      </c>
      <c r="AA28" s="12">
        <v>47.89</v>
      </c>
      <c r="AB28" s="105">
        <v>5751700</v>
      </c>
      <c r="AC28" s="12">
        <v>47.89</v>
      </c>
      <c r="AD28" s="2">
        <f t="shared" si="0"/>
        <v>0.92000000000000171</v>
      </c>
      <c r="AE28" s="148">
        <f t="shared" si="1"/>
        <v>4.1937513105474444E-3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42440</v>
      </c>
      <c r="X29" s="12">
        <v>47.47</v>
      </c>
      <c r="Y29" s="12">
        <v>48.07</v>
      </c>
      <c r="Z29" s="12">
        <v>47.28</v>
      </c>
      <c r="AA29" s="12">
        <v>47.69</v>
      </c>
      <c r="AB29" s="105">
        <v>6630100</v>
      </c>
      <c r="AC29" s="12">
        <v>47.69</v>
      </c>
      <c r="AD29" s="2">
        <f t="shared" si="0"/>
        <v>0.78999999999999915</v>
      </c>
      <c r="AE29" s="148">
        <f t="shared" si="1"/>
        <v>1.4680851063829659E-2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42439</v>
      </c>
      <c r="X30" s="12">
        <v>47</v>
      </c>
      <c r="Y30" s="12">
        <v>47.49</v>
      </c>
      <c r="Z30" s="12">
        <v>46.28</v>
      </c>
      <c r="AA30" s="12">
        <v>47</v>
      </c>
      <c r="AB30" s="105">
        <v>8293400</v>
      </c>
      <c r="AC30" s="12">
        <v>47</v>
      </c>
      <c r="AD30" s="2">
        <f t="shared" si="0"/>
        <v>1.2100000000000009</v>
      </c>
      <c r="AE30" s="148">
        <f t="shared" si="1"/>
        <v>5.5626872058194277E-3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42438</v>
      </c>
      <c r="X31" s="12">
        <v>46.31</v>
      </c>
      <c r="Y31" s="12">
        <v>46.94</v>
      </c>
      <c r="Z31" s="12">
        <v>46.22</v>
      </c>
      <c r="AA31" s="12">
        <v>46.74</v>
      </c>
      <c r="AB31" s="105">
        <v>8448900</v>
      </c>
      <c r="AC31" s="12">
        <v>46.74</v>
      </c>
      <c r="AD31" s="2">
        <f t="shared" si="0"/>
        <v>0.71999999999999886</v>
      </c>
      <c r="AE31" s="148">
        <f t="shared" si="1"/>
        <v>1.1250540891388994E-2</v>
      </c>
    </row>
    <row r="32" spans="2:31" x14ac:dyDescent="0.25">
      <c r="W32" s="143">
        <v>42437</v>
      </c>
      <c r="X32" s="12">
        <v>46.71</v>
      </c>
      <c r="Y32" s="12">
        <v>47.1</v>
      </c>
      <c r="Z32" s="12">
        <v>46.01</v>
      </c>
      <c r="AA32" s="12">
        <v>46.22</v>
      </c>
      <c r="AB32" s="105">
        <v>13501300</v>
      </c>
      <c r="AC32" s="12">
        <v>46.22</v>
      </c>
      <c r="AD32" s="2">
        <f t="shared" si="0"/>
        <v>1.0900000000000034</v>
      </c>
      <c r="AE32" s="148">
        <f t="shared" si="1"/>
        <v>-4.484397602810497E-2</v>
      </c>
    </row>
    <row r="33" spans="15:31" x14ac:dyDescent="0.25">
      <c r="W33" s="143">
        <v>42436</v>
      </c>
      <c r="X33" s="12">
        <v>48.24</v>
      </c>
      <c r="Y33" s="12">
        <v>48.48</v>
      </c>
      <c r="Z33" s="12">
        <v>47.85</v>
      </c>
      <c r="AA33" s="12">
        <v>48.39</v>
      </c>
      <c r="AB33" s="105">
        <v>7922300</v>
      </c>
      <c r="AC33" s="12">
        <v>48.39</v>
      </c>
      <c r="AD33" s="2">
        <f t="shared" si="0"/>
        <v>0.62999999999999545</v>
      </c>
      <c r="AE33" s="148">
        <f t="shared" si="1"/>
        <v>-5.7530306143415144E-3</v>
      </c>
    </row>
    <row r="34" spans="15:31" x14ac:dyDescent="0.25">
      <c r="W34" s="143">
        <v>42433</v>
      </c>
      <c r="X34" s="12">
        <v>49.06</v>
      </c>
      <c r="Y34" s="12">
        <v>49.1</v>
      </c>
      <c r="Z34" s="12">
        <v>48.47</v>
      </c>
      <c r="AA34" s="12">
        <v>48.67</v>
      </c>
      <c r="AB34" s="105">
        <v>8512300</v>
      </c>
      <c r="AC34" s="12">
        <v>48.67</v>
      </c>
      <c r="AD34" s="2">
        <f t="shared" si="0"/>
        <v>0.63000000000000256</v>
      </c>
      <c r="AE34" s="148">
        <f t="shared" si="1"/>
        <v>-2.4595203935232623E-3</v>
      </c>
    </row>
    <row r="35" spans="15:31" x14ac:dyDescent="0.25">
      <c r="W35" s="143">
        <v>42432</v>
      </c>
      <c r="X35" s="12">
        <v>48.59</v>
      </c>
      <c r="Y35" s="12">
        <v>49.01</v>
      </c>
      <c r="Z35" s="12">
        <v>48.35</v>
      </c>
      <c r="AA35" s="12">
        <v>48.79</v>
      </c>
      <c r="AB35" s="105">
        <v>8835200</v>
      </c>
      <c r="AC35" s="12">
        <v>48.79</v>
      </c>
      <c r="AD35" s="2">
        <f t="shared" si="0"/>
        <v>0.65999999999999659</v>
      </c>
      <c r="AE35" s="148">
        <f t="shared" si="1"/>
        <v>4.9433573635426775E-3</v>
      </c>
    </row>
    <row r="36" spans="15:31" x14ac:dyDescent="0.25">
      <c r="W36" s="143">
        <v>42431</v>
      </c>
      <c r="X36" s="12">
        <v>48.1</v>
      </c>
      <c r="Y36" s="12">
        <v>48.58</v>
      </c>
      <c r="Z36" s="12">
        <v>47.61</v>
      </c>
      <c r="AA36" s="12">
        <v>48.55</v>
      </c>
      <c r="AB36" s="105">
        <v>8922500</v>
      </c>
      <c r="AC36" s="12">
        <v>48.55</v>
      </c>
      <c r="AD36" s="2">
        <f t="shared" si="0"/>
        <v>0.96999999999999886</v>
      </c>
      <c r="AE36" s="148">
        <f t="shared" si="1"/>
        <v>-7.1574642126789323E-3</v>
      </c>
    </row>
    <row r="37" spans="15:31" x14ac:dyDescent="0.25">
      <c r="W37" s="143">
        <v>42430</v>
      </c>
      <c r="X37" s="12">
        <v>48.73</v>
      </c>
      <c r="Y37" s="12">
        <v>49.25</v>
      </c>
      <c r="Z37" s="12">
        <v>48.42</v>
      </c>
      <c r="AA37" s="12">
        <v>48.9</v>
      </c>
      <c r="AB37" s="105">
        <v>7845300</v>
      </c>
      <c r="AC37" s="12">
        <v>48.9</v>
      </c>
      <c r="AD37" s="2">
        <f t="shared" si="0"/>
        <v>0.82999999999999829</v>
      </c>
      <c r="AE37" s="148">
        <f t="shared" si="1"/>
        <v>1.3681592039801016E-2</v>
      </c>
    </row>
    <row r="38" spans="15:31" x14ac:dyDescent="0.25">
      <c r="W38" s="143">
        <v>42429</v>
      </c>
      <c r="X38" s="12">
        <v>47.75</v>
      </c>
      <c r="Y38" s="12">
        <v>48.8</v>
      </c>
      <c r="Z38" s="12">
        <v>47.4</v>
      </c>
      <c r="AA38" s="12">
        <v>48.24</v>
      </c>
      <c r="AB38" s="105">
        <v>7907200</v>
      </c>
      <c r="AC38" s="12">
        <v>48.24</v>
      </c>
      <c r="AD38" s="2">
        <f t="shared" si="0"/>
        <v>1.3999999999999986</v>
      </c>
      <c r="AE38" s="148">
        <f t="shared" si="1"/>
        <v>7.9398244880903857E-3</v>
      </c>
    </row>
    <row r="39" spans="15:31" x14ac:dyDescent="0.25">
      <c r="W39" s="143">
        <v>42426</v>
      </c>
      <c r="X39" s="12">
        <v>49.35</v>
      </c>
      <c r="Y39" s="12">
        <v>49.45</v>
      </c>
      <c r="Z39" s="12">
        <v>47.7</v>
      </c>
      <c r="AA39" s="12">
        <v>47.86</v>
      </c>
      <c r="AB39" s="105">
        <v>12275400</v>
      </c>
      <c r="AC39" s="12">
        <v>47.86</v>
      </c>
      <c r="AD39" s="2">
        <f t="shared" si="0"/>
        <v>1.75</v>
      </c>
      <c r="AE39" s="148">
        <f t="shared" si="1"/>
        <v>-2.7235772357723675E-2</v>
      </c>
    </row>
    <row r="40" spans="15:31" ht="20.25" thickBot="1" x14ac:dyDescent="0.35">
      <c r="O40" s="427" t="s">
        <v>78</v>
      </c>
      <c r="P40" s="427"/>
      <c r="T40" s="101" t="s">
        <v>115</v>
      </c>
      <c r="W40" s="143">
        <v>42425</v>
      </c>
      <c r="X40" s="12">
        <v>49.08</v>
      </c>
      <c r="Y40" s="12">
        <v>49.45</v>
      </c>
      <c r="Z40" s="12">
        <v>48.67</v>
      </c>
      <c r="AA40" s="12">
        <v>49.2</v>
      </c>
      <c r="AB40" s="105">
        <v>7523200</v>
      </c>
      <c r="AC40" s="12">
        <v>49.2</v>
      </c>
      <c r="AD40" s="2">
        <f t="shared" si="0"/>
        <v>0.78000000000000114</v>
      </c>
      <c r="AE40" s="148">
        <f t="shared" si="1"/>
        <v>5.312627707396933E-3</v>
      </c>
    </row>
    <row r="41" spans="15:31" ht="15.75" thickTop="1" x14ac:dyDescent="0.25">
      <c r="O41" s="93">
        <v>1.1000000000000001</v>
      </c>
      <c r="P41" s="93">
        <f>O41*$Q$4</f>
        <v>51.260000000000005</v>
      </c>
      <c r="Q41" s="2"/>
      <c r="T41" s="138" t="s">
        <v>100</v>
      </c>
      <c r="U41" s="108">
        <v>46.87</v>
      </c>
      <c r="W41" s="143">
        <v>42424</v>
      </c>
      <c r="X41" s="12">
        <v>48.45</v>
      </c>
      <c r="Y41" s="12">
        <v>49.05</v>
      </c>
      <c r="Z41" s="12">
        <v>47.79</v>
      </c>
      <c r="AA41" s="12">
        <v>48.94</v>
      </c>
      <c r="AB41" s="105">
        <v>9035600</v>
      </c>
      <c r="AC41" s="12">
        <v>48.94</v>
      </c>
      <c r="AD41" s="2">
        <f t="shared" si="0"/>
        <v>1.259999999999998</v>
      </c>
      <c r="AE41" s="148">
        <f t="shared" si="1"/>
        <v>-2.0429009193068115E-4</v>
      </c>
    </row>
    <row r="42" spans="15:31" x14ac:dyDescent="0.25">
      <c r="O42" s="93">
        <v>1.0900000000000001</v>
      </c>
      <c r="P42" s="93">
        <f t="shared" ref="P42:P61" si="8">O42*$Q$4</f>
        <v>50.794000000000004</v>
      </c>
      <c r="Q42" s="2"/>
      <c r="T42" s="103" t="s">
        <v>101</v>
      </c>
      <c r="U42" s="98">
        <v>46.9</v>
      </c>
      <c r="W42" s="143">
        <v>42423</v>
      </c>
      <c r="X42" s="12">
        <v>48.47</v>
      </c>
      <c r="Y42" s="12">
        <v>49.45</v>
      </c>
      <c r="Z42" s="12">
        <v>48.45</v>
      </c>
      <c r="AA42" s="12">
        <v>48.95</v>
      </c>
      <c r="AB42" s="105">
        <v>9388000</v>
      </c>
      <c r="AC42" s="12">
        <v>48.95</v>
      </c>
      <c r="AD42" s="2">
        <f t="shared" si="0"/>
        <v>1</v>
      </c>
      <c r="AE42" s="148">
        <f t="shared" si="1"/>
        <v>2.6628430970914163E-3</v>
      </c>
    </row>
    <row r="43" spans="15:31" x14ac:dyDescent="0.25">
      <c r="O43" s="93">
        <v>1.08</v>
      </c>
      <c r="P43" s="93">
        <f t="shared" si="8"/>
        <v>50.328000000000003</v>
      </c>
      <c r="Q43" s="2"/>
      <c r="T43" s="103" t="s">
        <v>102</v>
      </c>
      <c r="U43" s="98" t="s">
        <v>374</v>
      </c>
      <c r="W43" s="143">
        <v>42422</v>
      </c>
      <c r="X43" s="12">
        <v>46.72</v>
      </c>
      <c r="Y43" s="12">
        <v>48.91</v>
      </c>
      <c r="Z43" s="12">
        <v>46.72</v>
      </c>
      <c r="AA43" s="12">
        <v>48.82</v>
      </c>
      <c r="AB43" s="105">
        <v>12741900</v>
      </c>
      <c r="AC43" s="12">
        <v>48.82</v>
      </c>
      <c r="AD43" s="2">
        <f t="shared" si="0"/>
        <v>2.1899999999999977</v>
      </c>
      <c r="AE43" s="148">
        <f t="shared" si="1"/>
        <v>4.4948630136986356E-2</v>
      </c>
    </row>
    <row r="44" spans="15:31" x14ac:dyDescent="0.25">
      <c r="O44" s="93">
        <v>1.07</v>
      </c>
      <c r="P44" s="93">
        <f t="shared" si="8"/>
        <v>49.862000000000002</v>
      </c>
      <c r="Q44" s="2"/>
      <c r="T44" s="103" t="s">
        <v>103</v>
      </c>
      <c r="U44" s="98" t="s">
        <v>375</v>
      </c>
      <c r="W44" s="143">
        <v>42419</v>
      </c>
      <c r="X44" s="12">
        <v>46.46</v>
      </c>
      <c r="Y44" s="12">
        <v>47.15</v>
      </c>
      <c r="Z44" s="12">
        <v>46.24</v>
      </c>
      <c r="AA44" s="12">
        <v>46.72</v>
      </c>
      <c r="AB44" s="105">
        <v>10572300</v>
      </c>
      <c r="AC44" s="12">
        <v>46.72</v>
      </c>
      <c r="AD44" s="2">
        <f t="shared" si="0"/>
        <v>0.90999999999999659</v>
      </c>
      <c r="AE44" s="148">
        <f t="shared" si="1"/>
        <v>5.5962117950925094E-3</v>
      </c>
    </row>
    <row r="45" spans="15:31" x14ac:dyDescent="0.25">
      <c r="O45" s="93">
        <v>1.06</v>
      </c>
      <c r="P45" s="93">
        <f t="shared" si="8"/>
        <v>49.396000000000001</v>
      </c>
      <c r="Q45" s="2"/>
      <c r="T45" s="103" t="s">
        <v>104</v>
      </c>
      <c r="U45" s="98">
        <v>63.21</v>
      </c>
      <c r="W45" s="143">
        <v>42418</v>
      </c>
      <c r="X45" s="12">
        <v>46.4</v>
      </c>
      <c r="Y45" s="12">
        <v>46.68</v>
      </c>
      <c r="Z45" s="12">
        <v>45.98</v>
      </c>
      <c r="AA45" s="12">
        <v>46.46</v>
      </c>
      <c r="AB45" s="105">
        <v>10915500</v>
      </c>
      <c r="AC45" s="12">
        <v>46.46</v>
      </c>
      <c r="AD45" s="2">
        <f t="shared" si="0"/>
        <v>0.70000000000000284</v>
      </c>
      <c r="AE45" s="148">
        <f t="shared" si="1"/>
        <v>7.8091106290671952E-3</v>
      </c>
    </row>
    <row r="46" spans="15:31" x14ac:dyDescent="0.25">
      <c r="O46" s="93">
        <v>1.05</v>
      </c>
      <c r="P46" s="93">
        <f t="shared" si="8"/>
        <v>48.930000000000007</v>
      </c>
      <c r="Q46" s="2"/>
      <c r="T46" s="103" t="s">
        <v>105</v>
      </c>
      <c r="U46" s="98">
        <v>1.0863499999999999</v>
      </c>
      <c r="W46" s="143">
        <v>42417</v>
      </c>
      <c r="X46" s="12">
        <v>44.98</v>
      </c>
      <c r="Y46" s="12">
        <v>46.27</v>
      </c>
      <c r="Z46" s="12">
        <v>44.95</v>
      </c>
      <c r="AA46" s="12">
        <v>46.1</v>
      </c>
      <c r="AB46" s="105">
        <v>10328100</v>
      </c>
      <c r="AC46" s="12">
        <v>46.1</v>
      </c>
      <c r="AD46" s="2">
        <f t="shared" si="0"/>
        <v>1.3200000000000003</v>
      </c>
      <c r="AE46" s="148">
        <f t="shared" si="1"/>
        <v>3.4096007178106902E-2</v>
      </c>
    </row>
    <row r="47" spans="15:31" x14ac:dyDescent="0.25">
      <c r="O47" s="93">
        <v>1.04</v>
      </c>
      <c r="P47" s="93">
        <f t="shared" si="8"/>
        <v>48.464000000000006</v>
      </c>
      <c r="Q47" s="2"/>
      <c r="T47" s="103" t="s">
        <v>125</v>
      </c>
      <c r="U47" s="98" t="s">
        <v>296</v>
      </c>
      <c r="W47" s="143">
        <v>42416</v>
      </c>
      <c r="X47" s="12">
        <v>43.49</v>
      </c>
      <c r="Y47" s="12">
        <v>44.67</v>
      </c>
      <c r="Z47" s="12">
        <v>43.09</v>
      </c>
      <c r="AA47" s="12">
        <v>44.58</v>
      </c>
      <c r="AB47" s="105">
        <v>8095400</v>
      </c>
      <c r="AC47" s="12">
        <v>44.58</v>
      </c>
      <c r="AD47" s="2">
        <f t="shared" si="0"/>
        <v>1.5799999999999983</v>
      </c>
      <c r="AE47" s="148">
        <f t="shared" si="1"/>
        <v>3.6985345429169536E-2</v>
      </c>
    </row>
    <row r="48" spans="15:31" x14ac:dyDescent="0.25">
      <c r="O48" s="93">
        <v>1.03</v>
      </c>
      <c r="P48" s="93">
        <f t="shared" si="8"/>
        <v>47.998000000000005</v>
      </c>
      <c r="Q48" s="2"/>
      <c r="T48" s="103"/>
      <c r="U48" s="98"/>
      <c r="W48" s="143">
        <v>42412</v>
      </c>
      <c r="X48" s="12">
        <v>43</v>
      </c>
      <c r="Y48" s="12">
        <v>43.14</v>
      </c>
      <c r="Z48" s="12">
        <v>42.14</v>
      </c>
      <c r="AA48" s="12">
        <v>42.99</v>
      </c>
      <c r="AB48" s="105">
        <v>7552700</v>
      </c>
      <c r="AC48" s="12">
        <v>42.99</v>
      </c>
      <c r="AD48" s="2">
        <f t="shared" si="0"/>
        <v>1</v>
      </c>
      <c r="AE48" s="148" t="e">
        <f t="shared" si="1"/>
        <v>#DIV/0!</v>
      </c>
    </row>
    <row r="49" spans="15:31" x14ac:dyDescent="0.25">
      <c r="O49" s="93">
        <v>1.02</v>
      </c>
      <c r="P49" s="93">
        <f t="shared" si="8"/>
        <v>47.532000000000004</v>
      </c>
      <c r="Q49" s="2"/>
      <c r="T49" s="103" t="s">
        <v>107</v>
      </c>
      <c r="U49" s="98" t="s">
        <v>376</v>
      </c>
      <c r="W49" s="143">
        <v>42412</v>
      </c>
      <c r="X49" s="12" t="s">
        <v>212</v>
      </c>
      <c r="Y49" s="12"/>
      <c r="Z49" s="12"/>
      <c r="AA49" s="12"/>
      <c r="AB49" s="105"/>
      <c r="AC49" s="12"/>
      <c r="AD49" s="2">
        <f t="shared" si="0"/>
        <v>0</v>
      </c>
      <c r="AE49" s="148">
        <f t="shared" si="1"/>
        <v>-1</v>
      </c>
    </row>
    <row r="50" spans="15:31" x14ac:dyDescent="0.25">
      <c r="O50" s="93">
        <v>1.01</v>
      </c>
      <c r="P50" s="93">
        <f t="shared" si="8"/>
        <v>47.066000000000003</v>
      </c>
      <c r="Q50" s="2"/>
      <c r="T50" s="103" t="s">
        <v>108</v>
      </c>
      <c r="U50" s="98" t="s">
        <v>225</v>
      </c>
      <c r="W50" s="143">
        <v>42411</v>
      </c>
      <c r="X50" s="12">
        <v>42.62</v>
      </c>
      <c r="Y50" s="12">
        <v>43.52</v>
      </c>
      <c r="Z50" s="12">
        <v>42.14</v>
      </c>
      <c r="AA50" s="12">
        <v>42.7</v>
      </c>
      <c r="AB50" s="105">
        <v>10019500</v>
      </c>
      <c r="AC50" s="12">
        <v>42.57</v>
      </c>
      <c r="AD50" s="2">
        <f t="shared" si="0"/>
        <v>1.3800000000000026</v>
      </c>
      <c r="AE50" s="148">
        <f t="shared" si="1"/>
        <v>-1.2984001854857485E-2</v>
      </c>
    </row>
    <row r="51" spans="15:31" x14ac:dyDescent="0.25">
      <c r="O51" s="93">
        <v>1</v>
      </c>
      <c r="P51" s="93">
        <f t="shared" si="8"/>
        <v>46.6</v>
      </c>
      <c r="Q51" s="2"/>
      <c r="T51" s="103" t="s">
        <v>109</v>
      </c>
      <c r="U51" s="100">
        <v>8397183</v>
      </c>
      <c r="W51" s="143">
        <v>42410</v>
      </c>
      <c r="X51" s="12">
        <v>42.63</v>
      </c>
      <c r="Y51" s="12">
        <v>43.78</v>
      </c>
      <c r="Z51" s="12">
        <v>42.47</v>
      </c>
      <c r="AA51" s="12">
        <v>43.27</v>
      </c>
      <c r="AB51" s="105">
        <v>11356200</v>
      </c>
      <c r="AC51" s="12">
        <v>43.13</v>
      </c>
      <c r="AD51" s="2">
        <f t="shared" si="0"/>
        <v>1.3100000000000023</v>
      </c>
      <c r="AE51" s="148">
        <f t="shared" si="1"/>
        <v>3.0585424133811268E-2</v>
      </c>
    </row>
    <row r="52" spans="15:31" x14ac:dyDescent="0.25">
      <c r="O52" s="93">
        <v>0.99</v>
      </c>
      <c r="P52" s="93">
        <f t="shared" si="8"/>
        <v>46.134</v>
      </c>
      <c r="Q52" s="2"/>
      <c r="T52" s="103" t="s">
        <v>112</v>
      </c>
      <c r="U52" s="100">
        <v>9494440</v>
      </c>
      <c r="W52" s="143">
        <v>42409</v>
      </c>
      <c r="X52" s="12">
        <v>40.35</v>
      </c>
      <c r="Y52" s="12">
        <v>42.49</v>
      </c>
      <c r="Z52" s="12">
        <v>40.03</v>
      </c>
      <c r="AA52" s="12">
        <v>41.98</v>
      </c>
      <c r="AB52" s="105">
        <v>12082600</v>
      </c>
      <c r="AC52" s="12">
        <v>41.85</v>
      </c>
      <c r="AD52" s="2">
        <f t="shared" si="0"/>
        <v>2.4600000000000009</v>
      </c>
      <c r="AE52" s="148">
        <f t="shared" si="1"/>
        <v>2.9773622047244208E-2</v>
      </c>
    </row>
    <row r="53" spans="15:31" x14ac:dyDescent="0.25">
      <c r="O53" s="93">
        <v>0.98</v>
      </c>
      <c r="P53" s="93">
        <f t="shared" si="8"/>
        <v>45.667999999999999</v>
      </c>
      <c r="Q53" s="2"/>
      <c r="T53" s="103" t="s">
        <v>110</v>
      </c>
      <c r="U53" s="98" t="s">
        <v>377</v>
      </c>
      <c r="W53" s="143">
        <v>42408</v>
      </c>
      <c r="X53" s="12">
        <v>41.31</v>
      </c>
      <c r="Y53" s="12">
        <v>41.6</v>
      </c>
      <c r="Z53" s="12">
        <v>40.049999999999997</v>
      </c>
      <c r="AA53" s="12">
        <v>40.770000000000003</v>
      </c>
      <c r="AB53" s="105">
        <v>15450900</v>
      </c>
      <c r="AC53" s="12">
        <v>40.64</v>
      </c>
      <c r="AD53" s="2">
        <f t="shared" si="0"/>
        <v>1.5500000000000043</v>
      </c>
      <c r="AE53" s="148">
        <f t="shared" si="1"/>
        <v>-2.9608404966571245E-2</v>
      </c>
    </row>
    <row r="54" spans="15:31" x14ac:dyDescent="0.25">
      <c r="O54" s="93">
        <v>0.97</v>
      </c>
      <c r="P54" s="93">
        <f t="shared" si="8"/>
        <v>45.201999999999998</v>
      </c>
      <c r="T54" s="103" t="s">
        <v>113</v>
      </c>
      <c r="U54" s="98">
        <v>8.2799999999999994</v>
      </c>
      <c r="W54" s="143">
        <v>42405</v>
      </c>
      <c r="X54" s="12">
        <v>44.14</v>
      </c>
      <c r="Y54" s="12">
        <v>44.55</v>
      </c>
      <c r="Z54" s="12">
        <v>41.67</v>
      </c>
      <c r="AA54" s="12">
        <v>42.01</v>
      </c>
      <c r="AB54" s="105">
        <v>14206000</v>
      </c>
      <c r="AC54" s="12">
        <v>41.88</v>
      </c>
      <c r="AD54" s="2">
        <f t="shared" si="0"/>
        <v>2.8799999999999955</v>
      </c>
      <c r="AE54" s="148">
        <f t="shared" si="1"/>
        <v>-4.6013667425968019E-2</v>
      </c>
    </row>
    <row r="55" spans="15:31" x14ac:dyDescent="0.25">
      <c r="O55" s="93">
        <v>0.96</v>
      </c>
      <c r="P55" s="93">
        <f t="shared" si="8"/>
        <v>44.735999999999997</v>
      </c>
      <c r="T55" s="103" t="s">
        <v>114</v>
      </c>
      <c r="U55" s="98">
        <v>5.63</v>
      </c>
      <c r="W55" s="143">
        <v>42404</v>
      </c>
      <c r="X55" s="12">
        <v>43.78</v>
      </c>
      <c r="Y55" s="12">
        <v>44.37</v>
      </c>
      <c r="Z55" s="12">
        <v>43.36</v>
      </c>
      <c r="AA55" s="12">
        <v>44.04</v>
      </c>
      <c r="AB55" s="105">
        <v>9444000</v>
      </c>
      <c r="AC55" s="12">
        <v>43.9</v>
      </c>
      <c r="AD55" s="2">
        <f t="shared" si="0"/>
        <v>1.009999999999998</v>
      </c>
      <c r="AE55" s="148">
        <f t="shared" si="1"/>
        <v>5.4970224461750039E-3</v>
      </c>
    </row>
    <row r="56" spans="15:31" x14ac:dyDescent="0.25">
      <c r="O56" s="93">
        <v>0.95</v>
      </c>
      <c r="P56" s="93">
        <f t="shared" si="8"/>
        <v>44.269999999999996</v>
      </c>
      <c r="T56" s="103" t="s">
        <v>111</v>
      </c>
      <c r="U56" s="98" t="s">
        <v>297</v>
      </c>
      <c r="W56" s="143">
        <v>42403</v>
      </c>
      <c r="X56" s="12">
        <v>43.97</v>
      </c>
      <c r="Y56" s="12">
        <v>44.15</v>
      </c>
      <c r="Z56" s="12">
        <v>42.11</v>
      </c>
      <c r="AA56" s="12">
        <v>43.8</v>
      </c>
      <c r="AB56" s="105">
        <v>10049100</v>
      </c>
      <c r="AC56" s="12">
        <v>43.66</v>
      </c>
      <c r="AD56" s="2">
        <f t="shared" si="0"/>
        <v>2.0399999999999991</v>
      </c>
      <c r="AE56" s="148">
        <f t="shared" si="1"/>
        <v>4.3708304577869672E-3</v>
      </c>
    </row>
    <row r="57" spans="15:31" x14ac:dyDescent="0.25">
      <c r="O57" s="93">
        <v>0.94</v>
      </c>
      <c r="P57" s="93">
        <f t="shared" si="8"/>
        <v>43.804000000000002</v>
      </c>
      <c r="W57" s="143">
        <v>42402</v>
      </c>
      <c r="X57" s="12">
        <v>45.19</v>
      </c>
      <c r="Y57" s="12">
        <v>45.52</v>
      </c>
      <c r="Z57" s="12">
        <v>43.32</v>
      </c>
      <c r="AA57" s="12">
        <v>43.61</v>
      </c>
      <c r="AB57" s="105">
        <v>8994000</v>
      </c>
      <c r="AC57" s="12">
        <v>43.47</v>
      </c>
      <c r="AD57" s="2">
        <f t="shared" si="0"/>
        <v>2.2000000000000028</v>
      </c>
      <c r="AE57" s="148">
        <f t="shared" si="1"/>
        <v>-3.550033281562015E-2</v>
      </c>
    </row>
    <row r="58" spans="15:31" x14ac:dyDescent="0.25">
      <c r="O58" s="93">
        <v>0.93</v>
      </c>
      <c r="P58" s="93">
        <f t="shared" si="8"/>
        <v>43.338000000000001</v>
      </c>
      <c r="W58" s="143">
        <v>42401</v>
      </c>
      <c r="X58" s="12">
        <v>44.73</v>
      </c>
      <c r="Y58" s="12">
        <v>45.58</v>
      </c>
      <c r="Z58" s="12">
        <v>44.01</v>
      </c>
      <c r="AA58" s="12">
        <v>45.21</v>
      </c>
      <c r="AB58" s="105">
        <v>8618200</v>
      </c>
      <c r="AC58" s="12">
        <v>45.07</v>
      </c>
      <c r="AD58" s="2">
        <f t="shared" si="0"/>
        <v>1.5700000000000003</v>
      </c>
      <c r="AE58" s="148">
        <f t="shared" si="1"/>
        <v>2.0838052095130344E-2</v>
      </c>
    </row>
    <row r="59" spans="15:31" x14ac:dyDescent="0.25">
      <c r="O59" s="93">
        <v>0.92</v>
      </c>
      <c r="P59" s="93">
        <f t="shared" si="8"/>
        <v>42.872</v>
      </c>
      <c r="W59" s="143">
        <v>42398</v>
      </c>
      <c r="X59" s="12">
        <v>43.14</v>
      </c>
      <c r="Y59" s="12">
        <v>44.34</v>
      </c>
      <c r="Z59" s="12">
        <v>42.42</v>
      </c>
      <c r="AA59" s="12">
        <v>44.29</v>
      </c>
      <c r="AB59" s="105">
        <v>12820100</v>
      </c>
      <c r="AC59" s="12">
        <v>44.15</v>
      </c>
      <c r="AD59" s="2">
        <f t="shared" si="0"/>
        <v>1.9200000000000017</v>
      </c>
      <c r="AE59" s="148">
        <f t="shared" si="1"/>
        <v>2.5313516024152216E-2</v>
      </c>
    </row>
    <row r="60" spans="15:31" x14ac:dyDescent="0.25">
      <c r="O60" s="93">
        <v>0.91</v>
      </c>
      <c r="P60" s="93">
        <f t="shared" si="8"/>
        <v>42.406000000000006</v>
      </c>
      <c r="W60" s="143">
        <v>42397</v>
      </c>
      <c r="X60" s="12">
        <v>44.84</v>
      </c>
      <c r="Y60" s="12">
        <v>45</v>
      </c>
      <c r="Z60" s="12">
        <v>42.52</v>
      </c>
      <c r="AA60" s="12">
        <v>43.2</v>
      </c>
      <c r="AB60" s="105">
        <v>13996900</v>
      </c>
      <c r="AC60" s="12">
        <v>43.06</v>
      </c>
      <c r="AD60" s="2">
        <f t="shared" si="0"/>
        <v>2.4799999999999969</v>
      </c>
      <c r="AE60" s="148">
        <f t="shared" si="1"/>
        <v>-3.409600717810668E-2</v>
      </c>
    </row>
    <row r="61" spans="15:31" x14ac:dyDescent="0.25">
      <c r="O61" s="93">
        <v>0.9</v>
      </c>
      <c r="P61" s="93">
        <f t="shared" si="8"/>
        <v>41.940000000000005</v>
      </c>
      <c r="W61" s="143">
        <v>42396</v>
      </c>
      <c r="X61" s="12">
        <v>46.36</v>
      </c>
      <c r="Y61" s="12">
        <v>47</v>
      </c>
      <c r="Z61" s="12">
        <v>44.62</v>
      </c>
      <c r="AA61" s="12">
        <v>44.72</v>
      </c>
      <c r="AB61" s="105">
        <v>10669700</v>
      </c>
      <c r="AC61" s="12">
        <v>44.58</v>
      </c>
      <c r="AD61" s="2">
        <f t="shared" si="0"/>
        <v>2.3800000000000026</v>
      </c>
      <c r="AE61" s="148">
        <f t="shared" si="1"/>
        <v>-3.0026109660574507E-2</v>
      </c>
    </row>
    <row r="62" spans="15:31" x14ac:dyDescent="0.25">
      <c r="W62" s="143">
        <v>42395</v>
      </c>
      <c r="X62" s="12">
        <v>46.49</v>
      </c>
      <c r="Y62" s="12">
        <v>46.9</v>
      </c>
      <c r="Z62" s="12">
        <v>45.63</v>
      </c>
      <c r="AA62" s="12">
        <v>46.11</v>
      </c>
      <c r="AB62" s="105">
        <v>8685100</v>
      </c>
      <c r="AC62" s="12">
        <v>45.96</v>
      </c>
      <c r="AD62" s="2">
        <f t="shared" si="0"/>
        <v>1.269999999999996</v>
      </c>
      <c r="AE62" s="148">
        <f t="shared" si="1"/>
        <v>3.7126010045862579E-3</v>
      </c>
    </row>
    <row r="63" spans="15:31" x14ac:dyDescent="0.25">
      <c r="W63" s="143">
        <v>42394</v>
      </c>
      <c r="X63" s="12">
        <v>47.59</v>
      </c>
      <c r="Y63" s="12">
        <v>47.62</v>
      </c>
      <c r="Z63" s="12">
        <v>45.85</v>
      </c>
      <c r="AA63" s="12">
        <v>45.94</v>
      </c>
      <c r="AB63" s="105">
        <v>8602600</v>
      </c>
      <c r="AC63" s="12">
        <v>45.79</v>
      </c>
      <c r="AD63" s="2">
        <f t="shared" si="0"/>
        <v>1.769999999999996</v>
      </c>
      <c r="AE63" s="148">
        <f t="shared" si="1"/>
        <v>-1.7592791246513584E-2</v>
      </c>
    </row>
    <row r="64" spans="15:31" x14ac:dyDescent="0.25">
      <c r="W64" s="143">
        <v>42391</v>
      </c>
      <c r="X64" s="12">
        <v>47.09</v>
      </c>
      <c r="Y64" s="12">
        <v>47.49</v>
      </c>
      <c r="Z64" s="12">
        <v>46.53</v>
      </c>
      <c r="AA64" s="12">
        <v>46.76</v>
      </c>
      <c r="AB64" s="105">
        <v>9419500</v>
      </c>
      <c r="AC64" s="12">
        <v>46.61</v>
      </c>
      <c r="AD64" s="2">
        <f t="shared" si="0"/>
        <v>0.96000000000000085</v>
      </c>
      <c r="AE64" s="148">
        <f t="shared" si="1"/>
        <v>5.1757601897779448E-3</v>
      </c>
    </row>
    <row r="65" spans="23:31" x14ac:dyDescent="0.25">
      <c r="W65" s="143">
        <v>42390</v>
      </c>
      <c r="X65" s="12">
        <v>46.65</v>
      </c>
      <c r="Y65" s="12">
        <v>47.12</v>
      </c>
      <c r="Z65" s="12">
        <v>45.37</v>
      </c>
      <c r="AA65" s="12">
        <v>46.52</v>
      </c>
      <c r="AB65" s="105">
        <v>12817400</v>
      </c>
      <c r="AC65" s="12">
        <v>46.37</v>
      </c>
      <c r="AD65" s="2">
        <f t="shared" si="0"/>
        <v>1.75</v>
      </c>
      <c r="AE65" s="148">
        <f t="shared" si="1"/>
        <v>1.8002195389681619E-2</v>
      </c>
    </row>
    <row r="66" spans="23:31" x14ac:dyDescent="0.25">
      <c r="W66" s="143">
        <v>42389</v>
      </c>
      <c r="X66" s="12">
        <v>46.09</v>
      </c>
      <c r="Y66" s="12">
        <v>46.76</v>
      </c>
      <c r="Z66" s="12">
        <v>42.54</v>
      </c>
      <c r="AA66" s="12">
        <v>45.69</v>
      </c>
      <c r="AB66" s="105">
        <v>21927500</v>
      </c>
      <c r="AC66" s="12">
        <v>45.55</v>
      </c>
      <c r="AD66" s="2">
        <f t="shared" si="0"/>
        <v>4.2199999999999989</v>
      </c>
      <c r="AE66" s="148">
        <f t="shared" si="1"/>
        <v>-5.6756166775814298E-3</v>
      </c>
    </row>
    <row r="67" spans="23:31" x14ac:dyDescent="0.25">
      <c r="W67" s="143">
        <v>42388</v>
      </c>
      <c r="X67" s="12">
        <v>45.8</v>
      </c>
      <c r="Y67" s="12">
        <v>46.75</v>
      </c>
      <c r="Z67" s="12">
        <v>45.19</v>
      </c>
      <c r="AA67" s="12">
        <v>45.96</v>
      </c>
      <c r="AB67" s="105">
        <v>16014700</v>
      </c>
      <c r="AC67" s="12">
        <v>45.81</v>
      </c>
      <c r="AD67" s="2">
        <f t="shared" ref="AD67" si="9">Y67-Z67</f>
        <v>1.5600000000000023</v>
      </c>
      <c r="AE67" s="148" t="e">
        <f>AC67/#REF!-1</f>
        <v>#REF!</v>
      </c>
    </row>
    <row r="68" spans="23:31" x14ac:dyDescent="0.25">
      <c r="W68" s="143">
        <v>42384</v>
      </c>
      <c r="X68" s="12">
        <v>43.88</v>
      </c>
      <c r="Y68" s="12">
        <v>45.36</v>
      </c>
      <c r="Z68" s="12">
        <v>43.45</v>
      </c>
      <c r="AA68" s="12">
        <v>44.5</v>
      </c>
      <c r="AB68" s="105">
        <v>16408600</v>
      </c>
      <c r="AC68" s="12">
        <v>44.36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42480</v>
      </c>
      <c r="X2" s="12">
        <v>103.02</v>
      </c>
      <c r="Y2" s="12">
        <v>103.48</v>
      </c>
      <c r="Z2" s="12">
        <v>101.96</v>
      </c>
      <c r="AA2" s="12">
        <v>103.27</v>
      </c>
      <c r="AB2" s="105">
        <v>7676600</v>
      </c>
      <c r="AC2" s="12">
        <v>103.27</v>
      </c>
      <c r="AD2" s="2">
        <f>Y2-Z2</f>
        <v>1.5200000000000102</v>
      </c>
      <c r="AE2" s="148">
        <f>AC2/AC3-1</f>
        <v>6.1379579111457971E-3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42479</v>
      </c>
      <c r="X3" s="12">
        <v>102</v>
      </c>
      <c r="Y3" s="12">
        <v>103.64</v>
      </c>
      <c r="Z3" s="12">
        <v>101.93</v>
      </c>
      <c r="AA3" s="12">
        <v>102.64</v>
      </c>
      <c r="AB3" s="105">
        <v>10494900</v>
      </c>
      <c r="AC3" s="12">
        <v>102.64</v>
      </c>
      <c r="AD3" s="2">
        <f t="shared" ref="AD3:AD66" si="1">Y3-Z3</f>
        <v>1.7099999999999937</v>
      </c>
      <c r="AE3" s="148">
        <f t="shared" ref="AE3:AE66" si="2">AC3/AC4-1</f>
        <v>1.1430823807646817E-2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103.27</v>
      </c>
      <c r="T4" s="173"/>
      <c r="W4" s="143">
        <v>42478</v>
      </c>
      <c r="X4" s="12">
        <v>99.6</v>
      </c>
      <c r="Y4" s="12">
        <v>101.95</v>
      </c>
      <c r="Z4" s="12">
        <v>99.5</v>
      </c>
      <c r="AA4" s="12">
        <v>101.48</v>
      </c>
      <c r="AB4" s="105">
        <v>10650400</v>
      </c>
      <c r="AC4" s="12">
        <v>101.48</v>
      </c>
      <c r="AD4" s="2">
        <f t="shared" si="1"/>
        <v>2.4500000000000028</v>
      </c>
      <c r="AE4" s="148">
        <f t="shared" si="2"/>
        <v>2.9313317780707893E-2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2581.75</v>
      </c>
      <c r="W5" s="143">
        <v>42475</v>
      </c>
      <c r="X5" s="12">
        <v>98.5</v>
      </c>
      <c r="Y5" s="12">
        <v>98.89</v>
      </c>
      <c r="Z5" s="12">
        <v>98.18</v>
      </c>
      <c r="AA5" s="12">
        <v>98.59</v>
      </c>
      <c r="AB5" s="105">
        <v>6117100</v>
      </c>
      <c r="AC5" s="12">
        <v>98.59</v>
      </c>
      <c r="AD5" s="2">
        <f t="shared" si="1"/>
        <v>0.70999999999999375</v>
      </c>
      <c r="AE5" s="148">
        <f t="shared" si="2"/>
        <v>-4.0555611882786557E-4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42474</v>
      </c>
      <c r="X6" s="12">
        <v>99.79</v>
      </c>
      <c r="Y6" s="12">
        <v>99.87</v>
      </c>
      <c r="Z6" s="12">
        <v>98.26</v>
      </c>
      <c r="AA6" s="12">
        <v>98.63</v>
      </c>
      <c r="AB6" s="105">
        <v>6641900</v>
      </c>
      <c r="AC6" s="12">
        <v>98.63</v>
      </c>
      <c r="AD6" s="2">
        <f t="shared" si="1"/>
        <v>1.6099999999999994</v>
      </c>
      <c r="AE6" s="148">
        <f t="shared" si="2"/>
        <v>-8.5444310414154456E-3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162.05999999999949</v>
      </c>
      <c r="R7" s="206"/>
      <c r="W7" s="143">
        <v>42473</v>
      </c>
      <c r="X7" s="12">
        <v>98.03</v>
      </c>
      <c r="Y7" s="12">
        <v>99.81</v>
      </c>
      <c r="Z7" s="12">
        <v>97.96</v>
      </c>
      <c r="AA7" s="12">
        <v>99.48</v>
      </c>
      <c r="AB7" s="105">
        <v>7932100</v>
      </c>
      <c r="AC7" s="12">
        <v>99.48</v>
      </c>
      <c r="AD7" s="2">
        <f t="shared" si="1"/>
        <v>1.8500000000000085</v>
      </c>
      <c r="AE7" s="148">
        <f t="shared" si="2"/>
        <v>2.1879815100154243E-2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6.6975521657732684E-2</v>
      </c>
      <c r="W8" s="143">
        <v>42472</v>
      </c>
      <c r="X8" s="12">
        <v>96.28</v>
      </c>
      <c r="Y8" s="12">
        <v>97.53</v>
      </c>
      <c r="Z8" s="12">
        <v>96.07</v>
      </c>
      <c r="AA8" s="12">
        <v>97.35</v>
      </c>
      <c r="AB8" s="105">
        <v>6213400</v>
      </c>
      <c r="AC8" s="12">
        <v>97.35</v>
      </c>
      <c r="AD8" s="2">
        <f t="shared" si="1"/>
        <v>1.460000000000008</v>
      </c>
      <c r="AE8" s="148">
        <f t="shared" si="2"/>
        <v>1.1218448114677537E-2</v>
      </c>
    </row>
    <row r="9" spans="1:31" x14ac:dyDescent="0.25">
      <c r="C9" s="4"/>
      <c r="D9" s="3"/>
      <c r="E9" s="3"/>
      <c r="F9" s="3"/>
      <c r="H9" s="81"/>
      <c r="W9" s="143">
        <v>42471</v>
      </c>
      <c r="X9" s="12">
        <v>96.93</v>
      </c>
      <c r="Y9" s="12">
        <v>97.64</v>
      </c>
      <c r="Z9" s="12">
        <v>96.2</v>
      </c>
      <c r="AA9" s="12">
        <v>96.27</v>
      </c>
      <c r="AB9" s="105">
        <v>5889000</v>
      </c>
      <c r="AC9" s="12">
        <v>96.27</v>
      </c>
      <c r="AD9" s="2">
        <f t="shared" si="1"/>
        <v>1.4399999999999977</v>
      </c>
      <c r="AE9" s="148">
        <f t="shared" si="2"/>
        <v>-1.5556938394524211E-3</v>
      </c>
    </row>
    <row r="10" spans="1:31" x14ac:dyDescent="0.25">
      <c r="W10" s="143">
        <v>42468</v>
      </c>
      <c r="X10" s="12">
        <v>96.63</v>
      </c>
      <c r="Y10" s="12">
        <v>96.84</v>
      </c>
      <c r="Z10" s="12">
        <v>95.8</v>
      </c>
      <c r="AA10" s="12">
        <v>96.42</v>
      </c>
      <c r="AB10" s="105">
        <v>6968300</v>
      </c>
      <c r="AC10" s="12">
        <v>96.42</v>
      </c>
      <c r="AD10" s="2">
        <f t="shared" si="1"/>
        <v>1.0400000000000063</v>
      </c>
      <c r="AE10" s="148">
        <f t="shared" si="2"/>
        <v>2.7038269550749838E-3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42467</v>
      </c>
      <c r="X11" s="12">
        <v>97.11</v>
      </c>
      <c r="Y11" s="12">
        <v>97.42</v>
      </c>
      <c r="Z11" s="12">
        <v>95.92</v>
      </c>
      <c r="AA11" s="12">
        <v>96.16</v>
      </c>
      <c r="AB11" s="105">
        <v>7502200</v>
      </c>
      <c r="AC11" s="12">
        <v>96.16</v>
      </c>
      <c r="AD11" s="2">
        <f t="shared" si="1"/>
        <v>1.5</v>
      </c>
      <c r="AE11" s="148">
        <f t="shared" si="2"/>
        <v>-1.3541239228559765E-2</v>
      </c>
    </row>
    <row r="12" spans="1:31" x14ac:dyDescent="0.25">
      <c r="W12" s="143">
        <v>42466</v>
      </c>
      <c r="X12" s="12">
        <v>96.96</v>
      </c>
      <c r="Y12" s="12">
        <v>97.63</v>
      </c>
      <c r="Z12" s="12">
        <v>96.83</v>
      </c>
      <c r="AA12" s="12">
        <v>97.48</v>
      </c>
      <c r="AB12" s="105">
        <v>6934400</v>
      </c>
      <c r="AC12" s="12">
        <v>97.48</v>
      </c>
      <c r="AD12" s="2">
        <f t="shared" si="1"/>
        <v>0.79999999999999716</v>
      </c>
      <c r="AE12" s="148">
        <f t="shared" si="2"/>
        <v>4.9484536082473607E-3</v>
      </c>
    </row>
    <row r="13" spans="1:31" x14ac:dyDescent="0.25">
      <c r="W13" s="143">
        <v>42465</v>
      </c>
      <c r="X13" s="12">
        <v>96.85</v>
      </c>
      <c r="Y13" s="12">
        <v>97.61</v>
      </c>
      <c r="Z13" s="12">
        <v>96.15</v>
      </c>
      <c r="AA13" s="12">
        <v>97</v>
      </c>
      <c r="AB13" s="105">
        <v>10769600</v>
      </c>
      <c r="AC13" s="12">
        <v>97</v>
      </c>
      <c r="AD13" s="2">
        <f t="shared" si="1"/>
        <v>1.4599999999999937</v>
      </c>
      <c r="AE13" s="148">
        <f t="shared" si="2"/>
        <v>-1.7024726388325973E-2</v>
      </c>
    </row>
    <row r="14" spans="1:31" x14ac:dyDescent="0.25">
      <c r="W14" s="143">
        <v>42464</v>
      </c>
      <c r="X14" s="12">
        <v>99.3</v>
      </c>
      <c r="Y14" s="12">
        <v>99.44</v>
      </c>
      <c r="Z14" s="12">
        <v>98.58</v>
      </c>
      <c r="AA14" s="12">
        <v>98.68</v>
      </c>
      <c r="AB14" s="105">
        <v>5262400</v>
      </c>
      <c r="AC14" s="12">
        <v>98.68</v>
      </c>
      <c r="AD14" s="2">
        <f t="shared" si="1"/>
        <v>0.85999999999999943</v>
      </c>
      <c r="AE14" s="148">
        <f t="shared" si="2"/>
        <v>-3.9366104774400945E-3</v>
      </c>
    </row>
    <row r="15" spans="1:31" x14ac:dyDescent="0.25">
      <c r="W15" s="143">
        <v>42461</v>
      </c>
      <c r="X15" s="12">
        <v>98.8</v>
      </c>
      <c r="Y15" s="12">
        <v>99.34</v>
      </c>
      <c r="Z15" s="12">
        <v>98.58</v>
      </c>
      <c r="AA15" s="12">
        <v>99.07</v>
      </c>
      <c r="AB15" s="105">
        <v>5869100</v>
      </c>
      <c r="AC15" s="12">
        <v>99.07</v>
      </c>
      <c r="AD15" s="2">
        <f t="shared" si="1"/>
        <v>0.76000000000000512</v>
      </c>
      <c r="AE15" s="148">
        <f t="shared" si="2"/>
        <v>-2.4166750578995533E-3</v>
      </c>
    </row>
    <row r="16" spans="1:31" x14ac:dyDescent="0.25">
      <c r="W16" s="143">
        <v>42460</v>
      </c>
      <c r="X16" s="12">
        <v>99.01</v>
      </c>
      <c r="Y16" s="12">
        <v>100.37</v>
      </c>
      <c r="Z16" s="12">
        <v>99.01</v>
      </c>
      <c r="AA16" s="12">
        <v>99.31</v>
      </c>
      <c r="AB16" s="105">
        <v>6974000</v>
      </c>
      <c r="AC16" s="12">
        <v>99.31</v>
      </c>
      <c r="AD16" s="2">
        <f t="shared" si="1"/>
        <v>1.3599999999999994</v>
      </c>
      <c r="AE16" s="148">
        <f t="shared" si="2"/>
        <v>4.044080477201506E-3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3" t="s">
        <v>167</v>
      </c>
      <c r="H17" s="253" t="s">
        <v>90</v>
      </c>
      <c r="I17" s="253" t="s">
        <v>174</v>
      </c>
      <c r="W17" s="143">
        <v>42459</v>
      </c>
      <c r="X17" s="12">
        <v>98.9</v>
      </c>
      <c r="Y17" s="12">
        <v>99.09</v>
      </c>
      <c r="Z17" s="12">
        <v>98.35</v>
      </c>
      <c r="AA17" s="12">
        <v>98.91</v>
      </c>
      <c r="AB17" s="105">
        <v>5649700</v>
      </c>
      <c r="AC17" s="12">
        <v>98.91</v>
      </c>
      <c r="AD17" s="2">
        <f t="shared" si="1"/>
        <v>0.74000000000000909</v>
      </c>
      <c r="AE17" s="148">
        <f t="shared" si="2"/>
        <v>7.640586797065918E-3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42458</v>
      </c>
      <c r="X18" s="12">
        <v>98</v>
      </c>
      <c r="Y18" s="12">
        <v>98.37</v>
      </c>
      <c r="Z18" s="12">
        <v>97.36</v>
      </c>
      <c r="AA18" s="12">
        <v>98.16</v>
      </c>
      <c r="AB18" s="105">
        <v>5124300</v>
      </c>
      <c r="AC18" s="12">
        <v>98.16</v>
      </c>
      <c r="AD18" s="2">
        <f t="shared" si="1"/>
        <v>1.0100000000000051</v>
      </c>
      <c r="AE18" s="148">
        <f t="shared" si="2"/>
        <v>7.1363033948412813E-4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42457</v>
      </c>
      <c r="X19" s="12">
        <v>97.5</v>
      </c>
      <c r="Y19" s="12">
        <v>98.46</v>
      </c>
      <c r="Z19" s="12">
        <v>97.45</v>
      </c>
      <c r="AA19" s="12">
        <v>98.09</v>
      </c>
      <c r="AB19" s="105">
        <v>5297100</v>
      </c>
      <c r="AC19" s="12">
        <v>98.09</v>
      </c>
      <c r="AD19" s="2">
        <f t="shared" si="1"/>
        <v>1.0099999999999909</v>
      </c>
      <c r="AE19" s="148">
        <f t="shared" si="2"/>
        <v>8.9487759720223714E-3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42453</v>
      </c>
      <c r="X20" s="12">
        <v>96.55</v>
      </c>
      <c r="Y20" s="12">
        <v>97.49</v>
      </c>
      <c r="Z20" s="12">
        <v>96.3</v>
      </c>
      <c r="AA20" s="12">
        <v>97.22</v>
      </c>
      <c r="AB20" s="105">
        <v>5547400</v>
      </c>
      <c r="AC20" s="12">
        <v>97.22</v>
      </c>
      <c r="AD20" s="2">
        <f t="shared" si="1"/>
        <v>1.1899999999999977</v>
      </c>
      <c r="AE20" s="148">
        <f t="shared" si="2"/>
        <v>4.0276773727150328E-3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42452</v>
      </c>
      <c r="X21" s="12">
        <v>97.72</v>
      </c>
      <c r="Y21" s="12">
        <v>97.85</v>
      </c>
      <c r="Z21" s="12">
        <v>96.75</v>
      </c>
      <c r="AA21" s="12">
        <v>96.83</v>
      </c>
      <c r="AB21" s="105">
        <v>5466600</v>
      </c>
      <c r="AC21" s="12">
        <v>96.83</v>
      </c>
      <c r="AD21" s="2">
        <f t="shared" si="1"/>
        <v>1.0999999999999943</v>
      </c>
      <c r="AE21" s="148">
        <f t="shared" si="2"/>
        <v>-7.6860012297601532E-3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42451</v>
      </c>
      <c r="X22" s="12">
        <v>97.59</v>
      </c>
      <c r="Y22" s="12">
        <v>98.32</v>
      </c>
      <c r="Z22" s="12">
        <v>97.44</v>
      </c>
      <c r="AA22" s="12">
        <v>97.58</v>
      </c>
      <c r="AB22" s="105">
        <v>6418700</v>
      </c>
      <c r="AC22" s="12">
        <v>97.58</v>
      </c>
      <c r="AD22" s="2">
        <f t="shared" si="1"/>
        <v>0.87999999999999545</v>
      </c>
      <c r="AE22" s="148">
        <f t="shared" si="2"/>
        <v>-8.9376396506194444E-3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42450</v>
      </c>
      <c r="X23" s="12">
        <v>98.92</v>
      </c>
      <c r="Y23" s="12">
        <v>99.12</v>
      </c>
      <c r="Z23" s="12">
        <v>97.7</v>
      </c>
      <c r="AA23" s="12">
        <v>98.46</v>
      </c>
      <c r="AB23" s="105">
        <v>7039800</v>
      </c>
      <c r="AC23" s="12">
        <v>98.46</v>
      </c>
      <c r="AD23" s="2">
        <f t="shared" si="1"/>
        <v>1.4200000000000017</v>
      </c>
      <c r="AE23" s="148">
        <f t="shared" si="2"/>
        <v>-7.4596774193549376E-3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42447</v>
      </c>
      <c r="X24" s="12">
        <v>99.98</v>
      </c>
      <c r="Y24" s="12">
        <v>100.15</v>
      </c>
      <c r="Z24" s="12">
        <v>98.96</v>
      </c>
      <c r="AA24" s="12">
        <v>99.2</v>
      </c>
      <c r="AB24" s="105">
        <v>10073800</v>
      </c>
      <c r="AC24" s="12">
        <v>99.2</v>
      </c>
      <c r="AD24" s="2">
        <f t="shared" si="1"/>
        <v>1.1900000000000119</v>
      </c>
      <c r="AE24" s="148">
        <f t="shared" si="2"/>
        <v>-4.0160642570280514E-3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42446</v>
      </c>
      <c r="X25" s="12">
        <v>98.28</v>
      </c>
      <c r="Y25" s="12">
        <v>99.91</v>
      </c>
      <c r="Z25" s="12">
        <v>98.28</v>
      </c>
      <c r="AA25" s="12">
        <v>99.6</v>
      </c>
      <c r="AB25" s="105">
        <v>6372900</v>
      </c>
      <c r="AC25" s="12">
        <v>99.6</v>
      </c>
      <c r="AD25" s="2">
        <f t="shared" si="1"/>
        <v>1.6299999999999955</v>
      </c>
      <c r="AE25" s="148">
        <f t="shared" si="2"/>
        <v>1.1783827712312123E-2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42445</v>
      </c>
      <c r="X26" s="12">
        <v>98.16</v>
      </c>
      <c r="Y26" s="12">
        <v>99.08</v>
      </c>
      <c r="Z26" s="12">
        <v>97.47</v>
      </c>
      <c r="AA26" s="12">
        <v>98.44</v>
      </c>
      <c r="AB26" s="105">
        <v>5997600</v>
      </c>
      <c r="AC26" s="12">
        <v>98.44</v>
      </c>
      <c r="AD26" s="2">
        <f t="shared" si="1"/>
        <v>1.6099999999999994</v>
      </c>
      <c r="AE26" s="148">
        <f t="shared" si="2"/>
        <v>2.0358306188925646E-3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42444</v>
      </c>
      <c r="X27" s="12">
        <v>98.02</v>
      </c>
      <c r="Y27" s="12">
        <v>98.33</v>
      </c>
      <c r="Z27" s="12">
        <v>97.39</v>
      </c>
      <c r="AA27" s="12">
        <v>98.24</v>
      </c>
      <c r="AB27" s="105">
        <v>5895600</v>
      </c>
      <c r="AC27" s="12">
        <v>98.24</v>
      </c>
      <c r="AD27" s="2">
        <f t="shared" si="1"/>
        <v>0.93999999999999773</v>
      </c>
      <c r="AE27" s="148">
        <f t="shared" si="2"/>
        <v>-5.7686468980873151E-3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42443</v>
      </c>
      <c r="X28" s="12">
        <v>97.94</v>
      </c>
      <c r="Y28" s="12">
        <v>99.22</v>
      </c>
      <c r="Z28" s="12">
        <v>97.84</v>
      </c>
      <c r="AA28" s="12">
        <v>98.81</v>
      </c>
      <c r="AB28" s="105">
        <v>6157400</v>
      </c>
      <c r="AC28" s="12">
        <v>98.81</v>
      </c>
      <c r="AD28" s="2">
        <f t="shared" si="1"/>
        <v>1.3799999999999955</v>
      </c>
      <c r="AE28" s="148">
        <f t="shared" si="2"/>
        <v>8.8829895854605212E-3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42440</v>
      </c>
      <c r="X29" s="12">
        <v>97.57</v>
      </c>
      <c r="Y29" s="12">
        <v>98.35</v>
      </c>
      <c r="Z29" s="12">
        <v>97.54</v>
      </c>
      <c r="AA29" s="12">
        <v>97.94</v>
      </c>
      <c r="AB29" s="105">
        <v>5560600</v>
      </c>
      <c r="AC29" s="12">
        <v>97.94</v>
      </c>
      <c r="AD29" s="2">
        <f t="shared" si="1"/>
        <v>0.80999999999998806</v>
      </c>
      <c r="AE29" s="148">
        <f t="shared" si="2"/>
        <v>9.27452596867262E-3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42439</v>
      </c>
      <c r="X30" s="12">
        <v>97.94</v>
      </c>
      <c r="Y30" s="12">
        <v>98.42</v>
      </c>
      <c r="Z30" s="12">
        <v>95.87</v>
      </c>
      <c r="AA30" s="12">
        <v>97.04</v>
      </c>
      <c r="AB30" s="105">
        <v>5417500</v>
      </c>
      <c r="AC30" s="12">
        <v>97.04</v>
      </c>
      <c r="AD30" s="2">
        <f t="shared" si="1"/>
        <v>2.5499999999999972</v>
      </c>
      <c r="AE30" s="148">
        <f t="shared" si="2"/>
        <v>-6.3485562154412811E-3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42438</v>
      </c>
      <c r="X31" s="12">
        <v>98</v>
      </c>
      <c r="Y31" s="12">
        <v>98.24</v>
      </c>
      <c r="Z31" s="12">
        <v>96.81</v>
      </c>
      <c r="AA31" s="12">
        <v>97.66</v>
      </c>
      <c r="AB31" s="105">
        <v>7009200</v>
      </c>
      <c r="AC31" s="12">
        <v>97.66</v>
      </c>
      <c r="AD31" s="2">
        <f t="shared" si="1"/>
        <v>1.4299999999999926</v>
      </c>
      <c r="AE31" s="148">
        <f t="shared" si="2"/>
        <v>-1.6356573297893195E-3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42437</v>
      </c>
      <c r="X32" s="12">
        <v>98.93</v>
      </c>
      <c r="Y32" s="12">
        <v>98.98</v>
      </c>
      <c r="Z32" s="12">
        <v>97.6</v>
      </c>
      <c r="AA32" s="12">
        <v>97.82</v>
      </c>
      <c r="AB32" s="105">
        <v>6156700</v>
      </c>
      <c r="AC32" s="12">
        <v>97.82</v>
      </c>
      <c r="AD32" s="2">
        <f t="shared" si="1"/>
        <v>1.3800000000000097</v>
      </c>
      <c r="AE32" s="148">
        <f t="shared" si="2"/>
        <v>-1.5796357782473125E-2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42436</v>
      </c>
      <c r="X33" s="12">
        <v>98.57</v>
      </c>
      <c r="Y33" s="12">
        <v>99.71</v>
      </c>
      <c r="Z33" s="12">
        <v>98.48</v>
      </c>
      <c r="AA33" s="12">
        <v>99.39</v>
      </c>
      <c r="AB33" s="105">
        <v>7174200</v>
      </c>
      <c r="AC33" s="12">
        <v>99.39</v>
      </c>
      <c r="AD33" s="2">
        <f t="shared" si="1"/>
        <v>1.2299999999999898</v>
      </c>
      <c r="AE33" s="148">
        <f t="shared" si="2"/>
        <v>9.2404549147033777E-3</v>
      </c>
    </row>
    <row r="34" spans="2:31" x14ac:dyDescent="0.25">
      <c r="W34" s="143">
        <v>42433</v>
      </c>
      <c r="X34" s="12">
        <v>99</v>
      </c>
      <c r="Y34" s="12">
        <v>99.21</v>
      </c>
      <c r="Z34" s="12">
        <v>97.9</v>
      </c>
      <c r="AA34" s="12">
        <v>98.48</v>
      </c>
      <c r="AB34" s="105">
        <v>6703000</v>
      </c>
      <c r="AC34" s="12">
        <v>98.48</v>
      </c>
      <c r="AD34" s="2">
        <f t="shared" si="1"/>
        <v>1.3099999999999881</v>
      </c>
      <c r="AE34" s="148">
        <f t="shared" si="2"/>
        <v>-3.4405990690142829E-3</v>
      </c>
    </row>
    <row r="35" spans="2:31" x14ac:dyDescent="0.25">
      <c r="W35" s="143">
        <v>42432</v>
      </c>
      <c r="X35" s="12">
        <v>97.79</v>
      </c>
      <c r="Y35" s="12">
        <v>98.84</v>
      </c>
      <c r="Z35" s="12">
        <v>96.89</v>
      </c>
      <c r="AA35" s="12">
        <v>98.82</v>
      </c>
      <c r="AB35" s="105">
        <v>8536100</v>
      </c>
      <c r="AC35" s="12">
        <v>98.82</v>
      </c>
      <c r="AD35" s="2">
        <f t="shared" si="1"/>
        <v>1.9500000000000028</v>
      </c>
      <c r="AE35" s="148">
        <f t="shared" si="2"/>
        <v>1.8762886597938122E-2</v>
      </c>
    </row>
    <row r="36" spans="2:31" x14ac:dyDescent="0.25">
      <c r="W36" s="143">
        <v>42431</v>
      </c>
      <c r="X36" s="12">
        <v>97.67</v>
      </c>
      <c r="Y36" s="12">
        <v>97.83</v>
      </c>
      <c r="Z36" s="12">
        <v>96.41</v>
      </c>
      <c r="AA36" s="12">
        <v>97</v>
      </c>
      <c r="AB36" s="105">
        <v>6443600</v>
      </c>
      <c r="AC36" s="12">
        <v>97</v>
      </c>
      <c r="AD36" s="2">
        <f t="shared" si="1"/>
        <v>1.4200000000000017</v>
      </c>
      <c r="AE36" s="148">
        <f t="shared" si="2"/>
        <v>-6.6564260112648155E-3</v>
      </c>
    </row>
    <row r="37" spans="2:31" x14ac:dyDescent="0.25">
      <c r="W37" s="143">
        <v>42430</v>
      </c>
      <c r="X37" s="12">
        <v>95.9</v>
      </c>
      <c r="Y37" s="12">
        <v>97.66</v>
      </c>
      <c r="Z37" s="12">
        <v>95.53</v>
      </c>
      <c r="AA37" s="12">
        <v>97.65</v>
      </c>
      <c r="AB37" s="105">
        <v>7118000</v>
      </c>
      <c r="AC37" s="12">
        <v>97.65</v>
      </c>
      <c r="AD37" s="2">
        <f t="shared" si="1"/>
        <v>2.1299999999999955</v>
      </c>
      <c r="AE37" s="148">
        <f t="shared" si="2"/>
        <v>2.229899497487442E-2</v>
      </c>
    </row>
    <row r="38" spans="2:31" x14ac:dyDescent="0.25">
      <c r="W38" s="143">
        <v>42429</v>
      </c>
      <c r="X38" s="12">
        <v>95.31</v>
      </c>
      <c r="Y38" s="12">
        <v>96.29</v>
      </c>
      <c r="Z38" s="12">
        <v>95.23</v>
      </c>
      <c r="AA38" s="12">
        <v>95.52</v>
      </c>
      <c r="AB38" s="105">
        <v>6620200</v>
      </c>
      <c r="AC38" s="12">
        <v>95.52</v>
      </c>
      <c r="AD38" s="2">
        <f t="shared" si="1"/>
        <v>1.0600000000000023</v>
      </c>
      <c r="AE38" s="148">
        <f t="shared" si="2"/>
        <v>2.2033364809568301E-3</v>
      </c>
    </row>
    <row r="39" spans="2:31" x14ac:dyDescent="0.25">
      <c r="W39" s="143">
        <v>42426</v>
      </c>
      <c r="X39" s="12">
        <v>95.71</v>
      </c>
      <c r="Y39" s="12">
        <v>96.22</v>
      </c>
      <c r="Z39" s="12">
        <v>95.28</v>
      </c>
      <c r="AA39" s="12">
        <v>95.31</v>
      </c>
      <c r="AB39" s="105">
        <v>5264600</v>
      </c>
      <c r="AC39" s="12">
        <v>95.31</v>
      </c>
      <c r="AD39" s="2">
        <f t="shared" si="1"/>
        <v>0.93999999999999773</v>
      </c>
      <c r="AE39" s="148">
        <f t="shared" si="2"/>
        <v>-3.5546262415054874E-3</v>
      </c>
    </row>
    <row r="40" spans="2:31" ht="20.25" thickBot="1" x14ac:dyDescent="0.35">
      <c r="O40" s="427" t="s">
        <v>78</v>
      </c>
      <c r="P40" s="427"/>
      <c r="T40" s="101" t="s">
        <v>115</v>
      </c>
      <c r="W40" s="143">
        <v>42425</v>
      </c>
      <c r="X40" s="12">
        <v>95.92</v>
      </c>
      <c r="Y40" s="12">
        <v>95.95</v>
      </c>
      <c r="Z40" s="12">
        <v>94.35</v>
      </c>
      <c r="AA40" s="12">
        <v>95.65</v>
      </c>
      <c r="AB40" s="105">
        <v>4536900</v>
      </c>
      <c r="AC40" s="12">
        <v>95.65</v>
      </c>
      <c r="AD40" s="2">
        <f t="shared" si="1"/>
        <v>1.6000000000000085</v>
      </c>
      <c r="AE40" s="148">
        <f t="shared" si="2"/>
        <v>2.3053547102587224E-3</v>
      </c>
    </row>
    <row r="41" spans="2:31" ht="15.75" thickTop="1" x14ac:dyDescent="0.25">
      <c r="O41" s="93">
        <v>1.1000000000000001</v>
      </c>
      <c r="P41" s="93">
        <f>O41*$Q$4</f>
        <v>113.59700000000001</v>
      </c>
      <c r="Q41" s="2"/>
      <c r="T41" s="138" t="s">
        <v>100</v>
      </c>
      <c r="U41" s="108">
        <v>102.64</v>
      </c>
      <c r="W41" s="143">
        <v>42424</v>
      </c>
      <c r="X41" s="12">
        <v>94.65</v>
      </c>
      <c r="Y41" s="12">
        <v>95.75</v>
      </c>
      <c r="Z41" s="12">
        <v>93.23</v>
      </c>
      <c r="AA41" s="12">
        <v>95.43</v>
      </c>
      <c r="AB41" s="105">
        <v>6913000</v>
      </c>
      <c r="AC41" s="12">
        <v>95.43</v>
      </c>
      <c r="AD41" s="2">
        <f t="shared" si="1"/>
        <v>2.519999999999996</v>
      </c>
      <c r="AE41" s="148">
        <f t="shared" si="2"/>
        <v>5.2421891381859709E-4</v>
      </c>
    </row>
    <row r="42" spans="2:31" x14ac:dyDescent="0.25">
      <c r="O42" s="93">
        <v>1.0900000000000001</v>
      </c>
      <c r="P42" s="93">
        <f t="shared" ref="P42:P61" si="8">O42*$Q$4</f>
        <v>112.5643</v>
      </c>
      <c r="Q42" s="2"/>
      <c r="T42" s="103" t="s">
        <v>101</v>
      </c>
      <c r="U42" s="98">
        <v>103.02</v>
      </c>
      <c r="W42" s="143">
        <v>42423</v>
      </c>
      <c r="X42" s="12">
        <v>96.5</v>
      </c>
      <c r="Y42" s="12">
        <v>96.82</v>
      </c>
      <c r="Z42" s="12">
        <v>95.15</v>
      </c>
      <c r="AA42" s="12">
        <v>95.38</v>
      </c>
      <c r="AB42" s="105">
        <v>6181600</v>
      </c>
      <c r="AC42" s="12">
        <v>95.38</v>
      </c>
      <c r="AD42" s="2">
        <f t="shared" si="1"/>
        <v>1.6699999999999875</v>
      </c>
      <c r="AE42" s="148">
        <f t="shared" si="2"/>
        <v>-1.0272906506174184E-2</v>
      </c>
    </row>
    <row r="43" spans="2:31" x14ac:dyDescent="0.25">
      <c r="O43" s="93">
        <v>1.08</v>
      </c>
      <c r="P43" s="93">
        <f t="shared" si="8"/>
        <v>111.5316</v>
      </c>
      <c r="Q43" s="2"/>
      <c r="T43" s="103" t="s">
        <v>102</v>
      </c>
      <c r="U43" s="98" t="s">
        <v>378</v>
      </c>
      <c r="W43" s="143">
        <v>42422</v>
      </c>
      <c r="X43" s="12">
        <v>95.01</v>
      </c>
      <c r="Y43" s="12">
        <v>97</v>
      </c>
      <c r="Z43" s="12">
        <v>95.01</v>
      </c>
      <c r="AA43" s="12">
        <v>96.37</v>
      </c>
      <c r="AB43" s="105">
        <v>6932000</v>
      </c>
      <c r="AC43" s="12">
        <v>96.37</v>
      </c>
      <c r="AD43" s="2">
        <f t="shared" si="1"/>
        <v>1.9899999999999949</v>
      </c>
      <c r="AE43" s="148">
        <f t="shared" si="2"/>
        <v>1.4314282707083459E-2</v>
      </c>
    </row>
    <row r="44" spans="2:31" x14ac:dyDescent="0.25">
      <c r="O44" s="93">
        <v>1.07</v>
      </c>
      <c r="P44" s="93">
        <f t="shared" si="8"/>
        <v>110.49890000000001</v>
      </c>
      <c r="Q44" s="2"/>
      <c r="T44" s="103" t="s">
        <v>103</v>
      </c>
      <c r="U44" s="98" t="s">
        <v>379</v>
      </c>
      <c r="W44" s="143">
        <v>42419</v>
      </c>
      <c r="X44" s="12">
        <v>95.23</v>
      </c>
      <c r="Y44" s="12">
        <v>95.72</v>
      </c>
      <c r="Z44" s="12">
        <v>94.56</v>
      </c>
      <c r="AA44" s="12">
        <v>95.01</v>
      </c>
      <c r="AB44" s="105">
        <v>6664400</v>
      </c>
      <c r="AC44" s="12">
        <v>95.01</v>
      </c>
      <c r="AD44" s="2">
        <f t="shared" si="1"/>
        <v>1.1599999999999966</v>
      </c>
      <c r="AE44" s="148">
        <f t="shared" si="2"/>
        <v>-1.6812020594725308E-3</v>
      </c>
    </row>
    <row r="45" spans="2:31" x14ac:dyDescent="0.25">
      <c r="O45" s="93">
        <v>1.06</v>
      </c>
      <c r="P45" s="93">
        <f t="shared" si="8"/>
        <v>109.4662</v>
      </c>
      <c r="Q45" s="2"/>
      <c r="T45" s="103" t="s">
        <v>104</v>
      </c>
      <c r="U45" s="98">
        <v>109.28</v>
      </c>
      <c r="W45" s="143">
        <v>42418</v>
      </c>
      <c r="X45" s="12">
        <v>96.34</v>
      </c>
      <c r="Y45" s="12">
        <v>96.45</v>
      </c>
      <c r="Z45" s="12">
        <v>94.45</v>
      </c>
      <c r="AA45" s="12">
        <v>95.17</v>
      </c>
      <c r="AB45" s="105">
        <v>8727200</v>
      </c>
      <c r="AC45" s="12">
        <v>95.17</v>
      </c>
      <c r="AD45" s="2">
        <f t="shared" si="1"/>
        <v>2</v>
      </c>
      <c r="AE45" s="148">
        <f t="shared" si="2"/>
        <v>-3.4554973821989687E-3</v>
      </c>
    </row>
    <row r="46" spans="2:31" x14ac:dyDescent="0.25">
      <c r="O46" s="93">
        <v>1.05</v>
      </c>
      <c r="P46" s="93">
        <f t="shared" si="8"/>
        <v>108.4335</v>
      </c>
      <c r="Q46" s="2"/>
      <c r="T46" s="103" t="s">
        <v>105</v>
      </c>
      <c r="U46" s="98">
        <v>1.4686999999999999</v>
      </c>
      <c r="W46" s="143">
        <v>42417</v>
      </c>
      <c r="X46" s="12">
        <v>93.67</v>
      </c>
      <c r="Y46" s="12">
        <v>96.44</v>
      </c>
      <c r="Z46" s="12">
        <v>93.56</v>
      </c>
      <c r="AA46" s="12">
        <v>95.5</v>
      </c>
      <c r="AB46" s="105">
        <v>12288200</v>
      </c>
      <c r="AC46" s="12">
        <v>95.5</v>
      </c>
      <c r="AD46" s="2">
        <f t="shared" si="1"/>
        <v>2.8799999999999955</v>
      </c>
      <c r="AE46" s="148">
        <f t="shared" si="2"/>
        <v>2.7876439565170719E-2</v>
      </c>
    </row>
    <row r="47" spans="2:31" x14ac:dyDescent="0.25">
      <c r="O47" s="93">
        <v>1.04</v>
      </c>
      <c r="P47" s="93">
        <f t="shared" si="8"/>
        <v>107.4008</v>
      </c>
      <c r="Q47" s="2"/>
      <c r="T47" s="103" t="s">
        <v>106</v>
      </c>
      <c r="U47" s="98" t="s">
        <v>273</v>
      </c>
      <c r="W47" s="143">
        <v>42416</v>
      </c>
      <c r="X47" s="12">
        <v>92.47</v>
      </c>
      <c r="Y47" s="12">
        <v>93.31</v>
      </c>
      <c r="Z47" s="12">
        <v>91.79</v>
      </c>
      <c r="AA47" s="12">
        <v>92.91</v>
      </c>
      <c r="AB47" s="105">
        <v>8965800</v>
      </c>
      <c r="AC47" s="12">
        <v>92.91</v>
      </c>
      <c r="AD47" s="2">
        <f t="shared" si="1"/>
        <v>1.519999999999996</v>
      </c>
      <c r="AE47" s="148">
        <f t="shared" si="2"/>
        <v>1.9308831596269727E-2</v>
      </c>
    </row>
    <row r="48" spans="2:31" x14ac:dyDescent="0.25">
      <c r="O48" s="93">
        <v>1.03</v>
      </c>
      <c r="P48" s="93">
        <f t="shared" si="8"/>
        <v>106.3681</v>
      </c>
      <c r="Q48" s="2"/>
      <c r="T48" s="103"/>
      <c r="U48" s="98"/>
      <c r="W48" s="143">
        <v>42412</v>
      </c>
      <c r="X48" s="12">
        <v>91.52</v>
      </c>
      <c r="Y48" s="12">
        <v>91.59</v>
      </c>
      <c r="Z48" s="12">
        <v>89.61</v>
      </c>
      <c r="AA48" s="12">
        <v>91.15</v>
      </c>
      <c r="AB48" s="105">
        <v>10754700</v>
      </c>
      <c r="AC48" s="12">
        <v>91.15</v>
      </c>
      <c r="AD48" s="2">
        <f t="shared" si="1"/>
        <v>1.980000000000004</v>
      </c>
      <c r="AE48" s="148">
        <f t="shared" si="2"/>
        <v>9.3012955375928463E-3</v>
      </c>
    </row>
    <row r="49" spans="15:31" x14ac:dyDescent="0.25">
      <c r="O49" s="93">
        <v>1.02</v>
      </c>
      <c r="P49" s="93">
        <f t="shared" si="8"/>
        <v>105.33539999999999</v>
      </c>
      <c r="Q49" s="2"/>
      <c r="T49" s="103" t="s">
        <v>107</v>
      </c>
      <c r="U49" s="98" t="s">
        <v>380</v>
      </c>
      <c r="W49" s="143">
        <v>42411</v>
      </c>
      <c r="X49" s="12">
        <v>87</v>
      </c>
      <c r="Y49" s="12">
        <v>91.06</v>
      </c>
      <c r="Z49" s="12">
        <v>86.96</v>
      </c>
      <c r="AA49" s="12">
        <v>90.31</v>
      </c>
      <c r="AB49" s="105">
        <v>17332300</v>
      </c>
      <c r="AC49" s="12">
        <v>90.31</v>
      </c>
      <c r="AD49" s="2">
        <f t="shared" si="1"/>
        <v>4.1000000000000085</v>
      </c>
      <c r="AE49" s="148">
        <f t="shared" si="2"/>
        <v>1.6432189082723703E-2</v>
      </c>
    </row>
    <row r="50" spans="15:31" x14ac:dyDescent="0.25">
      <c r="O50" s="93">
        <v>1.01</v>
      </c>
      <c r="P50" s="93">
        <f t="shared" si="8"/>
        <v>104.3027</v>
      </c>
      <c r="Q50" s="2"/>
      <c r="T50" s="103" t="s">
        <v>108</v>
      </c>
      <c r="U50" s="98" t="s">
        <v>215</v>
      </c>
      <c r="W50" s="143">
        <v>42410</v>
      </c>
      <c r="X50" s="12">
        <v>88</v>
      </c>
      <c r="Y50" s="12">
        <v>90.03</v>
      </c>
      <c r="Z50" s="12">
        <v>86.25</v>
      </c>
      <c r="AA50" s="12">
        <v>88.85</v>
      </c>
      <c r="AB50" s="105">
        <v>32573500</v>
      </c>
      <c r="AC50" s="12">
        <v>88.85</v>
      </c>
      <c r="AD50" s="2">
        <f t="shared" si="1"/>
        <v>3.7800000000000011</v>
      </c>
      <c r="AE50" s="148">
        <f t="shared" si="2"/>
        <v>-3.758665511265169E-2</v>
      </c>
    </row>
    <row r="51" spans="15:31" x14ac:dyDescent="0.25">
      <c r="O51" s="93">
        <v>1</v>
      </c>
      <c r="P51" s="93">
        <f t="shared" si="8"/>
        <v>103.27</v>
      </c>
      <c r="Q51" s="2"/>
      <c r="T51" s="103" t="s">
        <v>109</v>
      </c>
      <c r="U51" s="100">
        <v>7712027</v>
      </c>
      <c r="W51" s="143">
        <v>42409</v>
      </c>
      <c r="X51" s="12">
        <v>90.15</v>
      </c>
      <c r="Y51" s="12">
        <v>93.2</v>
      </c>
      <c r="Z51" s="12">
        <v>89.04</v>
      </c>
      <c r="AA51" s="12">
        <v>92.32</v>
      </c>
      <c r="AB51" s="105">
        <v>15166900</v>
      </c>
      <c r="AC51" s="12">
        <v>92.32</v>
      </c>
      <c r="AD51" s="2">
        <f t="shared" si="1"/>
        <v>4.1599999999999966</v>
      </c>
      <c r="AE51" s="148">
        <f t="shared" si="2"/>
        <v>2.1710811984367862E-3</v>
      </c>
    </row>
    <row r="52" spans="15:31" x14ac:dyDescent="0.25">
      <c r="O52" s="93">
        <v>0.99</v>
      </c>
      <c r="P52" s="93">
        <f t="shared" si="8"/>
        <v>102.23729999999999</v>
      </c>
      <c r="Q52" s="2"/>
      <c r="T52" s="103" t="s">
        <v>112</v>
      </c>
      <c r="U52" s="100">
        <v>8269540</v>
      </c>
      <c r="W52" s="143">
        <v>42408</v>
      </c>
      <c r="X52" s="12">
        <v>92.56</v>
      </c>
      <c r="Y52" s="12">
        <v>92.96</v>
      </c>
      <c r="Z52" s="12">
        <v>89.51</v>
      </c>
      <c r="AA52" s="12">
        <v>92.12</v>
      </c>
      <c r="AB52" s="105">
        <v>13658400</v>
      </c>
      <c r="AC52" s="12">
        <v>92.12</v>
      </c>
      <c r="AD52" s="2">
        <f t="shared" si="1"/>
        <v>3.4499999999999886</v>
      </c>
      <c r="AE52" s="148">
        <f t="shared" si="2"/>
        <v>-1.8956336528221485E-2</v>
      </c>
    </row>
    <row r="53" spans="15:31" x14ac:dyDescent="0.25">
      <c r="O53" s="93">
        <v>0.98</v>
      </c>
      <c r="P53" s="93">
        <f t="shared" si="8"/>
        <v>101.2046</v>
      </c>
      <c r="Q53" s="2"/>
      <c r="T53" s="103" t="s">
        <v>110</v>
      </c>
      <c r="U53" s="98" t="s">
        <v>381</v>
      </c>
      <c r="W53" s="143">
        <v>42405</v>
      </c>
      <c r="X53" s="12">
        <v>95.32</v>
      </c>
      <c r="Y53" s="12">
        <v>95.39</v>
      </c>
      <c r="Z53" s="12">
        <v>93.47</v>
      </c>
      <c r="AA53" s="12">
        <v>93.9</v>
      </c>
      <c r="AB53" s="105">
        <v>8823000</v>
      </c>
      <c r="AC53" s="12">
        <v>93.9</v>
      </c>
      <c r="AD53" s="2">
        <f t="shared" si="1"/>
        <v>1.9200000000000017</v>
      </c>
      <c r="AE53" s="148">
        <f t="shared" si="2"/>
        <v>-1.6032694121345448E-2</v>
      </c>
    </row>
    <row r="54" spans="15:31" x14ac:dyDescent="0.25">
      <c r="O54" s="93">
        <v>0.97</v>
      </c>
      <c r="P54" s="93">
        <f t="shared" si="8"/>
        <v>100.17189999999999</v>
      </c>
      <c r="T54" s="103" t="s">
        <v>113</v>
      </c>
      <c r="U54" s="98">
        <v>19.3</v>
      </c>
      <c r="W54" s="143">
        <v>42404</v>
      </c>
      <c r="X54" s="12">
        <v>94.87</v>
      </c>
      <c r="Y54" s="12">
        <v>96.73</v>
      </c>
      <c r="Z54" s="12">
        <v>94.6</v>
      </c>
      <c r="AA54" s="12">
        <v>95.43</v>
      </c>
      <c r="AB54" s="105">
        <v>8207900</v>
      </c>
      <c r="AC54" s="12">
        <v>95.43</v>
      </c>
      <c r="AD54" s="2">
        <f t="shared" si="1"/>
        <v>2.1300000000000097</v>
      </c>
      <c r="AE54" s="148">
        <f t="shared" si="2"/>
        <v>3.0481395837713698E-3</v>
      </c>
    </row>
    <row r="55" spans="15:31" x14ac:dyDescent="0.25">
      <c r="O55" s="93">
        <v>0.96</v>
      </c>
      <c r="P55" s="93">
        <f t="shared" si="8"/>
        <v>99.139199999999988</v>
      </c>
      <c r="T55" s="103" t="s">
        <v>114</v>
      </c>
      <c r="U55" s="98">
        <v>5.35</v>
      </c>
      <c r="W55" s="143">
        <v>42403</v>
      </c>
      <c r="X55" s="12">
        <v>94.1</v>
      </c>
      <c r="Y55" s="12">
        <v>95.41</v>
      </c>
      <c r="Z55" s="12">
        <v>92.42</v>
      </c>
      <c r="AA55" s="12">
        <v>95.14</v>
      </c>
      <c r="AB55" s="105">
        <v>10860700</v>
      </c>
      <c r="AC55" s="12">
        <v>95.14</v>
      </c>
      <c r="AD55" s="2">
        <f t="shared" si="1"/>
        <v>2.9899999999999949</v>
      </c>
      <c r="AE55" s="148">
        <f t="shared" si="2"/>
        <v>2.1692439862542878E-2</v>
      </c>
    </row>
    <row r="56" spans="15:31" x14ac:dyDescent="0.25">
      <c r="O56" s="93">
        <v>0.95</v>
      </c>
      <c r="P56" s="93">
        <f t="shared" si="8"/>
        <v>98.106499999999997</v>
      </c>
      <c r="T56" s="103" t="s">
        <v>111</v>
      </c>
      <c r="U56" s="98" t="s">
        <v>280</v>
      </c>
      <c r="W56" s="143">
        <v>42402</v>
      </c>
      <c r="X56" s="12">
        <v>94</v>
      </c>
      <c r="Y56" s="12">
        <v>94.17</v>
      </c>
      <c r="Z56" s="12">
        <v>92.87</v>
      </c>
      <c r="AA56" s="12">
        <v>93.12</v>
      </c>
      <c r="AB56" s="105">
        <v>7101400</v>
      </c>
      <c r="AC56" s="12">
        <v>93.12</v>
      </c>
      <c r="AD56" s="2">
        <f t="shared" si="1"/>
        <v>1.2999999999999972</v>
      </c>
      <c r="AE56" s="148">
        <f t="shared" si="2"/>
        <v>-2.1334734629532282E-2</v>
      </c>
    </row>
    <row r="57" spans="15:31" x14ac:dyDescent="0.25">
      <c r="O57" s="93">
        <v>0.94</v>
      </c>
      <c r="P57" s="93">
        <f t="shared" si="8"/>
        <v>97.073799999999991</v>
      </c>
      <c r="W57" s="143">
        <v>42401</v>
      </c>
      <c r="X57" s="12">
        <v>95.08</v>
      </c>
      <c r="Y57" s="12">
        <v>95.71</v>
      </c>
      <c r="Z57" s="12">
        <v>94.7</v>
      </c>
      <c r="AA57" s="12">
        <v>95.15</v>
      </c>
      <c r="AB57" s="105">
        <v>6994200</v>
      </c>
      <c r="AC57" s="12">
        <v>95.15</v>
      </c>
      <c r="AD57" s="2">
        <f t="shared" si="1"/>
        <v>1.0099999999999909</v>
      </c>
      <c r="AE57" s="148">
        <f t="shared" si="2"/>
        <v>-6.9922771863910604E-3</v>
      </c>
    </row>
    <row r="58" spans="15:31" x14ac:dyDescent="0.25">
      <c r="O58" s="93">
        <v>0.93</v>
      </c>
      <c r="P58" s="93">
        <f t="shared" si="8"/>
        <v>96.0411</v>
      </c>
      <c r="W58" s="143">
        <v>42398</v>
      </c>
      <c r="X58" s="12">
        <v>94.21</v>
      </c>
      <c r="Y58" s="12">
        <v>95.82</v>
      </c>
      <c r="Z58" s="12">
        <v>93.63</v>
      </c>
      <c r="AA58" s="12">
        <v>95.82</v>
      </c>
      <c r="AB58" s="105">
        <v>8071700</v>
      </c>
      <c r="AC58" s="12">
        <v>95.82</v>
      </c>
      <c r="AD58" s="2">
        <f t="shared" si="1"/>
        <v>2.1899999999999977</v>
      </c>
      <c r="AE58" s="148">
        <f t="shared" si="2"/>
        <v>2.4484122741366354E-2</v>
      </c>
    </row>
    <row r="59" spans="15:31" x14ac:dyDescent="0.25">
      <c r="O59" s="93">
        <v>0.92</v>
      </c>
      <c r="P59" s="93">
        <f t="shared" si="8"/>
        <v>95.008399999999995</v>
      </c>
      <c r="W59" s="143">
        <v>42397</v>
      </c>
      <c r="X59" s="12">
        <v>95.2</v>
      </c>
      <c r="Y59" s="12">
        <v>95.2</v>
      </c>
      <c r="Z59" s="12">
        <v>92.37</v>
      </c>
      <c r="AA59" s="12">
        <v>93.53</v>
      </c>
      <c r="AB59" s="105">
        <v>7275600</v>
      </c>
      <c r="AC59" s="12">
        <v>93.53</v>
      </c>
      <c r="AD59" s="2">
        <f t="shared" si="1"/>
        <v>2.8299999999999983</v>
      </c>
      <c r="AE59" s="148">
        <f t="shared" si="2"/>
        <v>-8.3757421543679822E-3</v>
      </c>
    </row>
    <row r="60" spans="15:31" x14ac:dyDescent="0.25">
      <c r="O60" s="93">
        <v>0.91</v>
      </c>
      <c r="P60" s="93">
        <f t="shared" si="8"/>
        <v>93.975700000000003</v>
      </c>
      <c r="W60" s="143">
        <v>42396</v>
      </c>
      <c r="X60" s="12">
        <v>96.31</v>
      </c>
      <c r="Y60" s="12">
        <v>96.63</v>
      </c>
      <c r="Z60" s="12">
        <v>93.87</v>
      </c>
      <c r="AA60" s="12">
        <v>94.32</v>
      </c>
      <c r="AB60" s="105">
        <v>6292100</v>
      </c>
      <c r="AC60" s="12">
        <v>94.32</v>
      </c>
      <c r="AD60" s="2">
        <f t="shared" si="1"/>
        <v>2.7599999999999909</v>
      </c>
      <c r="AE60" s="148">
        <f t="shared" si="2"/>
        <v>-2.0255531318167708E-2</v>
      </c>
    </row>
    <row r="61" spans="15:31" x14ac:dyDescent="0.25">
      <c r="O61" s="93">
        <v>0.9</v>
      </c>
      <c r="P61" s="93">
        <f t="shared" si="8"/>
        <v>92.942999999999998</v>
      </c>
      <c r="W61" s="143">
        <v>42395</v>
      </c>
      <c r="X61" s="12">
        <v>95.49</v>
      </c>
      <c r="Y61" s="12">
        <v>96.43</v>
      </c>
      <c r="Z61" s="12">
        <v>95.09</v>
      </c>
      <c r="AA61" s="12">
        <v>96.27</v>
      </c>
      <c r="AB61" s="105">
        <v>6895000</v>
      </c>
      <c r="AC61" s="12">
        <v>96.27</v>
      </c>
      <c r="AD61" s="2">
        <f t="shared" si="1"/>
        <v>1.3400000000000034</v>
      </c>
      <c r="AE61" s="148">
        <f t="shared" si="2"/>
        <v>1.0284395004722224E-2</v>
      </c>
    </row>
    <row r="62" spans="15:31" x14ac:dyDescent="0.25">
      <c r="W62" s="143">
        <v>42394</v>
      </c>
      <c r="X62" s="12">
        <v>96.42</v>
      </c>
      <c r="Y62" s="12">
        <v>96.68</v>
      </c>
      <c r="Z62" s="12">
        <v>95.12</v>
      </c>
      <c r="AA62" s="12">
        <v>95.29</v>
      </c>
      <c r="AB62" s="105">
        <v>7768800</v>
      </c>
      <c r="AC62" s="12">
        <v>95.29</v>
      </c>
      <c r="AD62" s="2">
        <f t="shared" si="1"/>
        <v>1.5600000000000023</v>
      </c>
      <c r="AE62" s="148">
        <f t="shared" si="2"/>
        <v>-1.6615067079463364E-2</v>
      </c>
    </row>
    <row r="63" spans="15:31" x14ac:dyDescent="0.25">
      <c r="W63" s="143">
        <v>42391</v>
      </c>
      <c r="X63" s="12">
        <v>95.95</v>
      </c>
      <c r="Y63" s="12">
        <v>97.42</v>
      </c>
      <c r="Z63" s="12">
        <v>95.55</v>
      </c>
      <c r="AA63" s="12">
        <v>96.9</v>
      </c>
      <c r="AB63" s="105">
        <v>12250700</v>
      </c>
      <c r="AC63" s="12">
        <v>96.9</v>
      </c>
      <c r="AD63" s="2">
        <f t="shared" si="1"/>
        <v>1.8700000000000045</v>
      </c>
      <c r="AE63" s="148">
        <f t="shared" si="2"/>
        <v>3.0631780472240022E-2</v>
      </c>
    </row>
    <row r="64" spans="15:31" x14ac:dyDescent="0.25">
      <c r="W64" s="143">
        <v>42390</v>
      </c>
      <c r="X64" s="12">
        <v>92.87</v>
      </c>
      <c r="Y64" s="12">
        <v>94.86</v>
      </c>
      <c r="Z64" s="12">
        <v>92.3</v>
      </c>
      <c r="AA64" s="12">
        <v>94.02</v>
      </c>
      <c r="AB64" s="105">
        <v>12047900</v>
      </c>
      <c r="AC64" s="12">
        <v>94.02</v>
      </c>
      <c r="AD64" s="2">
        <f t="shared" si="1"/>
        <v>2.5600000000000023</v>
      </c>
      <c r="AE64" s="148">
        <f t="shared" si="2"/>
        <v>1.5993084071752595E-2</v>
      </c>
    </row>
    <row r="65" spans="23:31" x14ac:dyDescent="0.25">
      <c r="W65" s="143">
        <v>42389</v>
      </c>
      <c r="X65" s="12">
        <v>92.18</v>
      </c>
      <c r="Y65" s="12">
        <v>93.64</v>
      </c>
      <c r="Z65" s="12">
        <v>90.42</v>
      </c>
      <c r="AA65" s="12">
        <v>92.54</v>
      </c>
      <c r="AB65" s="105">
        <v>16865900</v>
      </c>
      <c r="AC65" s="12">
        <v>92.54</v>
      </c>
      <c r="AD65" s="2">
        <f t="shared" si="1"/>
        <v>3.2199999999999989</v>
      </c>
      <c r="AE65" s="148">
        <f t="shared" si="2"/>
        <v>-1.5217622645525064E-2</v>
      </c>
    </row>
    <row r="66" spans="23:31" x14ac:dyDescent="0.25">
      <c r="W66" s="143">
        <v>42388</v>
      </c>
      <c r="X66" s="12">
        <v>95</v>
      </c>
      <c r="Y66" s="12">
        <v>95.07</v>
      </c>
      <c r="Z66" s="12">
        <v>93.03</v>
      </c>
      <c r="AA66" s="12">
        <v>93.97</v>
      </c>
      <c r="AB66" s="105">
        <v>13210500</v>
      </c>
      <c r="AC66" s="12">
        <v>93.97</v>
      </c>
      <c r="AD66" s="2">
        <f t="shared" si="1"/>
        <v>2.039999999999992</v>
      </c>
      <c r="AE66" s="148">
        <f t="shared" si="2"/>
        <v>7.4547390841317451E-4</v>
      </c>
    </row>
    <row r="67" spans="23:31" x14ac:dyDescent="0.25">
      <c r="W67" s="143">
        <v>42384</v>
      </c>
      <c r="X67" s="12">
        <v>95.62</v>
      </c>
      <c r="Y67" s="12">
        <v>96.88</v>
      </c>
      <c r="Z67" s="12">
        <v>93.46</v>
      </c>
      <c r="AA67" s="12">
        <v>93.9</v>
      </c>
      <c r="AB67" s="105">
        <v>22135500</v>
      </c>
      <c r="AC67" s="12">
        <v>93.9</v>
      </c>
      <c r="AD67" s="2">
        <f t="shared" ref="AD67" si="9">Y67-Z67</f>
        <v>3.4200000000000017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42480</v>
      </c>
      <c r="X2" s="11">
        <v>5.68</v>
      </c>
      <c r="Y2" s="11">
        <v>5.75</v>
      </c>
      <c r="Z2" s="11">
        <v>5.61</v>
      </c>
      <c r="AA2" s="11">
        <v>5.63</v>
      </c>
      <c r="AB2" s="114">
        <v>26278300</v>
      </c>
      <c r="AC2" s="11">
        <v>5.63</v>
      </c>
      <c r="AD2" s="43">
        <f>Y2-Z2</f>
        <v>0.13999999999999968</v>
      </c>
      <c r="AE2" s="172">
        <f>AC2/AC3-1</f>
        <v>-8.8028169014083835E-3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42479</v>
      </c>
      <c r="X3" s="11">
        <v>5.46</v>
      </c>
      <c r="Y3" s="11">
        <v>5.68</v>
      </c>
      <c r="Z3" s="11">
        <v>5.46</v>
      </c>
      <c r="AA3" s="11">
        <v>5.68</v>
      </c>
      <c r="AB3" s="114">
        <v>16707500</v>
      </c>
      <c r="AC3" s="11">
        <v>5.68</v>
      </c>
      <c r="AD3" s="43">
        <f t="shared" ref="AD3:AD66" si="0">Y3-Z3</f>
        <v>0.21999999999999975</v>
      </c>
      <c r="AE3" s="172">
        <f t="shared" ref="AE3:AE66" si="1">AC3/AC4-1</f>
        <v>4.029304029304015E-2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42478</v>
      </c>
      <c r="X4" s="11">
        <v>5.39</v>
      </c>
      <c r="Y4" s="11">
        <v>5.49</v>
      </c>
      <c r="Z4" s="11">
        <v>5.36</v>
      </c>
      <c r="AA4" s="11">
        <v>5.46</v>
      </c>
      <c r="AB4" s="114">
        <v>15786900</v>
      </c>
      <c r="AC4" s="11">
        <v>5.46</v>
      </c>
      <c r="AD4" s="43">
        <f t="shared" si="0"/>
        <v>0.12999999999999989</v>
      </c>
      <c r="AE4" s="172">
        <f t="shared" si="1"/>
        <v>9.2421441774490631E-3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42475</v>
      </c>
      <c r="X5" s="11">
        <v>5.36</v>
      </c>
      <c r="Y5" s="11">
        <v>5.42</v>
      </c>
      <c r="Z5" s="11">
        <v>5.34</v>
      </c>
      <c r="AA5" s="11">
        <v>5.41</v>
      </c>
      <c r="AB5" s="114">
        <v>11067400</v>
      </c>
      <c r="AC5" s="11">
        <v>5.41</v>
      </c>
      <c r="AD5" s="43">
        <f t="shared" si="0"/>
        <v>8.0000000000000071E-2</v>
      </c>
      <c r="AE5" s="172">
        <f t="shared" si="1"/>
        <v>5.5762081784387352E-3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42474</v>
      </c>
      <c r="X6" s="11">
        <v>5.38</v>
      </c>
      <c r="Y6" s="11">
        <v>5.41</v>
      </c>
      <c r="Z6" s="11">
        <v>5.32</v>
      </c>
      <c r="AA6" s="11">
        <v>5.38</v>
      </c>
      <c r="AB6" s="114">
        <v>9092400</v>
      </c>
      <c r="AC6" s="11">
        <v>5.38</v>
      </c>
      <c r="AD6" s="43">
        <f t="shared" si="0"/>
        <v>8.9999999999999858E-2</v>
      </c>
      <c r="AE6" s="172">
        <f t="shared" si="1"/>
        <v>3.7313432835819338E-3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42473</v>
      </c>
      <c r="X7" s="11">
        <v>5.37</v>
      </c>
      <c r="Y7" s="11">
        <v>5.37</v>
      </c>
      <c r="Z7" s="11">
        <v>5.26</v>
      </c>
      <c r="AA7" s="11">
        <v>5.36</v>
      </c>
      <c r="AB7" s="114">
        <v>24201500</v>
      </c>
      <c r="AC7" s="11">
        <v>5.36</v>
      </c>
      <c r="AD7" s="43">
        <f t="shared" si="0"/>
        <v>0.11000000000000032</v>
      </c>
      <c r="AE7" s="172">
        <f t="shared" si="1"/>
        <v>3.7453183520599342E-3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42472</v>
      </c>
      <c r="X8" s="11">
        <v>5.27</v>
      </c>
      <c r="Y8" s="11">
        <v>5.4</v>
      </c>
      <c r="Z8" s="11">
        <v>5.21</v>
      </c>
      <c r="AA8" s="11">
        <v>5.34</v>
      </c>
      <c r="AB8" s="114">
        <v>13576700</v>
      </c>
      <c r="AC8" s="11">
        <v>5.34</v>
      </c>
      <c r="AD8" s="43">
        <f t="shared" si="0"/>
        <v>0.19000000000000039</v>
      </c>
      <c r="AE8" s="172">
        <f t="shared" si="1"/>
        <v>1.9083969465648831E-2</v>
      </c>
    </row>
    <row r="9" spans="1:31" x14ac:dyDescent="0.25">
      <c r="H9" s="81"/>
      <c r="O9" s="13" t="s">
        <v>208</v>
      </c>
      <c r="Q9" s="148">
        <f>VALUE(TRIM(CLEAN(MID(U56, FIND("(", U56)+1, 5))))</f>
        <v>7.7600000000000002E-2</v>
      </c>
      <c r="W9" s="120">
        <v>42471</v>
      </c>
      <c r="X9" s="11">
        <v>5.25</v>
      </c>
      <c r="Y9" s="11">
        <v>5.3</v>
      </c>
      <c r="Z9" s="11">
        <v>5.18</v>
      </c>
      <c r="AA9" s="11">
        <v>5.24</v>
      </c>
      <c r="AB9" s="114">
        <v>15847100</v>
      </c>
      <c r="AC9" s="11">
        <v>5.24</v>
      </c>
      <c r="AD9" s="43">
        <f t="shared" si="0"/>
        <v>0.12000000000000011</v>
      </c>
      <c r="AE9" s="172">
        <f t="shared" si="1"/>
        <v>-1.9047619047618536E-3</v>
      </c>
    </row>
    <row r="10" spans="1:31" x14ac:dyDescent="0.25">
      <c r="H10" s="81"/>
      <c r="W10" s="120">
        <v>42468</v>
      </c>
      <c r="X10" s="11">
        <v>5.4</v>
      </c>
      <c r="Y10" s="11">
        <v>5.41</v>
      </c>
      <c r="Z10" s="11">
        <v>5.23</v>
      </c>
      <c r="AA10" s="11">
        <v>5.25</v>
      </c>
      <c r="AB10" s="114">
        <v>18531300</v>
      </c>
      <c r="AC10" s="11">
        <v>5.25</v>
      </c>
      <c r="AD10" s="43">
        <f t="shared" si="0"/>
        <v>0.17999999999999972</v>
      </c>
      <c r="AE10" s="172">
        <f t="shared" si="1"/>
        <v>-1.6853932584269593E-2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42467</v>
      </c>
      <c r="X11" s="11">
        <v>5.31</v>
      </c>
      <c r="Y11" s="11">
        <v>5.46</v>
      </c>
      <c r="Z11" s="11">
        <v>5.3</v>
      </c>
      <c r="AA11" s="11">
        <v>5.34</v>
      </c>
      <c r="AB11" s="114">
        <v>37836300</v>
      </c>
      <c r="AC11" s="11">
        <v>5.34</v>
      </c>
      <c r="AD11" s="43">
        <f t="shared" si="0"/>
        <v>0.16000000000000014</v>
      </c>
      <c r="AE11" s="172">
        <f t="shared" si="1"/>
        <v>-3.7313432835821558E-3</v>
      </c>
    </row>
    <row r="12" spans="1:31" x14ac:dyDescent="0.25">
      <c r="W12" s="120">
        <v>42466</v>
      </c>
      <c r="X12" s="11">
        <v>5.23</v>
      </c>
      <c r="Y12" s="11">
        <v>5.38</v>
      </c>
      <c r="Z12" s="11">
        <v>5.21</v>
      </c>
      <c r="AA12" s="11">
        <v>5.36</v>
      </c>
      <c r="AB12" s="114">
        <v>11480400</v>
      </c>
      <c r="AC12" s="11">
        <v>5.36</v>
      </c>
      <c r="AD12" s="43">
        <f t="shared" si="0"/>
        <v>0.16999999999999993</v>
      </c>
      <c r="AE12" s="172">
        <f t="shared" si="1"/>
        <v>2.4856596558317401E-2</v>
      </c>
    </row>
    <row r="13" spans="1:31" x14ac:dyDescent="0.25">
      <c r="W13" s="120">
        <v>42465</v>
      </c>
      <c r="X13" s="11">
        <v>5.4</v>
      </c>
      <c r="Y13" s="11">
        <v>5.43</v>
      </c>
      <c r="Z13" s="11">
        <v>5.22</v>
      </c>
      <c r="AA13" s="11">
        <v>5.23</v>
      </c>
      <c r="AB13" s="114">
        <v>14354800</v>
      </c>
      <c r="AC13" s="11">
        <v>5.23</v>
      </c>
      <c r="AD13" s="43">
        <f t="shared" si="0"/>
        <v>0.20999999999999996</v>
      </c>
      <c r="AE13" s="172">
        <f t="shared" si="1"/>
        <v>-3.5055350553505393E-2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3" t="s">
        <v>167</v>
      </c>
      <c r="H14" s="213" t="s">
        <v>90</v>
      </c>
      <c r="I14" s="253" t="s">
        <v>174</v>
      </c>
      <c r="W14" s="120">
        <v>42464</v>
      </c>
      <c r="X14" s="11">
        <v>5.5</v>
      </c>
      <c r="Y14" s="11">
        <v>5.52</v>
      </c>
      <c r="Z14" s="11">
        <v>5.39</v>
      </c>
      <c r="AA14" s="11">
        <v>5.42</v>
      </c>
      <c r="AB14" s="114">
        <v>13072700</v>
      </c>
      <c r="AC14" s="11">
        <v>5.42</v>
      </c>
      <c r="AD14" s="43">
        <f t="shared" si="0"/>
        <v>0.12999999999999989</v>
      </c>
      <c r="AE14" s="172">
        <f t="shared" si="1"/>
        <v>-9.1407678244972423E-3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42461</v>
      </c>
      <c r="X15" s="11">
        <v>5.55</v>
      </c>
      <c r="Y15" s="11">
        <v>5.59</v>
      </c>
      <c r="Z15" s="11">
        <v>5.41</v>
      </c>
      <c r="AA15" s="11">
        <v>5.47</v>
      </c>
      <c r="AB15" s="114">
        <v>17357000</v>
      </c>
      <c r="AC15" s="11">
        <v>5.47</v>
      </c>
      <c r="AD15" s="43">
        <f t="shared" si="0"/>
        <v>0.17999999999999972</v>
      </c>
      <c r="AE15" s="172">
        <f t="shared" si="1"/>
        <v>-2.146690518783545E-2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42460</v>
      </c>
      <c r="X16" s="11">
        <v>5.66</v>
      </c>
      <c r="Y16" s="11">
        <v>5.72</v>
      </c>
      <c r="Z16" s="11">
        <v>5.59</v>
      </c>
      <c r="AA16" s="11">
        <v>5.59</v>
      </c>
      <c r="AB16" s="114">
        <v>23373000</v>
      </c>
      <c r="AC16" s="11">
        <v>5.59</v>
      </c>
      <c r="AD16" s="43">
        <f t="shared" si="0"/>
        <v>0.12999999999999989</v>
      </c>
      <c r="AE16" s="172">
        <f t="shared" si="1"/>
        <v>-7.1047957371225268E-3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42459</v>
      </c>
      <c r="X17" s="11">
        <v>5.5</v>
      </c>
      <c r="Y17" s="11">
        <v>5.72</v>
      </c>
      <c r="Z17" s="11">
        <v>5.5</v>
      </c>
      <c r="AA17" s="11">
        <v>5.63</v>
      </c>
      <c r="AB17" s="114">
        <v>21818100</v>
      </c>
      <c r="AC17" s="11">
        <v>5.63</v>
      </c>
      <c r="AD17" s="43">
        <f t="shared" si="0"/>
        <v>0.21999999999999975</v>
      </c>
      <c r="AE17" s="172">
        <f t="shared" si="1"/>
        <v>2.9250457038391353E-2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42458</v>
      </c>
      <c r="X18" s="11">
        <v>5.31</v>
      </c>
      <c r="Y18" s="11">
        <v>5.47</v>
      </c>
      <c r="Z18" s="11">
        <v>5.26</v>
      </c>
      <c r="AA18" s="11">
        <v>5.47</v>
      </c>
      <c r="AB18" s="114">
        <v>9588300</v>
      </c>
      <c r="AC18" s="11">
        <v>5.47</v>
      </c>
      <c r="AD18" s="43">
        <f t="shared" si="0"/>
        <v>0.20999999999999996</v>
      </c>
      <c r="AE18" s="172">
        <f t="shared" si="1"/>
        <v>3.2075471698113089E-2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42457</v>
      </c>
      <c r="X19" s="11">
        <v>5.27</v>
      </c>
      <c r="Y19" s="11">
        <v>5.35</v>
      </c>
      <c r="Z19" s="11">
        <v>5.21</v>
      </c>
      <c r="AA19" s="11">
        <v>5.3</v>
      </c>
      <c r="AB19" s="114">
        <v>8216700</v>
      </c>
      <c r="AC19" s="11">
        <v>5.3</v>
      </c>
      <c r="AD19" s="43">
        <f t="shared" si="0"/>
        <v>0.13999999999999968</v>
      </c>
      <c r="AE19" s="172">
        <f t="shared" si="1"/>
        <v>5.6925996204935103E-3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42453</v>
      </c>
      <c r="X20" s="11">
        <v>5.21</v>
      </c>
      <c r="Y20" s="11">
        <v>5.28</v>
      </c>
      <c r="Z20" s="11">
        <v>5.07</v>
      </c>
      <c r="AA20" s="11">
        <v>5.27</v>
      </c>
      <c r="AB20" s="114">
        <v>9460300</v>
      </c>
      <c r="AC20" s="11">
        <v>5.27</v>
      </c>
      <c r="AD20" s="43">
        <f t="shared" si="0"/>
        <v>0.20999999999999996</v>
      </c>
      <c r="AE20" s="172">
        <f t="shared" si="1"/>
        <v>1.1516314779270509E-2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42452</v>
      </c>
      <c r="X21" s="11">
        <v>5.28</v>
      </c>
      <c r="Y21" s="11">
        <v>5.3</v>
      </c>
      <c r="Z21" s="11">
        <v>5.2</v>
      </c>
      <c r="AA21" s="11">
        <v>5.21</v>
      </c>
      <c r="AB21" s="114">
        <v>7363500</v>
      </c>
      <c r="AC21" s="11">
        <v>5.21</v>
      </c>
      <c r="AD21" s="43">
        <f t="shared" si="0"/>
        <v>9.9999999999999645E-2</v>
      </c>
      <c r="AE21" s="172">
        <f t="shared" si="1"/>
        <v>-1.883239171374762E-2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42451</v>
      </c>
      <c r="X22" s="11">
        <v>5.25</v>
      </c>
      <c r="Y22" s="11">
        <v>5.34</v>
      </c>
      <c r="Z22" s="11">
        <v>5.23</v>
      </c>
      <c r="AA22" s="11">
        <v>5.31</v>
      </c>
      <c r="AB22" s="114">
        <v>7021000</v>
      </c>
      <c r="AC22" s="11">
        <v>5.31</v>
      </c>
      <c r="AD22" s="43">
        <f t="shared" si="0"/>
        <v>0.10999999999999943</v>
      </c>
      <c r="AE22" s="172">
        <f t="shared" si="1"/>
        <v>7.5901328273244584E-3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42450</v>
      </c>
      <c r="X23" s="11">
        <v>5.3</v>
      </c>
      <c r="Y23" s="11">
        <v>5.4</v>
      </c>
      <c r="Z23" s="11">
        <v>5.25</v>
      </c>
      <c r="AA23" s="11">
        <v>5.27</v>
      </c>
      <c r="AB23" s="114">
        <v>8376400</v>
      </c>
      <c r="AC23" s="11">
        <v>5.27</v>
      </c>
      <c r="AD23" s="43">
        <f t="shared" si="0"/>
        <v>0.15000000000000036</v>
      </c>
      <c r="AE23" s="172">
        <f t="shared" si="1"/>
        <v>-1.8939393939395588E-3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42447</v>
      </c>
      <c r="X24" s="11">
        <v>5.25</v>
      </c>
      <c r="Y24" s="11">
        <v>5.36</v>
      </c>
      <c r="Z24" s="11">
        <v>5.25</v>
      </c>
      <c r="AA24" s="11">
        <v>5.28</v>
      </c>
      <c r="AB24" s="114">
        <v>17261400</v>
      </c>
      <c r="AC24" s="11">
        <v>5.28</v>
      </c>
      <c r="AD24" s="43">
        <f t="shared" si="0"/>
        <v>0.11000000000000032</v>
      </c>
      <c r="AE24" s="172">
        <f t="shared" si="1"/>
        <v>-1.890359168241873E-3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42446</v>
      </c>
      <c r="X25" s="11">
        <v>5.35</v>
      </c>
      <c r="Y25" s="11">
        <v>5.37</v>
      </c>
      <c r="Z25" s="11">
        <v>5.26</v>
      </c>
      <c r="AA25" s="11">
        <v>5.29</v>
      </c>
      <c r="AB25" s="114">
        <v>20154800</v>
      </c>
      <c r="AC25" s="11">
        <v>5.29</v>
      </c>
      <c r="AD25" s="43">
        <f t="shared" si="0"/>
        <v>0.11000000000000032</v>
      </c>
      <c r="AE25" s="172">
        <f t="shared" si="1"/>
        <v>-9.3632958801497246E-3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42445</v>
      </c>
      <c r="X26" s="11">
        <v>5.12</v>
      </c>
      <c r="Y26" s="11">
        <v>5.36</v>
      </c>
      <c r="Z26" s="11">
        <v>5.05</v>
      </c>
      <c r="AA26" s="11">
        <v>5.34</v>
      </c>
      <c r="AB26" s="114">
        <v>16731300</v>
      </c>
      <c r="AC26" s="11">
        <v>5.34</v>
      </c>
      <c r="AD26" s="43">
        <f t="shared" si="0"/>
        <v>0.3100000000000005</v>
      </c>
      <c r="AE26" s="172">
        <f t="shared" si="1"/>
        <v>3.4883720930232398E-2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42444</v>
      </c>
      <c r="X27" s="11">
        <v>5.26</v>
      </c>
      <c r="Y27" s="11">
        <v>5.3</v>
      </c>
      <c r="Z27" s="11">
        <v>5.0199999999999996</v>
      </c>
      <c r="AA27" s="11">
        <v>5.16</v>
      </c>
      <c r="AB27" s="114">
        <v>18542600</v>
      </c>
      <c r="AC27" s="11">
        <v>5.16</v>
      </c>
      <c r="AD27" s="43">
        <f t="shared" si="0"/>
        <v>0.28000000000000025</v>
      </c>
      <c r="AE27" s="172">
        <f t="shared" si="1"/>
        <v>-3.3707865168539297E-2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42443</v>
      </c>
      <c r="X28" s="11">
        <v>5.29</v>
      </c>
      <c r="Y28" s="11">
        <v>5.39</v>
      </c>
      <c r="Z28" s="11">
        <v>5.25</v>
      </c>
      <c r="AA28" s="11">
        <v>5.34</v>
      </c>
      <c r="AB28" s="114">
        <v>11925700</v>
      </c>
      <c r="AC28" s="11">
        <v>5.34</v>
      </c>
      <c r="AD28" s="43">
        <f t="shared" si="0"/>
        <v>0.13999999999999968</v>
      </c>
      <c r="AE28" s="172">
        <f t="shared" si="1"/>
        <v>-7.4349442379182396E-3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42440</v>
      </c>
      <c r="X29" s="11">
        <v>5.36</v>
      </c>
      <c r="Y29" s="11">
        <v>5.41</v>
      </c>
      <c r="Z29" s="11">
        <v>5.3</v>
      </c>
      <c r="AA29" s="11">
        <v>5.38</v>
      </c>
      <c r="AB29" s="114">
        <v>9252000</v>
      </c>
      <c r="AC29" s="11">
        <v>5.38</v>
      </c>
      <c r="AD29" s="43">
        <f t="shared" si="0"/>
        <v>0.11000000000000032</v>
      </c>
      <c r="AE29" s="172">
        <f t="shared" si="1"/>
        <v>1.1278195488721776E-2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42439</v>
      </c>
      <c r="X30" s="11">
        <v>5.01</v>
      </c>
      <c r="Y30" s="11">
        <v>5.36</v>
      </c>
      <c r="Z30" s="11">
        <v>4.97</v>
      </c>
      <c r="AA30" s="11">
        <v>5.32</v>
      </c>
      <c r="AB30" s="114">
        <v>26137500</v>
      </c>
      <c r="AC30" s="11">
        <v>5.32</v>
      </c>
      <c r="AD30" s="43">
        <f t="shared" si="0"/>
        <v>0.39000000000000057</v>
      </c>
      <c r="AE30" s="172">
        <f t="shared" si="1"/>
        <v>2.9013539651837617E-2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42438</v>
      </c>
      <c r="X31" s="11">
        <v>5.37</v>
      </c>
      <c r="Y31" s="11">
        <v>5.38</v>
      </c>
      <c r="Z31" s="11">
        <v>5.1100000000000003</v>
      </c>
      <c r="AA31" s="11">
        <v>5.17</v>
      </c>
      <c r="AB31" s="114">
        <v>32413000</v>
      </c>
      <c r="AC31" s="11">
        <v>5.17</v>
      </c>
      <c r="AD31" s="43">
        <f t="shared" si="0"/>
        <v>0.26999999999999957</v>
      </c>
      <c r="AE31" s="172" t="e">
        <f t="shared" si="1"/>
        <v>#DIV/0!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42438</v>
      </c>
      <c r="X32" s="11" t="s">
        <v>198</v>
      </c>
      <c r="Y32" s="11"/>
      <c r="Z32" s="11"/>
      <c r="AA32" s="11"/>
      <c r="AB32" s="114"/>
      <c r="AC32" s="11"/>
      <c r="AD32" s="43">
        <f t="shared" si="0"/>
        <v>0</v>
      </c>
      <c r="AE32" s="172">
        <f t="shared" si="1"/>
        <v>-1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42437</v>
      </c>
      <c r="X33" s="11">
        <v>5.76</v>
      </c>
      <c r="Y33" s="11">
        <v>5.77</v>
      </c>
      <c r="Z33" s="11">
        <v>5.52</v>
      </c>
      <c r="AA33" s="11">
        <v>5.65</v>
      </c>
      <c r="AB33" s="114">
        <v>21167400</v>
      </c>
      <c r="AC33" s="11">
        <v>5.55</v>
      </c>
      <c r="AD33" s="43">
        <f t="shared" si="0"/>
        <v>0.25</v>
      </c>
      <c r="AE33" s="172">
        <f t="shared" si="1"/>
        <v>-2.2887323943661997E-2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42436</v>
      </c>
      <c r="X34" s="11">
        <v>5.54</v>
      </c>
      <c r="Y34" s="11">
        <v>5.85</v>
      </c>
      <c r="Z34" s="11">
        <v>5.47</v>
      </c>
      <c r="AA34" s="11">
        <v>5.79</v>
      </c>
      <c r="AB34" s="114">
        <v>18805400</v>
      </c>
      <c r="AC34" s="11">
        <v>5.68</v>
      </c>
      <c r="AD34" s="43">
        <f t="shared" si="0"/>
        <v>0.37999999999999989</v>
      </c>
      <c r="AE34" s="172">
        <f t="shared" si="1"/>
        <v>3.8391224862888373E-2</v>
      </c>
    </row>
    <row r="35" spans="2:31" x14ac:dyDescent="0.25">
      <c r="W35" s="120">
        <v>42433</v>
      </c>
      <c r="X35" s="11">
        <v>5.69</v>
      </c>
      <c r="Y35" s="11">
        <v>5.85</v>
      </c>
      <c r="Z35" s="11">
        <v>5.52</v>
      </c>
      <c r="AA35" s="11">
        <v>5.57</v>
      </c>
      <c r="AB35" s="114">
        <v>27837700</v>
      </c>
      <c r="AC35" s="11">
        <v>5.47</v>
      </c>
      <c r="AD35" s="43">
        <f t="shared" si="0"/>
        <v>0.33000000000000007</v>
      </c>
      <c r="AE35" s="172">
        <f t="shared" si="1"/>
        <v>-1.9713261648745539E-2</v>
      </c>
    </row>
    <row r="36" spans="2:31" x14ac:dyDescent="0.25">
      <c r="W36" s="120">
        <v>42432</v>
      </c>
      <c r="X36" s="11">
        <v>5.63</v>
      </c>
      <c r="Y36" s="11">
        <v>5.81</v>
      </c>
      <c r="Z36" s="11">
        <v>5.6</v>
      </c>
      <c r="AA36" s="11">
        <v>5.69</v>
      </c>
      <c r="AB36" s="114">
        <v>19465100</v>
      </c>
      <c r="AC36" s="11">
        <v>5.58</v>
      </c>
      <c r="AD36" s="43">
        <f t="shared" si="0"/>
        <v>0.20999999999999996</v>
      </c>
      <c r="AE36" s="172">
        <f t="shared" si="1"/>
        <v>9.0415913200723175E-3</v>
      </c>
    </row>
    <row r="37" spans="2:31" x14ac:dyDescent="0.25">
      <c r="W37" s="120">
        <v>42431</v>
      </c>
      <c r="X37" s="11">
        <v>5.48</v>
      </c>
      <c r="Y37" s="11">
        <v>5.68</v>
      </c>
      <c r="Z37" s="11">
        <v>5.43</v>
      </c>
      <c r="AA37" s="11">
        <v>5.63</v>
      </c>
      <c r="AB37" s="114">
        <v>16976500</v>
      </c>
      <c r="AC37" s="11">
        <v>5.53</v>
      </c>
      <c r="AD37" s="43">
        <f t="shared" si="0"/>
        <v>0.25</v>
      </c>
      <c r="AE37" s="172">
        <f t="shared" si="1"/>
        <v>2.9795158286778367E-2</v>
      </c>
    </row>
    <row r="38" spans="2:31" x14ac:dyDescent="0.25">
      <c r="W38" s="120">
        <v>42430</v>
      </c>
      <c r="X38" s="11">
        <v>5.46</v>
      </c>
      <c r="Y38" s="11">
        <v>5.52</v>
      </c>
      <c r="Z38" s="11">
        <v>5.41</v>
      </c>
      <c r="AA38" s="11">
        <v>5.47</v>
      </c>
      <c r="AB38" s="114">
        <v>18889600</v>
      </c>
      <c r="AC38" s="11">
        <v>5.37</v>
      </c>
      <c r="AD38" s="43">
        <f t="shared" si="0"/>
        <v>0.10999999999999943</v>
      </c>
      <c r="AE38" s="172">
        <f t="shared" si="1"/>
        <v>1.1299435028248705E-2</v>
      </c>
    </row>
    <row r="39" spans="2:31" x14ac:dyDescent="0.25">
      <c r="W39" s="120">
        <v>42429</v>
      </c>
      <c r="X39" s="11">
        <v>5.4</v>
      </c>
      <c r="Y39" s="11">
        <v>5.52</v>
      </c>
      <c r="Z39" s="11">
        <v>5.36</v>
      </c>
      <c r="AA39" s="11">
        <v>5.41</v>
      </c>
      <c r="AB39" s="114">
        <v>29556900</v>
      </c>
      <c r="AC39" s="11">
        <v>5.31</v>
      </c>
      <c r="AD39" s="43">
        <f t="shared" si="0"/>
        <v>0.15999999999999925</v>
      </c>
      <c r="AE39" s="172">
        <f t="shared" si="1"/>
        <v>-3.7523452157599557E-3</v>
      </c>
    </row>
    <row r="40" spans="2:31" ht="20.25" thickBot="1" x14ac:dyDescent="0.35">
      <c r="O40" s="427" t="s">
        <v>78</v>
      </c>
      <c r="P40" s="427"/>
      <c r="T40" s="101" t="s">
        <v>115</v>
      </c>
      <c r="W40" s="120">
        <v>42426</v>
      </c>
      <c r="X40" s="11">
        <v>5.32</v>
      </c>
      <c r="Y40" s="11">
        <v>5.47</v>
      </c>
      <c r="Z40" s="11">
        <v>5.19</v>
      </c>
      <c r="AA40" s="11">
        <v>5.43</v>
      </c>
      <c r="AB40" s="114">
        <v>19529200</v>
      </c>
      <c r="AC40" s="11">
        <v>5.33</v>
      </c>
      <c r="AD40" s="43">
        <f t="shared" si="0"/>
        <v>0.27999999999999936</v>
      </c>
      <c r="AE40" s="172">
        <f t="shared" si="1"/>
        <v>2.303262955854124E-2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100</v>
      </c>
      <c r="U41" s="108">
        <v>5.68</v>
      </c>
      <c r="W41" s="120">
        <v>42425</v>
      </c>
      <c r="X41" s="11">
        <v>5.35</v>
      </c>
      <c r="Y41" s="11">
        <v>5.38</v>
      </c>
      <c r="Z41" s="11">
        <v>5.13</v>
      </c>
      <c r="AA41" s="11">
        <v>5.31</v>
      </c>
      <c r="AB41" s="114">
        <v>39810100</v>
      </c>
      <c r="AC41" s="11">
        <v>5.21</v>
      </c>
      <c r="AD41" s="43">
        <f t="shared" si="0"/>
        <v>0.25</v>
      </c>
      <c r="AE41" s="172">
        <f t="shared" si="1"/>
        <v>1.9230769230769162E-3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101</v>
      </c>
      <c r="U42" s="98">
        <v>5.68</v>
      </c>
      <c r="W42" s="120">
        <v>42424</v>
      </c>
      <c r="X42" s="11">
        <v>5.03</v>
      </c>
      <c r="Y42" s="11">
        <v>5.35</v>
      </c>
      <c r="Z42" s="11">
        <v>4.9800000000000004</v>
      </c>
      <c r="AA42" s="11">
        <v>5.3</v>
      </c>
      <c r="AB42" s="114">
        <v>61804000</v>
      </c>
      <c r="AC42" s="11">
        <v>5.2</v>
      </c>
      <c r="AD42" s="43">
        <f t="shared" si="0"/>
        <v>0.36999999999999922</v>
      </c>
      <c r="AE42" s="172">
        <f t="shared" si="1"/>
        <v>4.2084168336673278E-2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102</v>
      </c>
      <c r="U43" s="98" t="s">
        <v>382</v>
      </c>
      <c r="W43" s="120">
        <v>42423</v>
      </c>
      <c r="X43" s="11">
        <v>4.74</v>
      </c>
      <c r="Y43" s="11">
        <v>5.09</v>
      </c>
      <c r="Z43" s="11">
        <v>4.6399999999999997</v>
      </c>
      <c r="AA43" s="11">
        <v>5.08</v>
      </c>
      <c r="AB43" s="114">
        <v>52495100</v>
      </c>
      <c r="AC43" s="11">
        <v>4.99</v>
      </c>
      <c r="AD43" s="43">
        <f t="shared" si="0"/>
        <v>0.45000000000000018</v>
      </c>
      <c r="AE43" s="172">
        <f t="shared" si="1"/>
        <v>0.12641083521444707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103</v>
      </c>
      <c r="U44" s="98" t="s">
        <v>383</v>
      </c>
      <c r="W44" s="120">
        <v>42422</v>
      </c>
      <c r="X44" s="11">
        <v>4.53</v>
      </c>
      <c r="Y44" s="11">
        <v>4.6500000000000004</v>
      </c>
      <c r="Z44" s="11">
        <v>4.49</v>
      </c>
      <c r="AA44" s="11">
        <v>4.51</v>
      </c>
      <c r="AB44" s="114">
        <v>23203700</v>
      </c>
      <c r="AC44" s="11">
        <v>4.43</v>
      </c>
      <c r="AD44" s="43">
        <f t="shared" si="0"/>
        <v>0.16000000000000014</v>
      </c>
      <c r="AE44" s="172">
        <f t="shared" si="1"/>
        <v>1.6055045871559592E-2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104</v>
      </c>
      <c r="U45" s="98">
        <v>6.29</v>
      </c>
      <c r="W45" s="120">
        <v>42419</v>
      </c>
      <c r="X45" s="11">
        <v>4.54</v>
      </c>
      <c r="Y45" s="11">
        <v>4.55</v>
      </c>
      <c r="Z45" s="11">
        <v>4.37</v>
      </c>
      <c r="AA45" s="11">
        <v>4.4400000000000004</v>
      </c>
      <c r="AB45" s="114">
        <v>11815400</v>
      </c>
      <c r="AC45" s="11">
        <v>4.3600000000000003</v>
      </c>
      <c r="AD45" s="43">
        <f t="shared" si="0"/>
        <v>0.17999999999999972</v>
      </c>
      <c r="AE45" s="172">
        <f t="shared" si="1"/>
        <v>-2.2421524663677084E-2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105</v>
      </c>
      <c r="U46" s="98">
        <v>0.68433999999999995</v>
      </c>
      <c r="W46" s="120">
        <v>42418</v>
      </c>
      <c r="X46" s="11">
        <v>4.45</v>
      </c>
      <c r="Y46" s="11">
        <v>4.7</v>
      </c>
      <c r="Z46" s="11">
        <v>4.4000000000000004</v>
      </c>
      <c r="AA46" s="11">
        <v>4.54</v>
      </c>
      <c r="AB46" s="114">
        <v>18100000</v>
      </c>
      <c r="AC46" s="11">
        <v>4.46</v>
      </c>
      <c r="AD46" s="43">
        <f t="shared" si="0"/>
        <v>0.29999999999999982</v>
      </c>
      <c r="AE46" s="172">
        <f t="shared" si="1"/>
        <v>2.7649769585253559E-2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106</v>
      </c>
      <c r="U47" s="98" t="s">
        <v>274</v>
      </c>
      <c r="W47" s="120">
        <v>42417</v>
      </c>
      <c r="X47" s="11">
        <v>4.32</v>
      </c>
      <c r="Y47" s="11">
        <v>4.47</v>
      </c>
      <c r="Z47" s="11">
        <v>4.28</v>
      </c>
      <c r="AA47" s="11">
        <v>4.42</v>
      </c>
      <c r="AB47" s="114">
        <v>13517900</v>
      </c>
      <c r="AC47" s="11">
        <v>4.34</v>
      </c>
      <c r="AD47" s="43">
        <f t="shared" si="0"/>
        <v>0.1899999999999995</v>
      </c>
      <c r="AE47" s="172">
        <f t="shared" si="1"/>
        <v>4.0767386091127067E-2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42416</v>
      </c>
      <c r="X48" s="11">
        <v>4.3499999999999996</v>
      </c>
      <c r="Y48" s="11">
        <v>4.3499999999999996</v>
      </c>
      <c r="Z48" s="11">
        <v>4.1500000000000004</v>
      </c>
      <c r="AA48" s="11">
        <v>4.25</v>
      </c>
      <c r="AB48" s="114">
        <v>11779900</v>
      </c>
      <c r="AC48" s="11">
        <v>4.17</v>
      </c>
      <c r="AD48" s="43">
        <f t="shared" si="0"/>
        <v>0.19999999999999929</v>
      </c>
      <c r="AE48" s="172">
        <f t="shared" si="1"/>
        <v>2.4038461538460343E-3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107</v>
      </c>
      <c r="U49" s="98" t="s">
        <v>384</v>
      </c>
      <c r="W49" s="120">
        <v>42412</v>
      </c>
      <c r="X49" s="11">
        <v>4.2</v>
      </c>
      <c r="Y49" s="11">
        <v>4.29</v>
      </c>
      <c r="Z49" s="11">
        <v>4.0599999999999996</v>
      </c>
      <c r="AA49" s="11">
        <v>4.24</v>
      </c>
      <c r="AB49" s="114">
        <v>19893900</v>
      </c>
      <c r="AC49" s="11">
        <v>4.16</v>
      </c>
      <c r="AD49" s="43">
        <f t="shared" si="0"/>
        <v>0.23000000000000043</v>
      </c>
      <c r="AE49" s="172">
        <f t="shared" si="1"/>
        <v>1.7114914425427896E-2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108</v>
      </c>
      <c r="U50" s="98" t="s">
        <v>281</v>
      </c>
      <c r="W50" s="120">
        <v>42411</v>
      </c>
      <c r="X50" s="11">
        <v>4.12</v>
      </c>
      <c r="Y50" s="11">
        <v>4.26</v>
      </c>
      <c r="Z50" s="11">
        <v>4.07</v>
      </c>
      <c r="AA50" s="11">
        <v>4.17</v>
      </c>
      <c r="AB50" s="114">
        <v>20949700</v>
      </c>
      <c r="AC50" s="11">
        <v>4.09</v>
      </c>
      <c r="AD50" s="43">
        <f t="shared" si="0"/>
        <v>0.1899999999999995</v>
      </c>
      <c r="AE50" s="172">
        <f t="shared" si="1"/>
        <v>0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109</v>
      </c>
      <c r="U51" s="100">
        <v>26278744</v>
      </c>
      <c r="W51" s="120">
        <v>42410</v>
      </c>
      <c r="X51" s="11">
        <v>4.3600000000000003</v>
      </c>
      <c r="Y51" s="11">
        <v>4.37</v>
      </c>
      <c r="Z51" s="11">
        <v>4.1100000000000003</v>
      </c>
      <c r="AA51" s="11">
        <v>4.17</v>
      </c>
      <c r="AB51" s="114">
        <v>18481900</v>
      </c>
      <c r="AC51" s="11">
        <v>4.09</v>
      </c>
      <c r="AD51" s="43">
        <f t="shared" si="0"/>
        <v>0.25999999999999979</v>
      </c>
      <c r="AE51" s="172">
        <f t="shared" si="1"/>
        <v>-3.5377358490566113E-2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112</v>
      </c>
      <c r="U52" s="100">
        <v>19114900</v>
      </c>
      <c r="W52" s="120">
        <v>42409</v>
      </c>
      <c r="X52" s="11">
        <v>4.25</v>
      </c>
      <c r="Y52" s="11">
        <v>4.3600000000000003</v>
      </c>
      <c r="Z52" s="11">
        <v>4.08</v>
      </c>
      <c r="AA52" s="11">
        <v>4.32</v>
      </c>
      <c r="AB52" s="114">
        <v>22689900</v>
      </c>
      <c r="AC52" s="11">
        <v>4.24</v>
      </c>
      <c r="AD52" s="43">
        <f t="shared" si="0"/>
        <v>0.28000000000000025</v>
      </c>
      <c r="AE52" s="172">
        <f t="shared" si="1"/>
        <v>0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110</v>
      </c>
      <c r="U53" s="98" t="s">
        <v>385</v>
      </c>
      <c r="W53" s="120">
        <v>42408</v>
      </c>
      <c r="X53" s="11">
        <v>4.63</v>
      </c>
      <c r="Y53" s="11">
        <v>4.66</v>
      </c>
      <c r="Z53" s="11">
        <v>4.21</v>
      </c>
      <c r="AA53" s="11">
        <v>4.32</v>
      </c>
      <c r="AB53" s="114">
        <v>19109700</v>
      </c>
      <c r="AC53" s="11">
        <v>4.24</v>
      </c>
      <c r="AD53" s="43">
        <f t="shared" si="0"/>
        <v>0.45000000000000018</v>
      </c>
      <c r="AE53" s="172">
        <f t="shared" si="1"/>
        <v>-7.6252723311546755E-2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113</v>
      </c>
      <c r="U54" s="98" t="s">
        <v>132</v>
      </c>
      <c r="W54" s="120">
        <v>42405</v>
      </c>
      <c r="X54" s="11">
        <v>4.6900000000000004</v>
      </c>
      <c r="Y54" s="11">
        <v>4.8600000000000003</v>
      </c>
      <c r="Z54" s="11">
        <v>4.6100000000000003</v>
      </c>
      <c r="AA54" s="11">
        <v>4.68</v>
      </c>
      <c r="AB54" s="114">
        <v>25876200</v>
      </c>
      <c r="AC54" s="11">
        <v>4.59</v>
      </c>
      <c r="AD54" s="43">
        <f t="shared" si="0"/>
        <v>0.25</v>
      </c>
      <c r="AE54" s="172">
        <f t="shared" si="1"/>
        <v>-4.3383947939263923E-3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114</v>
      </c>
      <c r="U55" s="98">
        <v>-0.28999999999999998</v>
      </c>
      <c r="W55" s="120">
        <v>42404</v>
      </c>
      <c r="X55" s="11">
        <v>4.62</v>
      </c>
      <c r="Y55" s="11">
        <v>4.8899999999999997</v>
      </c>
      <c r="Z55" s="11">
        <v>4.62</v>
      </c>
      <c r="AA55" s="11">
        <v>4.7</v>
      </c>
      <c r="AB55" s="114">
        <v>26429500</v>
      </c>
      <c r="AC55" s="11">
        <v>4.6100000000000003</v>
      </c>
      <c r="AD55" s="43">
        <f t="shared" si="0"/>
        <v>0.26999999999999957</v>
      </c>
      <c r="AE55" s="172">
        <f t="shared" si="1"/>
        <v>2.2172949002217335E-2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111</v>
      </c>
      <c r="U56" s="98" t="s">
        <v>298</v>
      </c>
      <c r="W56" s="120">
        <v>42403</v>
      </c>
      <c r="X56" s="11">
        <v>4.42</v>
      </c>
      <c r="Y56" s="11">
        <v>4.6399999999999997</v>
      </c>
      <c r="Z56" s="11">
        <v>4.38</v>
      </c>
      <c r="AA56" s="11">
        <v>4.5999999999999996</v>
      </c>
      <c r="AB56" s="114">
        <v>15768300</v>
      </c>
      <c r="AC56" s="11">
        <v>4.51</v>
      </c>
      <c r="AD56" s="43">
        <f t="shared" si="0"/>
        <v>0.25999999999999979</v>
      </c>
      <c r="AE56" s="172">
        <f t="shared" si="1"/>
        <v>5.6206088992974301E-2</v>
      </c>
    </row>
    <row r="57" spans="15:31" x14ac:dyDescent="0.25">
      <c r="O57" s="93">
        <v>0.94</v>
      </c>
      <c r="P57" s="93">
        <f t="shared" si="9"/>
        <v>5.2921999999999993</v>
      </c>
      <c r="W57" s="120">
        <v>42402</v>
      </c>
      <c r="X57" s="11">
        <v>4.51</v>
      </c>
      <c r="Y57" s="11">
        <v>4.54</v>
      </c>
      <c r="Z57" s="11">
        <v>4.34</v>
      </c>
      <c r="AA57" s="11">
        <v>4.3499999999999996</v>
      </c>
      <c r="AB57" s="114">
        <v>12799500</v>
      </c>
      <c r="AC57" s="11">
        <v>4.2699999999999996</v>
      </c>
      <c r="AD57" s="43">
        <f t="shared" si="0"/>
        <v>0.20000000000000018</v>
      </c>
      <c r="AE57" s="172">
        <f t="shared" si="1"/>
        <v>-4.8997772828507924E-2</v>
      </c>
    </row>
    <row r="58" spans="15:31" x14ac:dyDescent="0.25">
      <c r="O58" s="93">
        <v>0.93</v>
      </c>
      <c r="P58" s="93">
        <f t="shared" si="9"/>
        <v>5.2359</v>
      </c>
      <c r="W58" s="120">
        <v>42401</v>
      </c>
      <c r="X58" s="11">
        <v>4.6399999999999997</v>
      </c>
      <c r="Y58" s="11">
        <v>4.6399999999999997</v>
      </c>
      <c r="Z58" s="11">
        <v>4.45</v>
      </c>
      <c r="AA58" s="11">
        <v>4.58</v>
      </c>
      <c r="AB58" s="114">
        <v>10147500</v>
      </c>
      <c r="AC58" s="11">
        <v>4.49</v>
      </c>
      <c r="AD58" s="43">
        <f t="shared" si="0"/>
        <v>0.1899999999999995</v>
      </c>
      <c r="AE58" s="172">
        <f t="shared" si="1"/>
        <v>4.4742729306488371E-3</v>
      </c>
    </row>
    <row r="59" spans="15:31" x14ac:dyDescent="0.25">
      <c r="O59" s="93">
        <v>0.92</v>
      </c>
      <c r="P59" s="93">
        <f t="shared" si="9"/>
        <v>5.1795999999999998</v>
      </c>
      <c r="W59" s="120">
        <v>42398</v>
      </c>
      <c r="X59" s="11">
        <v>4.55</v>
      </c>
      <c r="Y59" s="11">
        <v>4.58</v>
      </c>
      <c r="Z59" s="11">
        <v>4.5</v>
      </c>
      <c r="AA59" s="11">
        <v>4.55</v>
      </c>
      <c r="AB59" s="114">
        <v>12877700</v>
      </c>
      <c r="AC59" s="11">
        <v>4.47</v>
      </c>
      <c r="AD59" s="43">
        <f t="shared" si="0"/>
        <v>8.0000000000000071E-2</v>
      </c>
      <c r="AE59" s="172">
        <f t="shared" si="1"/>
        <v>9.0293453724605843E-3</v>
      </c>
    </row>
    <row r="60" spans="15:31" x14ac:dyDescent="0.25">
      <c r="O60" s="93">
        <v>0.91</v>
      </c>
      <c r="P60" s="93">
        <f t="shared" si="9"/>
        <v>5.1233000000000004</v>
      </c>
      <c r="W60" s="120">
        <v>42397</v>
      </c>
      <c r="X60" s="11">
        <v>4.49</v>
      </c>
      <c r="Y60" s="11">
        <v>4.54</v>
      </c>
      <c r="Z60" s="11">
        <v>4.42</v>
      </c>
      <c r="AA60" s="11">
        <v>4.51</v>
      </c>
      <c r="AB60" s="114">
        <v>9892100</v>
      </c>
      <c r="AC60" s="11">
        <v>4.43</v>
      </c>
      <c r="AD60" s="43">
        <f t="shared" si="0"/>
        <v>0.12000000000000011</v>
      </c>
      <c r="AE60" s="172">
        <f t="shared" si="1"/>
        <v>1.3729977116704761E-2</v>
      </c>
    </row>
    <row r="61" spans="15:31" x14ac:dyDescent="0.25">
      <c r="O61" s="93">
        <v>0.9</v>
      </c>
      <c r="P61" s="93">
        <f t="shared" si="9"/>
        <v>5.0670000000000002</v>
      </c>
      <c r="W61" s="120">
        <v>42396</v>
      </c>
      <c r="X61" s="11">
        <v>4.41</v>
      </c>
      <c r="Y61" s="11">
        <v>4.51</v>
      </c>
      <c r="Z61" s="11">
        <v>4.3499999999999996</v>
      </c>
      <c r="AA61" s="11">
        <v>4.45</v>
      </c>
      <c r="AB61" s="114">
        <v>14044700</v>
      </c>
      <c r="AC61" s="11">
        <v>4.37</v>
      </c>
      <c r="AD61" s="43">
        <f t="shared" si="0"/>
        <v>0.16000000000000014</v>
      </c>
      <c r="AE61" s="172">
        <f t="shared" si="1"/>
        <v>6.9124423963133896E-3</v>
      </c>
    </row>
    <row r="62" spans="15:31" x14ac:dyDescent="0.25">
      <c r="W62" s="120">
        <v>42395</v>
      </c>
      <c r="X62" s="11">
        <v>4.2</v>
      </c>
      <c r="Y62" s="11">
        <v>4.46</v>
      </c>
      <c r="Z62" s="11">
        <v>4.1900000000000004</v>
      </c>
      <c r="AA62" s="11">
        <v>4.42</v>
      </c>
      <c r="AB62" s="114">
        <v>11435800</v>
      </c>
      <c r="AC62" s="11">
        <v>4.34</v>
      </c>
      <c r="AD62" s="43">
        <f t="shared" si="0"/>
        <v>0.26999999999999957</v>
      </c>
      <c r="AE62" s="172">
        <f t="shared" si="1"/>
        <v>5.5961070559610526E-2</v>
      </c>
    </row>
    <row r="63" spans="15:31" x14ac:dyDescent="0.25">
      <c r="W63" s="120">
        <v>42394</v>
      </c>
      <c r="X63" s="11">
        <v>4.34</v>
      </c>
      <c r="Y63" s="11">
        <v>4.4000000000000004</v>
      </c>
      <c r="Z63" s="11">
        <v>4.1900000000000004</v>
      </c>
      <c r="AA63" s="11">
        <v>4.1900000000000004</v>
      </c>
      <c r="AB63" s="114">
        <v>13178200</v>
      </c>
      <c r="AC63" s="11">
        <v>4.1100000000000003</v>
      </c>
      <c r="AD63" s="43">
        <f t="shared" si="0"/>
        <v>0.20999999999999996</v>
      </c>
      <c r="AE63" s="172">
        <f t="shared" si="1"/>
        <v>-3.9719626168224331E-2</v>
      </c>
    </row>
    <row r="64" spans="15:31" x14ac:dyDescent="0.25">
      <c r="W64" s="120">
        <v>42391</v>
      </c>
      <c r="X64" s="11">
        <v>4.09</v>
      </c>
      <c r="Y64" s="11">
        <v>4.3600000000000003</v>
      </c>
      <c r="Z64" s="11">
        <v>4.08</v>
      </c>
      <c r="AA64" s="11">
        <v>4.3600000000000003</v>
      </c>
      <c r="AB64" s="114">
        <v>23209200</v>
      </c>
      <c r="AC64" s="11">
        <v>4.28</v>
      </c>
      <c r="AD64" s="43">
        <f t="shared" si="0"/>
        <v>0.28000000000000025</v>
      </c>
      <c r="AE64" s="172">
        <f t="shared" si="1"/>
        <v>8.9058524173027953E-2</v>
      </c>
    </row>
    <row r="65" spans="23:31" x14ac:dyDescent="0.25">
      <c r="W65" s="120">
        <v>42390</v>
      </c>
      <c r="X65" s="11">
        <v>4.01</v>
      </c>
      <c r="Y65" s="11">
        <v>4.0999999999999996</v>
      </c>
      <c r="Z65" s="11">
        <v>3.9</v>
      </c>
      <c r="AA65" s="11">
        <v>4</v>
      </c>
      <c r="AB65" s="114">
        <v>29644800</v>
      </c>
      <c r="AC65" s="11">
        <v>3.93</v>
      </c>
      <c r="AD65" s="43">
        <f t="shared" si="0"/>
        <v>0.19999999999999973</v>
      </c>
      <c r="AE65" s="172">
        <f t="shared" si="1"/>
        <v>1.5503875968992276E-2</v>
      </c>
    </row>
    <row r="66" spans="23:31" x14ac:dyDescent="0.25">
      <c r="W66" s="120">
        <v>42389</v>
      </c>
      <c r="X66" s="11">
        <v>4.0999999999999996</v>
      </c>
      <c r="Y66" s="11">
        <v>4.1500000000000004</v>
      </c>
      <c r="Z66" s="11">
        <v>3.81</v>
      </c>
      <c r="AA66" s="11">
        <v>3.94</v>
      </c>
      <c r="AB66" s="114">
        <v>28272600</v>
      </c>
      <c r="AC66" s="11">
        <v>3.87</v>
      </c>
      <c r="AD66" s="43">
        <f t="shared" si="0"/>
        <v>0.3400000000000003</v>
      </c>
      <c r="AE66" s="172">
        <f t="shared" si="1"/>
        <v>-5.6097560975609695E-2</v>
      </c>
    </row>
    <row r="67" spans="23:31" x14ac:dyDescent="0.25">
      <c r="W67" s="120">
        <v>42388</v>
      </c>
      <c r="X67" s="11">
        <v>4.28</v>
      </c>
      <c r="Y67" s="11">
        <v>4.32</v>
      </c>
      <c r="Z67" s="11">
        <v>4.16</v>
      </c>
      <c r="AA67" s="11">
        <v>4.18</v>
      </c>
      <c r="AB67" s="114">
        <v>15665800</v>
      </c>
      <c r="AC67" s="11">
        <v>4.0999999999999996</v>
      </c>
      <c r="AD67" s="43">
        <f t="shared" ref="AD67:AD68" si="10">Y67-Z67</f>
        <v>0.16000000000000014</v>
      </c>
      <c r="AE67" s="172">
        <f t="shared" ref="AE67" si="11">AC67/AC68-1</f>
        <v>-1.4423076923077094E-2</v>
      </c>
    </row>
    <row r="68" spans="23:31" x14ac:dyDescent="0.25">
      <c r="W68" s="120">
        <v>42384</v>
      </c>
      <c r="X68" s="11">
        <v>4.22</v>
      </c>
      <c r="Y68" s="11">
        <v>4.26</v>
      </c>
      <c r="Z68" s="11">
        <v>4.1100000000000003</v>
      </c>
      <c r="AA68" s="11">
        <v>4.24</v>
      </c>
      <c r="AB68" s="114">
        <v>24824700</v>
      </c>
      <c r="AC68" s="11">
        <v>4.16</v>
      </c>
      <c r="AD68" s="43">
        <f t="shared" si="10"/>
        <v>0.14999999999999947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42480</v>
      </c>
      <c r="X2" s="12">
        <v>99.35</v>
      </c>
      <c r="Y2" s="12">
        <v>100.96</v>
      </c>
      <c r="Z2" s="12">
        <v>99.35</v>
      </c>
      <c r="AA2" s="12">
        <v>100.11</v>
      </c>
      <c r="AB2" s="105">
        <v>8856500</v>
      </c>
      <c r="AC2" s="12">
        <v>100.11</v>
      </c>
      <c r="AD2" s="43">
        <f>Y2-Z2</f>
        <v>1.6099999999999994</v>
      </c>
      <c r="AE2" s="172">
        <f>AC2/AC3-1</f>
        <v>6.7377312952534574E-3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42479</v>
      </c>
      <c r="X3" s="12">
        <v>99.76</v>
      </c>
      <c r="Y3" s="12">
        <v>100.73</v>
      </c>
      <c r="Z3" s="12">
        <v>99.24</v>
      </c>
      <c r="AA3" s="12">
        <v>99.44</v>
      </c>
      <c r="AB3" s="105">
        <v>9780100</v>
      </c>
      <c r="AC3" s="12">
        <v>99.44</v>
      </c>
      <c r="AD3" s="43">
        <f t="shared" ref="AD3:AD66" si="1">Y3-Z3</f>
        <v>1.4900000000000091</v>
      </c>
      <c r="AE3" s="172">
        <f t="shared" ref="AE3:AE66" si="2">AC3/AC4-1</f>
        <v>2.4193548387096975E-3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100.11</v>
      </c>
      <c r="W4" s="143">
        <v>42478</v>
      </c>
      <c r="X4" s="12">
        <v>98.17</v>
      </c>
      <c r="Y4" s="12">
        <v>99.73</v>
      </c>
      <c r="Z4" s="12">
        <v>98.11</v>
      </c>
      <c r="AA4" s="12">
        <v>99.2</v>
      </c>
      <c r="AB4" s="105">
        <v>8059500</v>
      </c>
      <c r="AC4" s="12">
        <v>99.2</v>
      </c>
      <c r="AD4" s="43">
        <f t="shared" si="1"/>
        <v>1.6200000000000045</v>
      </c>
      <c r="AE4" s="172">
        <f t="shared" si="2"/>
        <v>9.258317224539514E-3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2502.75</v>
      </c>
      <c r="T5" s="1"/>
      <c r="W5" s="143">
        <v>42475</v>
      </c>
      <c r="X5" s="12">
        <v>98.53</v>
      </c>
      <c r="Y5" s="12">
        <v>98.98</v>
      </c>
      <c r="Z5" s="12">
        <v>97.62</v>
      </c>
      <c r="AA5" s="12">
        <v>98.29</v>
      </c>
      <c r="AB5" s="105">
        <v>8899800</v>
      </c>
      <c r="AC5" s="12">
        <v>98.29</v>
      </c>
      <c r="AD5" s="43">
        <f t="shared" si="1"/>
        <v>1.3599999999999994</v>
      </c>
      <c r="AE5" s="172">
        <f t="shared" si="2"/>
        <v>1.0184336490477452E-3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42474</v>
      </c>
      <c r="X6" s="12">
        <v>97.01</v>
      </c>
      <c r="Y6" s="12">
        <v>98.77</v>
      </c>
      <c r="Z6" s="12">
        <v>96.9</v>
      </c>
      <c r="AA6" s="12">
        <v>98.19</v>
      </c>
      <c r="AB6" s="105">
        <v>8737200</v>
      </c>
      <c r="AC6" s="12">
        <v>98.19</v>
      </c>
      <c r="AD6" s="43">
        <f t="shared" si="1"/>
        <v>1.8699999999999903</v>
      </c>
      <c r="AE6" s="172">
        <f t="shared" si="2"/>
        <v>1.0289124395513882E-2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168.5</v>
      </c>
      <c r="R7" s="206"/>
      <c r="W7" s="143">
        <v>42473</v>
      </c>
      <c r="X7" s="12">
        <v>97.84</v>
      </c>
      <c r="Y7" s="12">
        <v>97.97</v>
      </c>
      <c r="Z7" s="12">
        <v>96.65</v>
      </c>
      <c r="AA7" s="12">
        <v>97.19</v>
      </c>
      <c r="AB7" s="105">
        <v>9293800</v>
      </c>
      <c r="AC7" s="12">
        <v>97.19</v>
      </c>
      <c r="AD7" s="43">
        <f t="shared" si="1"/>
        <v>1.3199999999999932</v>
      </c>
      <c r="AE7" s="172">
        <f t="shared" si="2"/>
        <v>-5.1419169066224679E-4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7.2185926957266736E-2</v>
      </c>
      <c r="T8" s="1"/>
      <c r="W8" s="143">
        <v>42472</v>
      </c>
      <c r="X8" s="12">
        <v>96</v>
      </c>
      <c r="Y8" s="12">
        <v>97.4</v>
      </c>
      <c r="Z8" s="12">
        <v>95.5</v>
      </c>
      <c r="AA8" s="12">
        <v>97.24</v>
      </c>
      <c r="AB8" s="105">
        <v>9186200</v>
      </c>
      <c r="AC8" s="12">
        <v>97.24</v>
      </c>
      <c r="AD8" s="43">
        <f t="shared" si="1"/>
        <v>1.9000000000000057</v>
      </c>
      <c r="AE8" s="172">
        <f t="shared" si="2"/>
        <v>1.4713555254095789E-2</v>
      </c>
    </row>
    <row r="9" spans="1:40" x14ac:dyDescent="0.25">
      <c r="C9" s="4"/>
      <c r="D9" s="3"/>
      <c r="E9" s="3"/>
      <c r="F9" s="3"/>
      <c r="W9" s="143">
        <v>42471</v>
      </c>
      <c r="X9" s="12">
        <v>96.41</v>
      </c>
      <c r="Y9" s="12">
        <v>97.05</v>
      </c>
      <c r="Z9" s="12">
        <v>95.74</v>
      </c>
      <c r="AA9" s="12">
        <v>95.83</v>
      </c>
      <c r="AB9" s="105">
        <v>8733400</v>
      </c>
      <c r="AC9" s="12">
        <v>95.83</v>
      </c>
      <c r="AD9" s="43">
        <f t="shared" si="1"/>
        <v>1.3100000000000023</v>
      </c>
      <c r="AE9" s="172">
        <f t="shared" si="2"/>
        <v>-2.7057966489749674E-3</v>
      </c>
    </row>
    <row r="10" spans="1:40" x14ac:dyDescent="0.25">
      <c r="W10" s="143">
        <v>42468</v>
      </c>
      <c r="X10" s="12">
        <v>96.21</v>
      </c>
      <c r="Y10" s="12">
        <v>97.45</v>
      </c>
      <c r="Z10" s="12">
        <v>95.58</v>
      </c>
      <c r="AA10" s="12">
        <v>96.09</v>
      </c>
      <c r="AB10" s="105">
        <v>9656800</v>
      </c>
      <c r="AC10" s="12">
        <v>96.09</v>
      </c>
      <c r="AD10" s="43">
        <f t="shared" si="1"/>
        <v>1.8700000000000045</v>
      </c>
      <c r="AE10" s="172">
        <f t="shared" si="2"/>
        <v>5.4410379826306254E-3</v>
      </c>
    </row>
    <row r="11" spans="1:40" x14ac:dyDescent="0.25">
      <c r="N11" s="5"/>
      <c r="W11" s="143">
        <v>42467</v>
      </c>
      <c r="X11" s="12">
        <v>97.21</v>
      </c>
      <c r="Y11" s="12">
        <v>97.63</v>
      </c>
      <c r="Z11" s="12">
        <v>95.09</v>
      </c>
      <c r="AA11" s="12">
        <v>95.57</v>
      </c>
      <c r="AB11" s="105">
        <v>13214400</v>
      </c>
      <c r="AC11" s="12">
        <v>95.57</v>
      </c>
      <c r="AD11" s="43">
        <f t="shared" si="1"/>
        <v>2.539999999999992</v>
      </c>
      <c r="AE11" s="172">
        <f t="shared" si="2"/>
        <v>-1.9191297208538627E-2</v>
      </c>
    </row>
    <row r="12" spans="1:40" x14ac:dyDescent="0.25">
      <c r="N12" s="5"/>
      <c r="W12" s="143">
        <v>42466</v>
      </c>
      <c r="X12" s="12">
        <v>95.49</v>
      </c>
      <c r="Y12" s="12">
        <v>97.5</v>
      </c>
      <c r="Z12" s="12">
        <v>95.48</v>
      </c>
      <c r="AA12" s="12">
        <v>97.44</v>
      </c>
      <c r="AB12" s="105">
        <v>10990200</v>
      </c>
      <c r="AC12" s="12">
        <v>97.44</v>
      </c>
      <c r="AD12" s="43">
        <f t="shared" si="1"/>
        <v>2.019999999999996</v>
      </c>
      <c r="AE12" s="172">
        <f t="shared" si="2"/>
        <v>1.9566809668305929E-2</v>
      </c>
    </row>
    <row r="13" spans="1:40" x14ac:dyDescent="0.25">
      <c r="C13" s="4"/>
      <c r="D13" s="3"/>
      <c r="E13" s="3"/>
      <c r="F13" s="3"/>
      <c r="H13" s="81"/>
      <c r="W13" s="143">
        <v>42465</v>
      </c>
      <c r="X13" s="12">
        <v>93.55</v>
      </c>
      <c r="Y13" s="12">
        <v>96.69</v>
      </c>
      <c r="Z13" s="12">
        <v>93.5</v>
      </c>
      <c r="AA13" s="12">
        <v>95.57</v>
      </c>
      <c r="AB13" s="105">
        <v>11804700</v>
      </c>
      <c r="AC13" s="12">
        <v>95.57</v>
      </c>
      <c r="AD13" s="43">
        <f t="shared" si="1"/>
        <v>3.1899999999999977</v>
      </c>
      <c r="AE13" s="172">
        <f t="shared" si="2"/>
        <v>1.4112903225806495E-2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42464</v>
      </c>
      <c r="X14" s="12">
        <v>94.35</v>
      </c>
      <c r="Y14" s="12">
        <v>95</v>
      </c>
      <c r="Z14" s="12">
        <v>93.75</v>
      </c>
      <c r="AA14" s="12">
        <v>94.24</v>
      </c>
      <c r="AB14" s="105">
        <v>8793200</v>
      </c>
      <c r="AC14" s="12">
        <v>94.24</v>
      </c>
      <c r="AD14" s="43">
        <f t="shared" si="1"/>
        <v>1.25</v>
      </c>
      <c r="AE14" s="172">
        <f t="shared" si="2"/>
        <v>1.2749681257968604E-3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42461</v>
      </c>
      <c r="X15" s="12">
        <v>91.34</v>
      </c>
      <c r="Y15" s="12">
        <v>94.38</v>
      </c>
      <c r="Z15" s="12">
        <v>91.04</v>
      </c>
      <c r="AA15" s="12">
        <v>94.12</v>
      </c>
      <c r="AB15" s="105">
        <v>11393700</v>
      </c>
      <c r="AC15" s="12">
        <v>94.12</v>
      </c>
      <c r="AD15" s="43">
        <f t="shared" si="1"/>
        <v>3.3399999999999892</v>
      </c>
      <c r="AE15" s="172">
        <f t="shared" si="2"/>
        <v>2.46026562159809E-2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3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42460</v>
      </c>
      <c r="X16" s="12">
        <v>91.9</v>
      </c>
      <c r="Y16" s="12">
        <v>92.75</v>
      </c>
      <c r="Z16" s="12">
        <v>91.54</v>
      </c>
      <c r="AA16" s="12">
        <v>91.86</v>
      </c>
      <c r="AB16" s="105">
        <v>13635000</v>
      </c>
      <c r="AC16" s="12">
        <v>91.86</v>
      </c>
      <c r="AD16" s="43">
        <f t="shared" si="1"/>
        <v>1.2099999999999937</v>
      </c>
      <c r="AE16" s="172">
        <f t="shared" si="2"/>
        <v>-1.1960421876698879E-3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42459</v>
      </c>
      <c r="X17" s="12">
        <v>92.47</v>
      </c>
      <c r="Y17" s="12">
        <v>93.57</v>
      </c>
      <c r="Z17" s="12">
        <v>91.56</v>
      </c>
      <c r="AA17" s="12">
        <v>91.97</v>
      </c>
      <c r="AB17" s="105">
        <v>8108400</v>
      </c>
      <c r="AC17" s="12">
        <v>91.97</v>
      </c>
      <c r="AD17" s="43">
        <f t="shared" si="1"/>
        <v>2.0099999999999909</v>
      </c>
      <c r="AE17" s="172">
        <f t="shared" si="2"/>
        <v>-2.4945770065076811E-3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42458</v>
      </c>
      <c r="X18" s="12">
        <v>92.19</v>
      </c>
      <c r="Y18" s="12">
        <v>92.24</v>
      </c>
      <c r="Z18" s="12">
        <v>90.61</v>
      </c>
      <c r="AA18" s="12">
        <v>92.2</v>
      </c>
      <c r="AB18" s="105">
        <v>8608300</v>
      </c>
      <c r="AC18" s="12">
        <v>92.2</v>
      </c>
      <c r="AD18" s="43">
        <f t="shared" si="1"/>
        <v>1.6299999999999955</v>
      </c>
      <c r="AE18" s="172">
        <f t="shared" si="2"/>
        <v>-2.8120268224095524E-3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42457</v>
      </c>
      <c r="X19" s="12">
        <v>92.07</v>
      </c>
      <c r="Y19" s="12">
        <v>94.31</v>
      </c>
      <c r="Z19" s="12">
        <v>91.94</v>
      </c>
      <c r="AA19" s="12">
        <v>92.46</v>
      </c>
      <c r="AB19" s="105">
        <v>9590400</v>
      </c>
      <c r="AC19" s="12">
        <v>92.46</v>
      </c>
      <c r="AD19" s="43">
        <f t="shared" si="1"/>
        <v>2.3700000000000045</v>
      </c>
      <c r="AE19" s="172">
        <f t="shared" si="2"/>
        <v>1.2483574244415152E-2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42453</v>
      </c>
      <c r="X20" s="12">
        <v>89.61</v>
      </c>
      <c r="Y20" s="12">
        <v>92.82</v>
      </c>
      <c r="Z20" s="12">
        <v>89.44</v>
      </c>
      <c r="AA20" s="12">
        <v>91.32</v>
      </c>
      <c r="AB20" s="105">
        <v>14335400</v>
      </c>
      <c r="AC20" s="12">
        <v>91.32</v>
      </c>
      <c r="AD20" s="43">
        <f t="shared" si="1"/>
        <v>3.3799999999999955</v>
      </c>
      <c r="AE20" s="172">
        <f t="shared" si="2"/>
        <v>1.3765541740674792E-2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42452</v>
      </c>
      <c r="X21" s="12">
        <v>90.96</v>
      </c>
      <c r="Y21" s="12">
        <v>92.22</v>
      </c>
      <c r="Z21" s="12">
        <v>89.97</v>
      </c>
      <c r="AA21" s="12">
        <v>90.08</v>
      </c>
      <c r="AB21" s="105">
        <v>13693600</v>
      </c>
      <c r="AC21" s="12">
        <v>90.08</v>
      </c>
      <c r="AD21" s="43">
        <f t="shared" si="1"/>
        <v>2.25</v>
      </c>
      <c r="AE21" s="172">
        <f t="shared" si="2"/>
        <v>-3.8839095177123362E-2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42451</v>
      </c>
      <c r="X22" s="12">
        <v>92.14</v>
      </c>
      <c r="Y22" s="12">
        <v>93.96</v>
      </c>
      <c r="Z22" s="12">
        <v>92.05</v>
      </c>
      <c r="AA22" s="12">
        <v>93.72</v>
      </c>
      <c r="AB22" s="105">
        <v>9636600</v>
      </c>
      <c r="AC22" s="12">
        <v>93.72</v>
      </c>
      <c r="AD22" s="43">
        <f t="shared" si="1"/>
        <v>1.9099999999999966</v>
      </c>
      <c r="AE22" s="172">
        <f t="shared" si="2"/>
        <v>1.1330527678860447E-2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42450</v>
      </c>
      <c r="X23" s="12">
        <v>90</v>
      </c>
      <c r="Y23" s="12">
        <v>93.01</v>
      </c>
      <c r="Z23" s="12">
        <v>90</v>
      </c>
      <c r="AA23" s="12">
        <v>92.67</v>
      </c>
      <c r="AB23" s="105">
        <v>9756400</v>
      </c>
      <c r="AC23" s="12">
        <v>92.67</v>
      </c>
      <c r="AD23" s="43">
        <f t="shared" si="1"/>
        <v>3.0100000000000051</v>
      </c>
      <c r="AE23" s="172">
        <f t="shared" si="2"/>
        <v>2.6586905948820183E-2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42447</v>
      </c>
      <c r="X24" s="12">
        <v>90.02</v>
      </c>
      <c r="Y24" s="12">
        <v>90.73</v>
      </c>
      <c r="Z24" s="12">
        <v>89.54</v>
      </c>
      <c r="AA24" s="12">
        <v>90.27</v>
      </c>
      <c r="AB24" s="105">
        <v>16794200</v>
      </c>
      <c r="AC24" s="12">
        <v>90.27</v>
      </c>
      <c r="AD24" s="43">
        <f t="shared" si="1"/>
        <v>1.1899999999999977</v>
      </c>
      <c r="AE24" s="172">
        <f t="shared" si="2"/>
        <v>8.2653859041661448E-3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42446</v>
      </c>
      <c r="X25" s="12">
        <v>89.79</v>
      </c>
      <c r="Y25" s="12">
        <v>90.37</v>
      </c>
      <c r="Z25" s="12">
        <v>88.81</v>
      </c>
      <c r="AA25" s="12">
        <v>89.53</v>
      </c>
      <c r="AB25" s="105">
        <v>10526500</v>
      </c>
      <c r="AC25" s="12">
        <v>89.53</v>
      </c>
      <c r="AD25" s="43">
        <f t="shared" si="1"/>
        <v>1.5600000000000023</v>
      </c>
      <c r="AE25" s="172">
        <f t="shared" si="2"/>
        <v>-8.3074878156845777E-3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42445</v>
      </c>
      <c r="X26" s="12">
        <v>88.96</v>
      </c>
      <c r="Y26" s="12">
        <v>90.88</v>
      </c>
      <c r="Z26" s="12">
        <v>88.91</v>
      </c>
      <c r="AA26" s="12">
        <v>90.28</v>
      </c>
      <c r="AB26" s="105">
        <v>8794800</v>
      </c>
      <c r="AC26" s="12">
        <v>90.28</v>
      </c>
      <c r="AD26" s="43">
        <f t="shared" si="1"/>
        <v>1.9699999999999989</v>
      </c>
      <c r="AE26" s="172">
        <f t="shared" si="2"/>
        <v>9.3917710196780302E-3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61">
        <f t="shared" ref="H27:H33" si="7">(E27-D27)/D27</f>
        <v>-5.1441539884004378E-2</v>
      </c>
      <c r="I27" s="403"/>
      <c r="W27" s="143">
        <v>42444</v>
      </c>
      <c r="X27" s="12">
        <v>89.92</v>
      </c>
      <c r="Y27" s="12">
        <v>90.07</v>
      </c>
      <c r="Z27" s="12">
        <v>89.03</v>
      </c>
      <c r="AA27" s="12">
        <v>89.44</v>
      </c>
      <c r="AB27" s="105">
        <v>10265100</v>
      </c>
      <c r="AC27" s="12">
        <v>89.44</v>
      </c>
      <c r="AD27" s="43">
        <f t="shared" si="1"/>
        <v>1.039999999999992</v>
      </c>
      <c r="AE27" s="172">
        <f t="shared" si="2"/>
        <v>-1.1275701967720542E-2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61">
        <f t="shared" si="7"/>
        <v>-6.6188370390986517E-2</v>
      </c>
      <c r="I28" s="403" t="s">
        <v>245</v>
      </c>
      <c r="W28" s="143">
        <v>42443</v>
      </c>
      <c r="X28" s="12">
        <v>90</v>
      </c>
      <c r="Y28" s="12">
        <v>91.21</v>
      </c>
      <c r="Z28" s="12">
        <v>89.34</v>
      </c>
      <c r="AA28" s="12">
        <v>90.46</v>
      </c>
      <c r="AB28" s="105">
        <v>11004900</v>
      </c>
      <c r="AC28" s="12">
        <v>90.46</v>
      </c>
      <c r="AD28" s="43">
        <f t="shared" si="1"/>
        <v>1.8699999999999903</v>
      </c>
      <c r="AE28" s="172" t="e">
        <f t="shared" si="2"/>
        <v>#DIV/0!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61">
        <f t="shared" si="7"/>
        <v>-3.3923988001360636E-2</v>
      </c>
      <c r="I29" s="403"/>
      <c r="W29" s="143">
        <v>42443</v>
      </c>
      <c r="X29" s="12" t="s">
        <v>148</v>
      </c>
      <c r="Y29" s="12"/>
      <c r="Z29" s="12"/>
      <c r="AA29" s="12"/>
      <c r="AB29" s="105"/>
      <c r="AC29" s="12"/>
      <c r="AD29" s="43">
        <f t="shared" si="1"/>
        <v>0</v>
      </c>
      <c r="AE29" s="172">
        <f t="shared" si="2"/>
        <v>-1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61">
        <f t="shared" si="7"/>
        <v>-4.604341918285644E-2</v>
      </c>
      <c r="I30" s="403" t="s">
        <v>237</v>
      </c>
      <c r="W30" s="143">
        <v>42440</v>
      </c>
      <c r="X30" s="12">
        <v>89.97</v>
      </c>
      <c r="Y30" s="12">
        <v>89.98</v>
      </c>
      <c r="Z30" s="12">
        <v>88.8</v>
      </c>
      <c r="AA30" s="12">
        <v>89.65</v>
      </c>
      <c r="AB30" s="105">
        <v>10581000</v>
      </c>
      <c r="AC30" s="12">
        <v>89.22</v>
      </c>
      <c r="AD30" s="43">
        <f t="shared" si="1"/>
        <v>1.1800000000000068</v>
      </c>
      <c r="AE30" s="172">
        <f t="shared" si="2"/>
        <v>1.144994898537588E-2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61">
        <f t="shared" si="7"/>
        <v>-3.3088197160016449E-3</v>
      </c>
      <c r="I31" s="403"/>
      <c r="W31" s="143">
        <v>42439</v>
      </c>
      <c r="X31" s="12">
        <v>88.3</v>
      </c>
      <c r="Y31" s="12">
        <v>89.9</v>
      </c>
      <c r="Z31" s="12">
        <v>87.82</v>
      </c>
      <c r="AA31" s="12">
        <v>88.64</v>
      </c>
      <c r="AB31" s="105">
        <v>10884500</v>
      </c>
      <c r="AC31" s="12">
        <v>88.21</v>
      </c>
      <c r="AD31" s="43">
        <f t="shared" si="1"/>
        <v>2.0800000000000125</v>
      </c>
      <c r="AE31" s="172">
        <f t="shared" si="2"/>
        <v>9.152270907218929E-3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61">
        <f t="shared" si="7"/>
        <v>1.951062660125092E-2</v>
      </c>
      <c r="I32" s="403"/>
      <c r="W32" s="143">
        <v>42438</v>
      </c>
      <c r="X32" s="12">
        <v>88.94</v>
      </c>
      <c r="Y32" s="12">
        <v>89.25</v>
      </c>
      <c r="Z32" s="12">
        <v>87.43</v>
      </c>
      <c r="AA32" s="12">
        <v>87.83</v>
      </c>
      <c r="AB32" s="105">
        <v>10428100</v>
      </c>
      <c r="AC32" s="12">
        <v>87.41</v>
      </c>
      <c r="AD32" s="43">
        <f t="shared" si="1"/>
        <v>1.8199999999999932</v>
      </c>
      <c r="AE32" s="172">
        <f t="shared" si="2"/>
        <v>-9.2938909667914515E-3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61">
        <f t="shared" si="7"/>
        <v>6.2439755810217393E-2</v>
      </c>
      <c r="I33" s="403"/>
      <c r="W33" s="143">
        <v>42437</v>
      </c>
      <c r="X33" s="12">
        <v>89.65</v>
      </c>
      <c r="Y33" s="12">
        <v>90.4</v>
      </c>
      <c r="Z33" s="12">
        <v>88.35</v>
      </c>
      <c r="AA33" s="12">
        <v>88.66</v>
      </c>
      <c r="AB33" s="105">
        <v>11056800</v>
      </c>
      <c r="AC33" s="12">
        <v>88.23</v>
      </c>
      <c r="AD33" s="43">
        <f t="shared" si="1"/>
        <v>2.0500000000000114</v>
      </c>
      <c r="AE33" s="172">
        <f t="shared" si="2"/>
        <v>-1.1096166778749139E-2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42436</v>
      </c>
      <c r="X34" s="12">
        <v>87.11</v>
      </c>
      <c r="Y34" s="12">
        <v>90.04</v>
      </c>
      <c r="Z34" s="12">
        <v>86.88</v>
      </c>
      <c r="AA34" s="12">
        <v>89.65</v>
      </c>
      <c r="AB34" s="105">
        <v>13100600</v>
      </c>
      <c r="AC34" s="12">
        <v>89.22</v>
      </c>
      <c r="AD34" s="43">
        <f t="shared" si="1"/>
        <v>3.1600000000000108</v>
      </c>
      <c r="AE34" s="172">
        <f t="shared" si="2"/>
        <v>2.7998617352229527E-2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42433</v>
      </c>
      <c r="X35" s="12">
        <v>88.3</v>
      </c>
      <c r="Y35" s="12">
        <v>89.1</v>
      </c>
      <c r="Z35" s="12">
        <v>86.85</v>
      </c>
      <c r="AA35" s="12">
        <v>87.21</v>
      </c>
      <c r="AB35" s="105">
        <v>21201900</v>
      </c>
      <c r="AC35" s="12">
        <v>86.79</v>
      </c>
      <c r="AD35" s="43">
        <f t="shared" si="1"/>
        <v>2.25</v>
      </c>
      <c r="AE35" s="172">
        <f t="shared" si="2"/>
        <v>-7.0930099530944757E-3</v>
      </c>
    </row>
    <row r="36" spans="2:31" x14ac:dyDescent="0.25">
      <c r="W36" s="143">
        <v>42432</v>
      </c>
      <c r="X36" s="12">
        <v>89.13</v>
      </c>
      <c r="Y36" s="12">
        <v>89.31</v>
      </c>
      <c r="Z36" s="12">
        <v>87.48</v>
      </c>
      <c r="AA36" s="12">
        <v>87.83</v>
      </c>
      <c r="AB36" s="105">
        <v>12374600</v>
      </c>
      <c r="AC36" s="12">
        <v>87.41</v>
      </c>
      <c r="AD36" s="43">
        <f t="shared" si="1"/>
        <v>1.8299999999999983</v>
      </c>
      <c r="AE36" s="172">
        <f t="shared" si="2"/>
        <v>-1.0863415186149195E-2</v>
      </c>
    </row>
    <row r="37" spans="2:31" x14ac:dyDescent="0.25">
      <c r="W37" s="143">
        <v>42431</v>
      </c>
      <c r="X37" s="12">
        <v>89.6</v>
      </c>
      <c r="Y37" s="12">
        <v>89.68</v>
      </c>
      <c r="Z37" s="12">
        <v>87.96</v>
      </c>
      <c r="AA37" s="12">
        <v>88.8</v>
      </c>
      <c r="AB37" s="105">
        <v>10557200</v>
      </c>
      <c r="AC37" s="12">
        <v>88.37</v>
      </c>
      <c r="AD37" s="43">
        <f t="shared" si="1"/>
        <v>1.7200000000000131</v>
      </c>
      <c r="AE37" s="172">
        <f t="shared" si="2"/>
        <v>-9.9708716110239459E-3</v>
      </c>
    </row>
    <row r="38" spans="2:31" x14ac:dyDescent="0.25">
      <c r="W38" s="143">
        <v>42430</v>
      </c>
      <c r="X38" s="12">
        <v>87.9</v>
      </c>
      <c r="Y38" s="12">
        <v>89.72</v>
      </c>
      <c r="Z38" s="12">
        <v>87.3</v>
      </c>
      <c r="AA38" s="12">
        <v>89.69</v>
      </c>
      <c r="AB38" s="105">
        <v>11746100</v>
      </c>
      <c r="AC38" s="12">
        <v>89.26</v>
      </c>
      <c r="AD38" s="43">
        <f t="shared" si="1"/>
        <v>2.4200000000000017</v>
      </c>
      <c r="AE38" s="172">
        <f t="shared" si="2"/>
        <v>2.798571922146742E-2</v>
      </c>
    </row>
    <row r="39" spans="2:31" x14ac:dyDescent="0.25">
      <c r="W39" s="143">
        <v>42429</v>
      </c>
      <c r="X39" s="12">
        <v>87.87</v>
      </c>
      <c r="Y39" s="12">
        <v>89.14</v>
      </c>
      <c r="Z39" s="12">
        <v>87.25</v>
      </c>
      <c r="AA39" s="12">
        <v>87.25</v>
      </c>
      <c r="AB39" s="105">
        <v>12732500</v>
      </c>
      <c r="AC39" s="12">
        <v>86.83</v>
      </c>
      <c r="AD39" s="43">
        <f t="shared" si="1"/>
        <v>1.8900000000000006</v>
      </c>
      <c r="AE39" s="172">
        <f t="shared" si="2"/>
        <v>-9.6943430656935003E-3</v>
      </c>
    </row>
    <row r="40" spans="2:31" x14ac:dyDescent="0.25">
      <c r="W40" s="143">
        <v>42426</v>
      </c>
      <c r="X40" s="12">
        <v>90.61</v>
      </c>
      <c r="Y40" s="12">
        <v>90.92</v>
      </c>
      <c r="Z40" s="12">
        <v>87.89</v>
      </c>
      <c r="AA40" s="12">
        <v>88.1</v>
      </c>
      <c r="AB40" s="105">
        <v>13349700</v>
      </c>
      <c r="AC40" s="12">
        <v>87.68</v>
      </c>
      <c r="AD40" s="43">
        <f t="shared" si="1"/>
        <v>3.0300000000000011</v>
      </c>
      <c r="AE40" s="172">
        <f t="shared" si="2"/>
        <v>-2.2846316727961669E-2</v>
      </c>
    </row>
    <row r="41" spans="2:31" x14ac:dyDescent="0.25">
      <c r="W41" s="143">
        <v>42425</v>
      </c>
      <c r="X41" s="12">
        <v>90</v>
      </c>
      <c r="Y41" s="12">
        <v>90.49</v>
      </c>
      <c r="Z41" s="12">
        <v>89.55</v>
      </c>
      <c r="AA41" s="12">
        <v>90.16</v>
      </c>
      <c r="AB41" s="105">
        <v>9171500</v>
      </c>
      <c r="AC41" s="12">
        <v>89.73</v>
      </c>
      <c r="AD41" s="43">
        <f t="shared" si="1"/>
        <v>0.93999999999999773</v>
      </c>
      <c r="AE41" s="172">
        <f t="shared" si="2"/>
        <v>8.9958394242661832E-3</v>
      </c>
    </row>
    <row r="42" spans="2:31" ht="20.25" thickBot="1" x14ac:dyDescent="0.35">
      <c r="O42" s="427" t="s">
        <v>78</v>
      </c>
      <c r="P42" s="427"/>
      <c r="T42" s="101" t="s">
        <v>115</v>
      </c>
      <c r="W42" s="143">
        <v>42424</v>
      </c>
      <c r="X42" s="12">
        <v>87.41</v>
      </c>
      <c r="Y42" s="12">
        <v>89.54</v>
      </c>
      <c r="Z42" s="12">
        <v>86.79</v>
      </c>
      <c r="AA42" s="12">
        <v>89.36</v>
      </c>
      <c r="AB42" s="105">
        <v>8338400</v>
      </c>
      <c r="AC42" s="12">
        <v>88.93</v>
      </c>
      <c r="AD42" s="43">
        <f t="shared" si="1"/>
        <v>2.75</v>
      </c>
      <c r="AE42" s="172">
        <f t="shared" si="2"/>
        <v>1.1372682815876223E-2</v>
      </c>
    </row>
    <row r="43" spans="2:31" ht="15.75" thickTop="1" x14ac:dyDescent="0.25">
      <c r="O43" s="93">
        <v>1.1000000000000001</v>
      </c>
      <c r="P43" s="93">
        <f>O43*$Q$4</f>
        <v>110.12100000000001</v>
      </c>
      <c r="Q43" s="2"/>
      <c r="T43" s="138" t="s">
        <v>100</v>
      </c>
      <c r="U43" s="108">
        <v>99.44</v>
      </c>
      <c r="W43" s="143">
        <v>42423</v>
      </c>
      <c r="X43" s="12">
        <v>89.1</v>
      </c>
      <c r="Y43" s="12">
        <v>89.4</v>
      </c>
      <c r="Z43" s="12">
        <v>87.9</v>
      </c>
      <c r="AA43" s="12">
        <v>88.35</v>
      </c>
      <c r="AB43" s="105">
        <v>8394500</v>
      </c>
      <c r="AC43" s="12">
        <v>87.93</v>
      </c>
      <c r="AD43" s="43">
        <f t="shared" si="1"/>
        <v>1.5</v>
      </c>
      <c r="AE43" s="172">
        <f t="shared" si="2"/>
        <v>-8.3455509191383559E-3</v>
      </c>
    </row>
    <row r="44" spans="2:31" x14ac:dyDescent="0.25">
      <c r="O44" s="93">
        <v>1.0900000000000001</v>
      </c>
      <c r="P44" s="93">
        <f t="shared" ref="P44:P63" si="9">O44*$Q$4</f>
        <v>109.1199</v>
      </c>
      <c r="Q44" s="2"/>
      <c r="T44" s="103" t="s">
        <v>101</v>
      </c>
      <c r="U44" s="98">
        <v>99.5</v>
      </c>
      <c r="W44" s="143">
        <v>42422</v>
      </c>
      <c r="X44" s="12">
        <v>88.35</v>
      </c>
      <c r="Y44" s="12">
        <v>89.5</v>
      </c>
      <c r="Z44" s="12">
        <v>88.05</v>
      </c>
      <c r="AA44" s="12">
        <v>89.1</v>
      </c>
      <c r="AB44" s="105">
        <v>9749400</v>
      </c>
      <c r="AC44" s="12">
        <v>88.67</v>
      </c>
      <c r="AD44" s="43">
        <f t="shared" si="1"/>
        <v>1.4500000000000028</v>
      </c>
      <c r="AE44" s="172">
        <f t="shared" si="2"/>
        <v>1.8961158354401375E-2</v>
      </c>
    </row>
    <row r="45" spans="2:31" x14ac:dyDescent="0.25">
      <c r="O45" s="93">
        <v>1.08</v>
      </c>
      <c r="P45" s="93">
        <f t="shared" si="9"/>
        <v>108.11880000000001</v>
      </c>
      <c r="Q45" s="2"/>
      <c r="T45" s="103" t="s">
        <v>102</v>
      </c>
      <c r="U45" s="98" t="s">
        <v>386</v>
      </c>
      <c r="W45" s="143">
        <v>42419</v>
      </c>
      <c r="X45" s="12">
        <v>88.2</v>
      </c>
      <c r="Y45" s="12">
        <v>88.98</v>
      </c>
      <c r="Z45" s="12">
        <v>87.12</v>
      </c>
      <c r="AA45" s="12">
        <v>87.44</v>
      </c>
      <c r="AB45" s="105">
        <v>12897800</v>
      </c>
      <c r="AC45" s="12">
        <v>87.02</v>
      </c>
      <c r="AD45" s="43">
        <f t="shared" si="1"/>
        <v>1.8599999999999994</v>
      </c>
      <c r="AE45" s="172">
        <f t="shared" si="2"/>
        <v>-1.7389340560072353E-2</v>
      </c>
    </row>
    <row r="46" spans="2:31" x14ac:dyDescent="0.25">
      <c r="O46" s="93">
        <v>1.07</v>
      </c>
      <c r="P46" s="93">
        <f t="shared" si="9"/>
        <v>107.1177</v>
      </c>
      <c r="Q46" s="2"/>
      <c r="T46" s="103" t="s">
        <v>103</v>
      </c>
      <c r="U46" s="98" t="s">
        <v>387</v>
      </c>
      <c r="W46" s="143">
        <v>42418</v>
      </c>
      <c r="X46" s="12">
        <v>89.6</v>
      </c>
      <c r="Y46" s="12">
        <v>90.95</v>
      </c>
      <c r="Z46" s="12">
        <v>88.93</v>
      </c>
      <c r="AA46" s="12">
        <v>88.99</v>
      </c>
      <c r="AB46" s="105">
        <v>11427500</v>
      </c>
      <c r="AC46" s="12">
        <v>88.56</v>
      </c>
      <c r="AD46" s="43">
        <f t="shared" si="1"/>
        <v>2.019999999999996</v>
      </c>
      <c r="AE46" s="172">
        <f t="shared" si="2"/>
        <v>-4.160575733723193E-3</v>
      </c>
    </row>
    <row r="47" spans="2:31" x14ac:dyDescent="0.25">
      <c r="O47" s="93">
        <v>1.06</v>
      </c>
      <c r="P47" s="93">
        <f t="shared" si="9"/>
        <v>106.11660000000001</v>
      </c>
      <c r="Q47" s="2"/>
      <c r="T47" s="103" t="s">
        <v>104</v>
      </c>
      <c r="U47" s="98">
        <v>114.05</v>
      </c>
      <c r="W47" s="143">
        <v>42417</v>
      </c>
      <c r="X47" s="12">
        <v>91.09</v>
      </c>
      <c r="Y47" s="12">
        <v>91.5</v>
      </c>
      <c r="Z47" s="12">
        <v>88.66</v>
      </c>
      <c r="AA47" s="12">
        <v>89.36</v>
      </c>
      <c r="AB47" s="105">
        <v>22772800</v>
      </c>
      <c r="AC47" s="12">
        <v>88.93</v>
      </c>
      <c r="AD47" s="43">
        <f t="shared" si="1"/>
        <v>2.8400000000000034</v>
      </c>
      <c r="AE47" s="172">
        <f t="shared" si="2"/>
        <v>-1.9622974313746933E-2</v>
      </c>
    </row>
    <row r="48" spans="2:31" x14ac:dyDescent="0.25">
      <c r="O48" s="93">
        <v>1.05</v>
      </c>
      <c r="P48" s="93">
        <f t="shared" si="9"/>
        <v>105.1155</v>
      </c>
      <c r="Q48" s="2"/>
      <c r="T48" s="103" t="s">
        <v>105</v>
      </c>
      <c r="U48" s="98">
        <v>1.25203</v>
      </c>
      <c r="W48" s="143">
        <v>42416</v>
      </c>
      <c r="X48" s="12">
        <v>90.72</v>
      </c>
      <c r="Y48" s="12">
        <v>91.28</v>
      </c>
      <c r="Z48" s="12">
        <v>89.89</v>
      </c>
      <c r="AA48" s="12">
        <v>91.15</v>
      </c>
      <c r="AB48" s="105">
        <v>12278000</v>
      </c>
      <c r="AC48" s="12">
        <v>90.71</v>
      </c>
      <c r="AD48" s="43">
        <f t="shared" si="1"/>
        <v>1.3900000000000006</v>
      </c>
      <c r="AE48" s="172">
        <f t="shared" si="2"/>
        <v>1.9098977642961312E-2</v>
      </c>
    </row>
    <row r="49" spans="15:31" x14ac:dyDescent="0.25">
      <c r="O49" s="93">
        <v>1.04</v>
      </c>
      <c r="P49" s="93">
        <f t="shared" si="9"/>
        <v>104.1144</v>
      </c>
      <c r="Q49" s="2"/>
      <c r="T49" s="103" t="s">
        <v>106</v>
      </c>
      <c r="U49" s="98" t="s">
        <v>388</v>
      </c>
      <c r="W49" s="143">
        <v>42412</v>
      </c>
      <c r="X49" s="12">
        <v>88.66</v>
      </c>
      <c r="Y49" s="12">
        <v>89.88</v>
      </c>
      <c r="Z49" s="12">
        <v>86.68</v>
      </c>
      <c r="AA49" s="12">
        <v>89.44</v>
      </c>
      <c r="AB49" s="105">
        <v>11311700</v>
      </c>
      <c r="AC49" s="12">
        <v>89.01</v>
      </c>
      <c r="AD49" s="43">
        <f t="shared" si="1"/>
        <v>3.1999999999999886</v>
      </c>
      <c r="AE49" s="172">
        <f t="shared" si="2"/>
        <v>2.3809523809523947E-2</v>
      </c>
    </row>
    <row r="50" spans="15:31" x14ac:dyDescent="0.25">
      <c r="O50" s="93">
        <v>1.03</v>
      </c>
      <c r="P50" s="93">
        <f t="shared" si="9"/>
        <v>103.1133</v>
      </c>
      <c r="Q50" s="2"/>
      <c r="T50" s="103"/>
      <c r="U50" s="98"/>
      <c r="W50" s="143">
        <v>42411</v>
      </c>
      <c r="X50" s="12">
        <v>86.5</v>
      </c>
      <c r="Y50" s="12">
        <v>88.45</v>
      </c>
      <c r="Z50" s="12">
        <v>86.01</v>
      </c>
      <c r="AA50" s="12">
        <v>87.36</v>
      </c>
      <c r="AB50" s="105">
        <v>13013400</v>
      </c>
      <c r="AC50" s="12">
        <v>86.94</v>
      </c>
      <c r="AD50" s="43">
        <f t="shared" si="1"/>
        <v>2.4399999999999977</v>
      </c>
      <c r="AE50" s="172">
        <f t="shared" si="2"/>
        <v>-5.0354772259098013E-3</v>
      </c>
    </row>
    <row r="51" spans="15:31" x14ac:dyDescent="0.25">
      <c r="O51" s="93">
        <v>1.02</v>
      </c>
      <c r="P51" s="93">
        <f t="shared" si="9"/>
        <v>102.1122</v>
      </c>
      <c r="Q51" s="2"/>
      <c r="T51" s="103" t="s">
        <v>107</v>
      </c>
      <c r="U51" s="98" t="s">
        <v>389</v>
      </c>
      <c r="W51" s="143">
        <v>42410</v>
      </c>
      <c r="X51" s="12">
        <v>88.69</v>
      </c>
      <c r="Y51" s="12">
        <v>89.85</v>
      </c>
      <c r="Z51" s="12">
        <v>87.54</v>
      </c>
      <c r="AA51" s="12">
        <v>87.8</v>
      </c>
      <c r="AB51" s="105">
        <v>13462300</v>
      </c>
      <c r="AC51" s="12">
        <v>87.38</v>
      </c>
      <c r="AD51" s="43">
        <f t="shared" si="1"/>
        <v>2.3099999999999881</v>
      </c>
      <c r="AE51" s="172">
        <f t="shared" si="2"/>
        <v>6.3342162846942163E-3</v>
      </c>
    </row>
    <row r="52" spans="15:31" x14ac:dyDescent="0.25">
      <c r="O52" s="93">
        <v>1.01</v>
      </c>
      <c r="P52" s="93">
        <f t="shared" si="9"/>
        <v>101.11109999999999</v>
      </c>
      <c r="Q52" s="2"/>
      <c r="T52" s="103" t="s">
        <v>108</v>
      </c>
      <c r="U52" s="98" t="s">
        <v>207</v>
      </c>
      <c r="W52" s="143">
        <v>42409</v>
      </c>
      <c r="X52" s="12">
        <v>84.2</v>
      </c>
      <c r="Y52" s="12">
        <v>88.48</v>
      </c>
      <c r="Z52" s="12">
        <v>84.1</v>
      </c>
      <c r="AA52" s="12">
        <v>87.25</v>
      </c>
      <c r="AB52" s="105">
        <v>14322700</v>
      </c>
      <c r="AC52" s="12">
        <v>86.83</v>
      </c>
      <c r="AD52" s="43">
        <f t="shared" si="1"/>
        <v>4.3800000000000097</v>
      </c>
      <c r="AE52" s="172">
        <f t="shared" si="2"/>
        <v>2.3335297583971792E-2</v>
      </c>
    </row>
    <row r="53" spans="15:31" x14ac:dyDescent="0.25">
      <c r="O53" s="93">
        <v>1</v>
      </c>
      <c r="P53" s="93">
        <f t="shared" si="9"/>
        <v>100.11</v>
      </c>
      <c r="Q53" s="2"/>
      <c r="T53" s="103" t="s">
        <v>109</v>
      </c>
      <c r="U53" s="100">
        <v>8864133</v>
      </c>
      <c r="W53" s="143">
        <v>42408</v>
      </c>
      <c r="X53" s="12">
        <v>84.19</v>
      </c>
      <c r="Y53" s="12">
        <v>86.65</v>
      </c>
      <c r="Z53" s="12">
        <v>83.86</v>
      </c>
      <c r="AA53" s="12">
        <v>85.26</v>
      </c>
      <c r="AB53" s="105">
        <v>19111300</v>
      </c>
      <c r="AC53" s="12">
        <v>84.85</v>
      </c>
      <c r="AD53" s="43">
        <f t="shared" si="1"/>
        <v>2.7900000000000063</v>
      </c>
      <c r="AE53" s="172">
        <f t="shared" si="2"/>
        <v>1.4162634249970107E-3</v>
      </c>
    </row>
    <row r="54" spans="15:31" x14ac:dyDescent="0.25">
      <c r="O54" s="93">
        <v>0.99</v>
      </c>
      <c r="P54" s="93">
        <f t="shared" si="9"/>
        <v>99.108900000000006</v>
      </c>
      <c r="Q54" s="2"/>
      <c r="T54" s="103" t="s">
        <v>112</v>
      </c>
      <c r="U54" s="100">
        <v>12371400</v>
      </c>
      <c r="W54" s="143">
        <v>42405</v>
      </c>
      <c r="X54" s="12">
        <v>86.68</v>
      </c>
      <c r="Y54" s="12">
        <v>88.02</v>
      </c>
      <c r="Z54" s="12">
        <v>84.45</v>
      </c>
      <c r="AA54" s="12">
        <v>85.14</v>
      </c>
      <c r="AB54" s="105">
        <v>15732800</v>
      </c>
      <c r="AC54" s="12">
        <v>84.73</v>
      </c>
      <c r="AD54" s="43">
        <f t="shared" si="1"/>
        <v>3.5699999999999932</v>
      </c>
      <c r="AE54" s="172">
        <f t="shared" si="2"/>
        <v>-1.7737073962439176E-2</v>
      </c>
    </row>
    <row r="55" spans="15:31" x14ac:dyDescent="0.25">
      <c r="O55" s="93">
        <v>0.98</v>
      </c>
      <c r="P55" s="93">
        <f t="shared" si="9"/>
        <v>98.107799999999997</v>
      </c>
      <c r="Q55" s="2"/>
      <c r="T55" s="103" t="s">
        <v>110</v>
      </c>
      <c r="U55" s="98" t="s">
        <v>390</v>
      </c>
      <c r="W55" s="143">
        <v>42404</v>
      </c>
      <c r="X55" s="12">
        <v>86.02</v>
      </c>
      <c r="Y55" s="12">
        <v>87.45</v>
      </c>
      <c r="Z55" s="12">
        <v>85.61</v>
      </c>
      <c r="AA55" s="12">
        <v>86.68</v>
      </c>
      <c r="AB55" s="105">
        <v>14538700</v>
      </c>
      <c r="AC55" s="12">
        <v>86.26</v>
      </c>
      <c r="AD55" s="43">
        <f t="shared" si="1"/>
        <v>1.8400000000000034</v>
      </c>
      <c r="AE55" s="172">
        <f t="shared" si="2"/>
        <v>3.2565712956502679E-3</v>
      </c>
    </row>
    <row r="56" spans="15:31" x14ac:dyDescent="0.25">
      <c r="O56" s="93">
        <v>0.97</v>
      </c>
      <c r="P56" s="93">
        <f t="shared" si="9"/>
        <v>97.106700000000004</v>
      </c>
      <c r="T56" s="103" t="s">
        <v>113</v>
      </c>
      <c r="U56" s="98">
        <v>8.41</v>
      </c>
      <c r="W56" s="143">
        <v>42403</v>
      </c>
      <c r="X56" s="12">
        <v>84.91</v>
      </c>
      <c r="Y56" s="12">
        <v>86.99</v>
      </c>
      <c r="Z56" s="12">
        <v>83.87</v>
      </c>
      <c r="AA56" s="12">
        <v>86.39</v>
      </c>
      <c r="AB56" s="105">
        <v>24497700</v>
      </c>
      <c r="AC56" s="12">
        <v>85.98</v>
      </c>
      <c r="AD56" s="43">
        <f t="shared" si="1"/>
        <v>3.1199999999999903</v>
      </c>
      <c r="AE56" s="172">
        <f t="shared" si="2"/>
        <v>4.4587534928927308E-2</v>
      </c>
    </row>
    <row r="57" spans="15:31" x14ac:dyDescent="0.25">
      <c r="O57" s="93">
        <v>0.96</v>
      </c>
      <c r="P57" s="93">
        <f t="shared" si="9"/>
        <v>96.105599999999995</v>
      </c>
      <c r="T57" s="103" t="s">
        <v>114</v>
      </c>
      <c r="U57" s="98">
        <v>11.91</v>
      </c>
      <c r="W57" s="143">
        <v>42402</v>
      </c>
      <c r="X57" s="12">
        <v>84.18</v>
      </c>
      <c r="Y57" s="12">
        <v>84.22</v>
      </c>
      <c r="Z57" s="12">
        <v>81.89</v>
      </c>
      <c r="AA57" s="12">
        <v>82.71</v>
      </c>
      <c r="AB57" s="105">
        <v>16895600</v>
      </c>
      <c r="AC57" s="12">
        <v>82.31</v>
      </c>
      <c r="AD57" s="43">
        <f t="shared" si="1"/>
        <v>2.3299999999999983</v>
      </c>
      <c r="AE57" s="172">
        <f t="shared" si="2"/>
        <v>-1.6019127316198478E-2</v>
      </c>
    </row>
    <row r="58" spans="15:31" x14ac:dyDescent="0.25">
      <c r="O58" s="93">
        <v>0.95</v>
      </c>
      <c r="P58" s="93">
        <f t="shared" si="9"/>
        <v>95.104500000000002</v>
      </c>
      <c r="T58" s="103" t="s">
        <v>111</v>
      </c>
      <c r="U58" s="98" t="s">
        <v>282</v>
      </c>
      <c r="W58" s="143">
        <v>42401</v>
      </c>
      <c r="X58" s="12">
        <v>82.32</v>
      </c>
      <c r="Y58" s="12">
        <v>84.52</v>
      </c>
      <c r="Z58" s="12">
        <v>82.28</v>
      </c>
      <c r="AA58" s="12">
        <v>84.05</v>
      </c>
      <c r="AB58" s="105">
        <v>17943600</v>
      </c>
      <c r="AC58" s="12">
        <v>83.65</v>
      </c>
      <c r="AD58" s="43">
        <f t="shared" si="1"/>
        <v>2.2399999999999949</v>
      </c>
      <c r="AE58" s="172">
        <f t="shared" si="2"/>
        <v>1.2711864406779849E-2</v>
      </c>
    </row>
    <row r="59" spans="15:31" x14ac:dyDescent="0.25">
      <c r="O59" s="93">
        <v>0.94</v>
      </c>
      <c r="P59" s="93">
        <f t="shared" si="9"/>
        <v>94.103399999999993</v>
      </c>
      <c r="W59" s="143">
        <v>42398</v>
      </c>
      <c r="X59" s="12">
        <v>84.28</v>
      </c>
      <c r="Y59" s="12">
        <v>85.3</v>
      </c>
      <c r="Z59" s="12">
        <v>82.33</v>
      </c>
      <c r="AA59" s="12">
        <v>83</v>
      </c>
      <c r="AB59" s="105">
        <v>37029000</v>
      </c>
      <c r="AC59" s="12">
        <v>82.6</v>
      </c>
      <c r="AD59" s="43">
        <f t="shared" si="1"/>
        <v>2.9699999999999989</v>
      </c>
      <c r="AE59" s="172">
        <f t="shared" si="2"/>
        <v>-5.1773619561474082E-2</v>
      </c>
    </row>
    <row r="60" spans="15:31" x14ac:dyDescent="0.25">
      <c r="O60" s="93">
        <v>0.93</v>
      </c>
      <c r="P60" s="93">
        <f t="shared" si="9"/>
        <v>93.1023</v>
      </c>
      <c r="W60" s="143">
        <v>42397</v>
      </c>
      <c r="X60" s="12">
        <v>90</v>
      </c>
      <c r="Y60" s="12">
        <v>90.22</v>
      </c>
      <c r="Z60" s="12">
        <v>86.86</v>
      </c>
      <c r="AA60" s="12">
        <v>87.53</v>
      </c>
      <c r="AB60" s="105">
        <v>14168300</v>
      </c>
      <c r="AC60" s="12">
        <v>87.11</v>
      </c>
      <c r="AD60" s="43">
        <f t="shared" si="1"/>
        <v>3.3599999999999994</v>
      </c>
      <c r="AE60" s="172">
        <f t="shared" si="2"/>
        <v>-2.343049327354263E-2</v>
      </c>
    </row>
    <row r="61" spans="15:31" x14ac:dyDescent="0.25">
      <c r="O61" s="93">
        <v>0.92</v>
      </c>
      <c r="P61" s="93">
        <f t="shared" si="9"/>
        <v>92.101200000000006</v>
      </c>
      <c r="W61" s="143">
        <v>42396</v>
      </c>
      <c r="X61" s="12">
        <v>91.84</v>
      </c>
      <c r="Y61" s="12">
        <v>92.1</v>
      </c>
      <c r="Z61" s="12">
        <v>89</v>
      </c>
      <c r="AA61" s="12">
        <v>89.63</v>
      </c>
      <c r="AB61" s="105">
        <v>12520300</v>
      </c>
      <c r="AC61" s="12">
        <v>89.2</v>
      </c>
      <c r="AD61" s="43">
        <f t="shared" si="1"/>
        <v>3.0999999999999943</v>
      </c>
      <c r="AE61" s="172">
        <f t="shared" si="2"/>
        <v>-2.8004794595183569E-2</v>
      </c>
    </row>
    <row r="62" spans="15:31" x14ac:dyDescent="0.25">
      <c r="O62" s="93">
        <v>0.91</v>
      </c>
      <c r="P62" s="93">
        <f t="shared" si="9"/>
        <v>91.100099999999998</v>
      </c>
      <c r="W62" s="143">
        <v>42395</v>
      </c>
      <c r="X62" s="12">
        <v>90.72</v>
      </c>
      <c r="Y62" s="12">
        <v>92.83</v>
      </c>
      <c r="Z62" s="12">
        <v>90.25</v>
      </c>
      <c r="AA62" s="12">
        <v>92.21</v>
      </c>
      <c r="AB62" s="105">
        <v>6889200</v>
      </c>
      <c r="AC62" s="12">
        <v>91.77</v>
      </c>
      <c r="AD62" s="43">
        <f t="shared" si="1"/>
        <v>2.5799999999999983</v>
      </c>
      <c r="AE62" s="172">
        <f t="shared" si="2"/>
        <v>1.763140385894868E-2</v>
      </c>
    </row>
    <row r="63" spans="15:31" x14ac:dyDescent="0.25">
      <c r="O63" s="93">
        <v>0.9</v>
      </c>
      <c r="P63" s="93">
        <f t="shared" si="9"/>
        <v>90.099000000000004</v>
      </c>
      <c r="W63" s="143">
        <v>42394</v>
      </c>
      <c r="X63" s="12">
        <v>91.53</v>
      </c>
      <c r="Y63" s="12">
        <v>93.54</v>
      </c>
      <c r="Z63" s="12">
        <v>90.43</v>
      </c>
      <c r="AA63" s="12">
        <v>90.61</v>
      </c>
      <c r="AB63" s="105">
        <v>10188400</v>
      </c>
      <c r="AC63" s="12">
        <v>90.18</v>
      </c>
      <c r="AD63" s="43">
        <f t="shared" si="1"/>
        <v>3.1099999999999994</v>
      </c>
      <c r="AE63" s="172">
        <f t="shared" si="2"/>
        <v>-1.3239960608381618E-2</v>
      </c>
    </row>
    <row r="64" spans="15:31" x14ac:dyDescent="0.25">
      <c r="W64" s="143">
        <v>42391</v>
      </c>
      <c r="X64" s="12">
        <v>90.4</v>
      </c>
      <c r="Y64" s="12">
        <v>92.07</v>
      </c>
      <c r="Z64" s="12">
        <v>89.71</v>
      </c>
      <c r="AA64" s="12">
        <v>91.83</v>
      </c>
      <c r="AB64" s="105">
        <v>9160700</v>
      </c>
      <c r="AC64" s="12">
        <v>91.39</v>
      </c>
      <c r="AD64" s="43">
        <f t="shared" si="1"/>
        <v>2.3599999999999994</v>
      </c>
      <c r="AE64" s="172">
        <f t="shared" si="2"/>
        <v>3.3355947535052E-2</v>
      </c>
    </row>
    <row r="65" spans="23:31" x14ac:dyDescent="0.25">
      <c r="W65" s="143">
        <v>42390</v>
      </c>
      <c r="X65" s="12">
        <v>90.37</v>
      </c>
      <c r="Y65" s="12">
        <v>90.6</v>
      </c>
      <c r="Z65" s="12">
        <v>88.71</v>
      </c>
      <c r="AA65" s="12">
        <v>88.87</v>
      </c>
      <c r="AB65" s="105">
        <v>12158300</v>
      </c>
      <c r="AC65" s="12">
        <v>88.44</v>
      </c>
      <c r="AD65" s="43">
        <f t="shared" si="1"/>
        <v>1.8900000000000006</v>
      </c>
      <c r="AE65" s="172">
        <f t="shared" si="2"/>
        <v>-1.8641810918775037E-2</v>
      </c>
    </row>
    <row r="66" spans="23:31" x14ac:dyDescent="0.25">
      <c r="W66" s="143">
        <v>42389</v>
      </c>
      <c r="X66" s="12">
        <v>88</v>
      </c>
      <c r="Y66" s="12">
        <v>91.83</v>
      </c>
      <c r="Z66" s="12">
        <v>86.28</v>
      </c>
      <c r="AA66" s="12">
        <v>90.55</v>
      </c>
      <c r="AB66" s="105">
        <v>19676300</v>
      </c>
      <c r="AC66" s="12">
        <v>90.12</v>
      </c>
      <c r="AD66" s="43">
        <f t="shared" si="1"/>
        <v>5.5499999999999972</v>
      </c>
      <c r="AE66" s="172">
        <f t="shared" si="2"/>
        <v>7.2650050296190205E-3</v>
      </c>
    </row>
    <row r="67" spans="23:31" x14ac:dyDescent="0.25">
      <c r="W67" s="143">
        <v>42388</v>
      </c>
      <c r="X67" s="12">
        <v>93.14</v>
      </c>
      <c r="Y67" s="12">
        <v>93.22</v>
      </c>
      <c r="Z67" s="12">
        <v>88.85</v>
      </c>
      <c r="AA67" s="12">
        <v>89.9</v>
      </c>
      <c r="AB67" s="105">
        <v>14373700</v>
      </c>
      <c r="AC67" s="12">
        <v>89.47</v>
      </c>
      <c r="AD67" s="43">
        <f t="shared" ref="AD67:AD68" si="10">Y67-Z67</f>
        <v>4.3700000000000045</v>
      </c>
      <c r="AE67" s="172">
        <f t="shared" ref="AE67" si="11">AC67/AC68-1</f>
        <v>-2.1115973741794414E-2</v>
      </c>
    </row>
    <row r="68" spans="23:31" x14ac:dyDescent="0.25">
      <c r="W68" s="143">
        <v>42384</v>
      </c>
      <c r="X68" s="12">
        <v>90.37</v>
      </c>
      <c r="Y68" s="12">
        <v>92.78</v>
      </c>
      <c r="Z68" s="12">
        <v>89.68</v>
      </c>
      <c r="AA68" s="12">
        <v>91.84</v>
      </c>
      <c r="AB68" s="105">
        <v>18108300</v>
      </c>
      <c r="AC68" s="12">
        <v>91.4</v>
      </c>
      <c r="AD68" s="43">
        <f t="shared" si="10"/>
        <v>3.0999999999999943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42480</v>
      </c>
      <c r="X2" s="12">
        <v>52.3</v>
      </c>
      <c r="Y2" s="12">
        <v>56.83</v>
      </c>
      <c r="Z2" s="12">
        <v>51.91</v>
      </c>
      <c r="AA2" s="12">
        <v>55.35</v>
      </c>
      <c r="AB2" s="105">
        <v>1387900</v>
      </c>
      <c r="AC2" s="12">
        <v>55.35</v>
      </c>
      <c r="AD2" s="2">
        <f>Y2-Z2</f>
        <v>4.9200000000000017</v>
      </c>
      <c r="AE2" s="148">
        <f>AC2/AC3-1</f>
        <v>4.7303689687795636E-2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55.35</v>
      </c>
      <c r="W3" s="143">
        <v>42479</v>
      </c>
      <c r="X3" s="12">
        <v>53.43</v>
      </c>
      <c r="Y3" s="12">
        <v>53.43</v>
      </c>
      <c r="Z3" s="12">
        <v>52.4</v>
      </c>
      <c r="AA3" s="12">
        <v>52.85</v>
      </c>
      <c r="AB3" s="105">
        <v>300200</v>
      </c>
      <c r="AC3" s="12">
        <v>52.85</v>
      </c>
      <c r="AD3" s="2">
        <f t="shared" ref="AD3:AD66" si="0">Y3-Z3</f>
        <v>1.0300000000000011</v>
      </c>
      <c r="AE3" s="148">
        <f t="shared" ref="AE3:AE66" si="1">AC3/AC4-1</f>
        <v>3.7857278061714794E-4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55.35</v>
      </c>
      <c r="W4" s="143">
        <v>42478</v>
      </c>
      <c r="X4" s="12">
        <v>52.2</v>
      </c>
      <c r="Y4" s="12">
        <v>53</v>
      </c>
      <c r="Z4" s="12">
        <v>52.2</v>
      </c>
      <c r="AA4" s="12">
        <v>52.83</v>
      </c>
      <c r="AB4" s="105">
        <v>205200</v>
      </c>
      <c r="AC4" s="12">
        <v>52.83</v>
      </c>
      <c r="AD4" s="2">
        <f t="shared" si="0"/>
        <v>0.79999999999999716</v>
      </c>
      <c r="AE4" s="148">
        <f t="shared" si="1"/>
        <v>4.5636052481459188E-3</v>
      </c>
    </row>
    <row r="5" spans="1:31" x14ac:dyDescent="0.25">
      <c r="O5" s="13" t="s">
        <v>67</v>
      </c>
      <c r="Q5" s="3">
        <f>Q4*Q2</f>
        <v>0</v>
      </c>
      <c r="W5" s="143">
        <v>42475</v>
      </c>
      <c r="X5" s="12">
        <v>52.22</v>
      </c>
      <c r="Y5" s="12">
        <v>53</v>
      </c>
      <c r="Z5" s="12">
        <v>52.22</v>
      </c>
      <c r="AA5" s="12">
        <v>52.59</v>
      </c>
      <c r="AB5" s="105">
        <v>301900</v>
      </c>
      <c r="AC5" s="12">
        <v>52.59</v>
      </c>
      <c r="AD5" s="2">
        <f t="shared" si="0"/>
        <v>0.78000000000000114</v>
      </c>
      <c r="AE5" s="148">
        <f t="shared" si="1"/>
        <v>4.2008783654765569E-3</v>
      </c>
    </row>
    <row r="6" spans="1:31" x14ac:dyDescent="0.25">
      <c r="O6" s="13" t="s">
        <v>64</v>
      </c>
      <c r="Q6" s="2">
        <f>Q3*Q2</f>
        <v>0</v>
      </c>
      <c r="W6" s="143">
        <v>42474</v>
      </c>
      <c r="X6" s="12">
        <v>52.74</v>
      </c>
      <c r="Y6" s="12">
        <v>52.89</v>
      </c>
      <c r="Z6" s="12">
        <v>52.29</v>
      </c>
      <c r="AA6" s="12">
        <v>52.37</v>
      </c>
      <c r="AB6" s="105">
        <v>231100</v>
      </c>
      <c r="AC6" s="12">
        <v>52.37</v>
      </c>
      <c r="AD6" s="2">
        <f t="shared" si="0"/>
        <v>0.60000000000000142</v>
      </c>
      <c r="AE6" s="148">
        <f t="shared" si="1"/>
        <v>-5.1291793313070766E-3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42473</v>
      </c>
      <c r="X7" s="12">
        <v>52.97</v>
      </c>
      <c r="Y7" s="12">
        <v>53.02</v>
      </c>
      <c r="Z7" s="12">
        <v>52.39</v>
      </c>
      <c r="AA7" s="12">
        <v>52.64</v>
      </c>
      <c r="AB7" s="105">
        <v>346900</v>
      </c>
      <c r="AC7" s="12">
        <v>52.64</v>
      </c>
      <c r="AD7" s="2">
        <f t="shared" si="0"/>
        <v>0.63000000000000256</v>
      </c>
      <c r="AE7" s="148">
        <f t="shared" si="1"/>
        <v>8.6223414447212932E-3</v>
      </c>
    </row>
    <row r="8" spans="1:31" x14ac:dyDescent="0.25">
      <c r="O8" s="13" t="s">
        <v>90</v>
      </c>
      <c r="Q8" s="148">
        <f>(Q4-Q3)/Q3</f>
        <v>0</v>
      </c>
      <c r="W8" s="143">
        <v>42472</v>
      </c>
      <c r="X8" s="12">
        <v>51.77</v>
      </c>
      <c r="Y8" s="12">
        <v>52.68</v>
      </c>
      <c r="Z8" s="12">
        <v>51.64</v>
      </c>
      <c r="AA8" s="12">
        <v>52.19</v>
      </c>
      <c r="AB8" s="105">
        <v>117400</v>
      </c>
      <c r="AC8" s="12">
        <v>52.19</v>
      </c>
      <c r="AD8" s="2">
        <f t="shared" si="0"/>
        <v>1.0399999999999991</v>
      </c>
      <c r="AE8" s="148">
        <f t="shared" si="1"/>
        <v>1.1042231693142224E-2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42471</v>
      </c>
      <c r="X9" s="12">
        <v>51.63</v>
      </c>
      <c r="Y9" s="12">
        <v>52.4</v>
      </c>
      <c r="Z9" s="12">
        <v>51.58</v>
      </c>
      <c r="AA9" s="12">
        <v>51.62</v>
      </c>
      <c r="AB9" s="105">
        <v>165400</v>
      </c>
      <c r="AC9" s="12">
        <v>51.62</v>
      </c>
      <c r="AD9" s="2">
        <f t="shared" si="0"/>
        <v>0.82000000000000028</v>
      </c>
      <c r="AE9" s="148">
        <f t="shared" si="1"/>
        <v>6.0417072695380103E-3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42468</v>
      </c>
      <c r="X10" s="12">
        <v>51.75</v>
      </c>
      <c r="Y10" s="12">
        <v>52.27</v>
      </c>
      <c r="Z10" s="12">
        <v>51.11</v>
      </c>
      <c r="AA10" s="12">
        <v>51.31</v>
      </c>
      <c r="AB10" s="105">
        <v>135200</v>
      </c>
      <c r="AC10" s="12">
        <v>51.31</v>
      </c>
      <c r="AD10" s="2">
        <f t="shared" si="0"/>
        <v>1.1600000000000037</v>
      </c>
      <c r="AE10" s="148">
        <f t="shared" si="1"/>
        <v>5.8811997647520986E-3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42467</v>
      </c>
      <c r="X11" s="12">
        <v>51.22</v>
      </c>
      <c r="Y11" s="12">
        <v>51.91</v>
      </c>
      <c r="Z11" s="12">
        <v>50.73</v>
      </c>
      <c r="AA11" s="12">
        <v>51.01</v>
      </c>
      <c r="AB11" s="105">
        <v>233900</v>
      </c>
      <c r="AC11" s="12">
        <v>51.01</v>
      </c>
      <c r="AD11" s="2">
        <f t="shared" si="0"/>
        <v>1.1799999999999997</v>
      </c>
      <c r="AE11" s="148">
        <f t="shared" si="1"/>
        <v>-1.2582268679829589E-2</v>
      </c>
    </row>
    <row r="12" spans="1:31" x14ac:dyDescent="0.25">
      <c r="B12" s="12"/>
      <c r="C12" s="12"/>
      <c r="D12" s="43"/>
      <c r="E12" s="43"/>
      <c r="F12" s="43"/>
      <c r="W12" s="143">
        <v>42466</v>
      </c>
      <c r="X12" s="12">
        <v>51.27</v>
      </c>
      <c r="Y12" s="12">
        <v>51.89</v>
      </c>
      <c r="Z12" s="12">
        <v>50.78</v>
      </c>
      <c r="AA12" s="12">
        <v>51.66</v>
      </c>
      <c r="AB12" s="105">
        <v>173200</v>
      </c>
      <c r="AC12" s="12">
        <v>51.66</v>
      </c>
      <c r="AD12" s="2">
        <f t="shared" si="0"/>
        <v>1.1099999999999994</v>
      </c>
      <c r="AE12" s="148">
        <f t="shared" si="1"/>
        <v>6.2329567588623735E-3</v>
      </c>
    </row>
    <row r="13" spans="1:31" x14ac:dyDescent="0.25">
      <c r="B13" s="12"/>
      <c r="C13" s="12"/>
      <c r="D13" s="43"/>
      <c r="E13" s="43"/>
      <c r="F13" s="43"/>
      <c r="W13" s="143">
        <v>42465</v>
      </c>
      <c r="X13" s="12">
        <v>51.04</v>
      </c>
      <c r="Y13" s="12">
        <v>51.68</v>
      </c>
      <c r="Z13" s="12">
        <v>50.7</v>
      </c>
      <c r="AA13" s="12">
        <v>51.34</v>
      </c>
      <c r="AB13" s="105">
        <v>253400</v>
      </c>
      <c r="AC13" s="12">
        <v>51.34</v>
      </c>
      <c r="AD13" s="2">
        <f t="shared" si="0"/>
        <v>0.97999999999999687</v>
      </c>
      <c r="AE13" s="148">
        <f t="shared" si="1"/>
        <v>-3.6871725208615924E-3</v>
      </c>
    </row>
    <row r="14" spans="1:31" x14ac:dyDescent="0.25">
      <c r="B14" s="12"/>
      <c r="C14" s="12"/>
      <c r="D14" s="43"/>
      <c r="E14" s="43"/>
      <c r="F14" s="43"/>
      <c r="W14" s="143">
        <v>42464</v>
      </c>
      <c r="X14" s="12">
        <v>52.51</v>
      </c>
      <c r="Y14" s="12">
        <v>52.89</v>
      </c>
      <c r="Z14" s="12">
        <v>51.52</v>
      </c>
      <c r="AA14" s="12">
        <v>51.53</v>
      </c>
      <c r="AB14" s="105">
        <v>145900</v>
      </c>
      <c r="AC14" s="12">
        <v>51.53</v>
      </c>
      <c r="AD14" s="2">
        <f t="shared" si="0"/>
        <v>1.3699999999999974</v>
      </c>
      <c r="AE14" s="148">
        <f t="shared" si="1"/>
        <v>-1.6227567773959506E-2</v>
      </c>
    </row>
    <row r="15" spans="1:31" x14ac:dyDescent="0.25">
      <c r="B15" s="12"/>
      <c r="C15" s="12"/>
      <c r="D15" s="43"/>
      <c r="E15" s="43"/>
      <c r="F15" s="43"/>
      <c r="W15" s="143">
        <v>42461</v>
      </c>
      <c r="X15" s="12">
        <v>51.47</v>
      </c>
      <c r="Y15" s="12">
        <v>52.55</v>
      </c>
      <c r="Z15" s="12">
        <v>51.07</v>
      </c>
      <c r="AA15" s="12">
        <v>52.38</v>
      </c>
      <c r="AB15" s="105">
        <v>255200</v>
      </c>
      <c r="AC15" s="12">
        <v>52.38</v>
      </c>
      <c r="AD15" s="2">
        <f t="shared" si="0"/>
        <v>1.4799999999999969</v>
      </c>
      <c r="AE15" s="148">
        <f t="shared" si="1"/>
        <v>6.9204152249133788E-3</v>
      </c>
    </row>
    <row r="16" spans="1:31" x14ac:dyDescent="0.25">
      <c r="B16" s="12"/>
      <c r="C16" s="12"/>
      <c r="D16" s="43"/>
      <c r="E16" s="43"/>
      <c r="F16" s="43"/>
      <c r="W16" s="143">
        <v>42460</v>
      </c>
      <c r="X16" s="12">
        <v>52.56</v>
      </c>
      <c r="Y16" s="12">
        <v>52.99</v>
      </c>
      <c r="Z16" s="12">
        <v>51.99</v>
      </c>
      <c r="AA16" s="12">
        <v>52.02</v>
      </c>
      <c r="AB16" s="105">
        <v>253100</v>
      </c>
      <c r="AC16" s="12">
        <v>52.02</v>
      </c>
      <c r="AD16" s="2">
        <f t="shared" si="0"/>
        <v>1</v>
      </c>
      <c r="AE16" s="148">
        <f t="shared" si="1"/>
        <v>-1.1402508551881296E-2</v>
      </c>
    </row>
    <row r="17" spans="2:31" x14ac:dyDescent="0.25">
      <c r="B17" s="12"/>
      <c r="C17" s="12"/>
      <c r="D17" s="43"/>
      <c r="E17" s="43"/>
      <c r="F17" s="43"/>
      <c r="W17" s="143">
        <v>42459</v>
      </c>
      <c r="X17" s="12">
        <v>53.5</v>
      </c>
      <c r="Y17" s="12">
        <v>53.5</v>
      </c>
      <c r="Z17" s="12">
        <v>52.62</v>
      </c>
      <c r="AA17" s="12">
        <v>52.62</v>
      </c>
      <c r="AB17" s="105">
        <v>255100</v>
      </c>
      <c r="AC17" s="12">
        <v>52.62</v>
      </c>
      <c r="AD17" s="2">
        <f t="shared" si="0"/>
        <v>0.88000000000000256</v>
      </c>
      <c r="AE17" s="148">
        <f t="shared" si="1"/>
        <v>-8.1055607917058792E-3</v>
      </c>
    </row>
    <row r="18" spans="2:31" x14ac:dyDescent="0.25">
      <c r="B18" s="12"/>
      <c r="C18" s="12"/>
      <c r="D18" s="43"/>
      <c r="E18" s="43"/>
      <c r="F18" s="43"/>
      <c r="W18" s="143">
        <v>42458</v>
      </c>
      <c r="X18" s="12">
        <v>51.82</v>
      </c>
      <c r="Y18" s="12">
        <v>53.26</v>
      </c>
      <c r="Z18" s="12">
        <v>50.95</v>
      </c>
      <c r="AA18" s="12">
        <v>53.05</v>
      </c>
      <c r="AB18" s="105">
        <v>345300</v>
      </c>
      <c r="AC18" s="12">
        <v>53.05</v>
      </c>
      <c r="AD18" s="2">
        <f t="shared" si="0"/>
        <v>2.3099999999999952</v>
      </c>
      <c r="AE18" s="148">
        <f t="shared" si="1"/>
        <v>1.9212295869356355E-2</v>
      </c>
    </row>
    <row r="19" spans="2:31" x14ac:dyDescent="0.25">
      <c r="B19" s="12"/>
      <c r="C19" s="12"/>
      <c r="D19" s="43"/>
      <c r="E19" s="43"/>
      <c r="F19" s="43"/>
      <c r="W19" s="143">
        <v>42457</v>
      </c>
      <c r="X19" s="12">
        <v>51.77</v>
      </c>
      <c r="Y19" s="12">
        <v>52.47</v>
      </c>
      <c r="Z19" s="12">
        <v>51.19</v>
      </c>
      <c r="AA19" s="12">
        <v>52.05</v>
      </c>
      <c r="AB19" s="105">
        <v>299500</v>
      </c>
      <c r="AC19" s="12">
        <v>52.05</v>
      </c>
      <c r="AD19" s="2">
        <f t="shared" si="0"/>
        <v>1.2800000000000011</v>
      </c>
      <c r="AE19" s="148">
        <f t="shared" si="1"/>
        <v>1.1661807580174877E-2</v>
      </c>
    </row>
    <row r="20" spans="2:31" x14ac:dyDescent="0.25">
      <c r="W20" s="143">
        <v>42453</v>
      </c>
      <c r="X20" s="12">
        <v>51.52</v>
      </c>
      <c r="Y20" s="12">
        <v>51.52</v>
      </c>
      <c r="Z20" s="12">
        <v>51.01</v>
      </c>
      <c r="AA20" s="12">
        <v>51.45</v>
      </c>
      <c r="AB20" s="105">
        <v>330100</v>
      </c>
      <c r="AC20" s="12">
        <v>51.45</v>
      </c>
      <c r="AD20" s="2">
        <f t="shared" si="0"/>
        <v>0.51000000000000512</v>
      </c>
      <c r="AE20" s="148">
        <f t="shared" si="1"/>
        <v>-8.4794758142223703E-3</v>
      </c>
    </row>
    <row r="21" spans="2:31" x14ac:dyDescent="0.25">
      <c r="W21" s="143">
        <v>42452</v>
      </c>
      <c r="X21" s="12">
        <v>52.9</v>
      </c>
      <c r="Y21" s="12">
        <v>53.11</v>
      </c>
      <c r="Z21" s="12">
        <v>51.87</v>
      </c>
      <c r="AA21" s="12">
        <v>51.89</v>
      </c>
      <c r="AB21" s="105">
        <v>246100</v>
      </c>
      <c r="AC21" s="12">
        <v>51.89</v>
      </c>
      <c r="AD21" s="2">
        <f t="shared" si="0"/>
        <v>1.240000000000002</v>
      </c>
      <c r="AE21" s="148">
        <f t="shared" si="1"/>
        <v>-1.9092627599243794E-2</v>
      </c>
    </row>
    <row r="22" spans="2:31" x14ac:dyDescent="0.25">
      <c r="W22" s="143">
        <v>42451</v>
      </c>
      <c r="X22" s="12">
        <v>51.9</v>
      </c>
      <c r="Y22" s="12">
        <v>53.23</v>
      </c>
      <c r="Z22" s="12">
        <v>51.9</v>
      </c>
      <c r="AA22" s="12">
        <v>52.9</v>
      </c>
      <c r="AB22" s="105">
        <v>258100</v>
      </c>
      <c r="AC22" s="12">
        <v>52.9</v>
      </c>
      <c r="AD22" s="2">
        <f t="shared" si="0"/>
        <v>1.3299999999999983</v>
      </c>
      <c r="AE22" s="148">
        <f t="shared" si="1"/>
        <v>-2.2632968691060906E-3</v>
      </c>
    </row>
    <row r="23" spans="2:31" x14ac:dyDescent="0.25">
      <c r="W23" s="143">
        <v>42450</v>
      </c>
      <c r="X23" s="12">
        <v>53.04</v>
      </c>
      <c r="Y23" s="12">
        <v>53.3</v>
      </c>
      <c r="Z23" s="12">
        <v>52.96</v>
      </c>
      <c r="AA23" s="12">
        <v>53.02</v>
      </c>
      <c r="AB23" s="105">
        <v>235500</v>
      </c>
      <c r="AC23" s="12">
        <v>53.02</v>
      </c>
      <c r="AD23" s="2">
        <f t="shared" si="0"/>
        <v>0.33999999999999631</v>
      </c>
      <c r="AE23" s="148">
        <f t="shared" si="1"/>
        <v>-4.1322314049586639E-3</v>
      </c>
    </row>
    <row r="24" spans="2:31" x14ac:dyDescent="0.25">
      <c r="W24" s="143">
        <v>42447</v>
      </c>
      <c r="X24" s="12">
        <v>52.28</v>
      </c>
      <c r="Y24" s="12">
        <v>53.35</v>
      </c>
      <c r="Z24" s="12">
        <v>52.28</v>
      </c>
      <c r="AA24" s="12">
        <v>53.24</v>
      </c>
      <c r="AB24" s="105">
        <v>629200</v>
      </c>
      <c r="AC24" s="12">
        <v>53.24</v>
      </c>
      <c r="AD24" s="2">
        <f t="shared" si="0"/>
        <v>1.0700000000000003</v>
      </c>
      <c r="AE24" s="148">
        <f t="shared" si="1"/>
        <v>1.583667239076525E-2</v>
      </c>
    </row>
    <row r="25" spans="2:31" x14ac:dyDescent="0.25">
      <c r="W25" s="143">
        <v>42446</v>
      </c>
      <c r="X25" s="12">
        <v>51.08</v>
      </c>
      <c r="Y25" s="12">
        <v>52.63</v>
      </c>
      <c r="Z25" s="12">
        <v>51.01</v>
      </c>
      <c r="AA25" s="12">
        <v>52.41</v>
      </c>
      <c r="AB25" s="105">
        <v>212500</v>
      </c>
      <c r="AC25" s="12">
        <v>52.41</v>
      </c>
      <c r="AD25" s="2">
        <f t="shared" si="0"/>
        <v>1.6200000000000045</v>
      </c>
      <c r="AE25" s="148">
        <f t="shared" si="1"/>
        <v>2.603758809710266E-2</v>
      </c>
    </row>
    <row r="26" spans="2:31" x14ac:dyDescent="0.25">
      <c r="W26" s="143">
        <v>42445</v>
      </c>
      <c r="X26" s="12">
        <v>49.69</v>
      </c>
      <c r="Y26" s="12">
        <v>51.32</v>
      </c>
      <c r="Z26" s="12">
        <v>49.69</v>
      </c>
      <c r="AA26" s="12">
        <v>51.08</v>
      </c>
      <c r="AB26" s="105">
        <v>214700</v>
      </c>
      <c r="AC26" s="12">
        <v>51.08</v>
      </c>
      <c r="AD26" s="2">
        <f t="shared" si="0"/>
        <v>1.6300000000000026</v>
      </c>
      <c r="AE26" s="148">
        <f t="shared" si="1"/>
        <v>2.2827392871445751E-2</v>
      </c>
    </row>
    <row r="27" spans="2:31" x14ac:dyDescent="0.25">
      <c r="W27" s="143">
        <v>42444</v>
      </c>
      <c r="X27" s="12">
        <v>49.79</v>
      </c>
      <c r="Y27" s="12">
        <v>50.23</v>
      </c>
      <c r="Z27" s="12">
        <v>49.05</v>
      </c>
      <c r="AA27" s="12">
        <v>49.94</v>
      </c>
      <c r="AB27" s="105">
        <v>210400</v>
      </c>
      <c r="AC27" s="12">
        <v>49.94</v>
      </c>
      <c r="AD27" s="2">
        <f t="shared" si="0"/>
        <v>1.1799999999999997</v>
      </c>
      <c r="AE27" s="148">
        <f t="shared" si="1"/>
        <v>-2.7955271565495154E-3</v>
      </c>
    </row>
    <row r="28" spans="2:31" x14ac:dyDescent="0.25">
      <c r="W28" s="143">
        <v>42443</v>
      </c>
      <c r="X28" s="12">
        <v>50.19</v>
      </c>
      <c r="Y28" s="12">
        <v>50.49</v>
      </c>
      <c r="Z28" s="12">
        <v>49.43</v>
      </c>
      <c r="AA28" s="12">
        <v>50.08</v>
      </c>
      <c r="AB28" s="105">
        <v>238600</v>
      </c>
      <c r="AC28" s="12">
        <v>50.08</v>
      </c>
      <c r="AD28" s="2">
        <f t="shared" si="0"/>
        <v>1.0600000000000023</v>
      </c>
      <c r="AE28" s="148">
        <f t="shared" si="1"/>
        <v>-5.3624627606753128E-3</v>
      </c>
    </row>
    <row r="29" spans="2:31" x14ac:dyDescent="0.25">
      <c r="W29" s="143">
        <v>42440</v>
      </c>
      <c r="X29" s="12">
        <v>49.78</v>
      </c>
      <c r="Y29" s="12">
        <v>50.48</v>
      </c>
      <c r="Z29" s="12">
        <v>49.6</v>
      </c>
      <c r="AA29" s="12">
        <v>50.35</v>
      </c>
      <c r="AB29" s="105">
        <v>204000</v>
      </c>
      <c r="AC29" s="12">
        <v>50.35</v>
      </c>
      <c r="AD29" s="2">
        <f t="shared" si="0"/>
        <v>0.87999999999999545</v>
      </c>
      <c r="AE29" s="148">
        <f t="shared" si="1"/>
        <v>2.0884022708840266E-2</v>
      </c>
    </row>
    <row r="30" spans="2:31" x14ac:dyDescent="0.25">
      <c r="W30" s="143">
        <v>42439</v>
      </c>
      <c r="X30" s="12">
        <v>49.58</v>
      </c>
      <c r="Y30" s="12">
        <v>49.67</v>
      </c>
      <c r="Z30" s="12">
        <v>48.9</v>
      </c>
      <c r="AA30" s="12">
        <v>49.32</v>
      </c>
      <c r="AB30" s="105">
        <v>191800</v>
      </c>
      <c r="AC30" s="12">
        <v>49.32</v>
      </c>
      <c r="AD30" s="2">
        <f t="shared" si="0"/>
        <v>0.77000000000000313</v>
      </c>
      <c r="AE30" s="148">
        <f t="shared" si="1"/>
        <v>-6.0790273556232677E-4</v>
      </c>
    </row>
    <row r="31" spans="2:31" x14ac:dyDescent="0.25">
      <c r="W31" s="143">
        <v>42438</v>
      </c>
      <c r="X31" s="12">
        <v>48.93</v>
      </c>
      <c r="Y31" s="12">
        <v>49.52</v>
      </c>
      <c r="Z31" s="12">
        <v>48.5</v>
      </c>
      <c r="AA31" s="12">
        <v>49.35</v>
      </c>
      <c r="AB31" s="105">
        <v>315000</v>
      </c>
      <c r="AC31" s="12">
        <v>49.35</v>
      </c>
      <c r="AD31" s="2">
        <f t="shared" si="0"/>
        <v>1.0200000000000031</v>
      </c>
      <c r="AE31" s="148">
        <f t="shared" si="1"/>
        <v>1.3763352506162674E-2</v>
      </c>
    </row>
    <row r="32" spans="2:31" x14ac:dyDescent="0.25">
      <c r="W32" s="143">
        <v>42437</v>
      </c>
      <c r="X32" s="12">
        <v>49.57</v>
      </c>
      <c r="Y32" s="12">
        <v>49.57</v>
      </c>
      <c r="Z32" s="12">
        <v>48.65</v>
      </c>
      <c r="AA32" s="12">
        <v>48.68</v>
      </c>
      <c r="AB32" s="105">
        <v>317800</v>
      </c>
      <c r="AC32" s="12">
        <v>48.68</v>
      </c>
      <c r="AD32" s="2">
        <f t="shared" si="0"/>
        <v>0.92000000000000171</v>
      </c>
      <c r="AE32" s="148">
        <f t="shared" si="1"/>
        <v>-2.5815489293576133E-2</v>
      </c>
    </row>
    <row r="33" spans="15:31" x14ac:dyDescent="0.25">
      <c r="W33" s="143">
        <v>42436</v>
      </c>
      <c r="X33" s="12">
        <v>49.88</v>
      </c>
      <c r="Y33" s="12">
        <v>50.34</v>
      </c>
      <c r="Z33" s="12">
        <v>49.56</v>
      </c>
      <c r="AA33" s="12">
        <v>49.97</v>
      </c>
      <c r="AB33" s="105">
        <v>243900</v>
      </c>
      <c r="AC33" s="12">
        <v>49.97</v>
      </c>
      <c r="AD33" s="2">
        <f t="shared" si="0"/>
        <v>0.78000000000000114</v>
      </c>
      <c r="AE33" s="148">
        <f t="shared" si="1"/>
        <v>4.0040040040034697E-4</v>
      </c>
    </row>
    <row r="34" spans="15:31" x14ac:dyDescent="0.25">
      <c r="W34" s="143">
        <v>42433</v>
      </c>
      <c r="X34" s="12">
        <v>49.1</v>
      </c>
      <c r="Y34" s="12">
        <v>50.29</v>
      </c>
      <c r="Z34" s="12">
        <v>48.62</v>
      </c>
      <c r="AA34" s="12">
        <v>49.95</v>
      </c>
      <c r="AB34" s="105">
        <v>238800</v>
      </c>
      <c r="AC34" s="12">
        <v>49.95</v>
      </c>
      <c r="AD34" s="2">
        <f t="shared" si="0"/>
        <v>1.6700000000000017</v>
      </c>
      <c r="AE34" s="148">
        <f t="shared" si="1"/>
        <v>1.1543134872417982E-2</v>
      </c>
    </row>
    <row r="35" spans="15:31" x14ac:dyDescent="0.25">
      <c r="W35" s="143">
        <v>42432</v>
      </c>
      <c r="X35" s="12">
        <v>49.47</v>
      </c>
      <c r="Y35" s="12">
        <v>49.84</v>
      </c>
      <c r="Z35" s="12">
        <v>49.09</v>
      </c>
      <c r="AA35" s="12">
        <v>49.38</v>
      </c>
      <c r="AB35" s="105">
        <v>256200</v>
      </c>
      <c r="AC35" s="12">
        <v>49.38</v>
      </c>
      <c r="AD35" s="2">
        <f t="shared" si="0"/>
        <v>0.75</v>
      </c>
      <c r="AE35" s="148">
        <f t="shared" si="1"/>
        <v>-8.0938891137194435E-4</v>
      </c>
    </row>
    <row r="36" spans="15:31" x14ac:dyDescent="0.25">
      <c r="W36" s="143">
        <v>42431</v>
      </c>
      <c r="X36" s="12">
        <v>48.74</v>
      </c>
      <c r="Y36" s="12">
        <v>49.45</v>
      </c>
      <c r="Z36" s="12">
        <v>47.66</v>
      </c>
      <c r="AA36" s="12">
        <v>49.42</v>
      </c>
      <c r="AB36" s="105">
        <v>284700</v>
      </c>
      <c r="AC36" s="12">
        <v>49.42</v>
      </c>
      <c r="AD36" s="2">
        <f t="shared" si="0"/>
        <v>1.7900000000000063</v>
      </c>
      <c r="AE36" s="148">
        <f t="shared" si="1"/>
        <v>1.1461318051575908E-2</v>
      </c>
    </row>
    <row r="37" spans="15:31" x14ac:dyDescent="0.25">
      <c r="W37" s="143">
        <v>42430</v>
      </c>
      <c r="X37" s="12">
        <v>47.48</v>
      </c>
      <c r="Y37" s="12">
        <v>49.01</v>
      </c>
      <c r="Z37" s="12">
        <v>47.25</v>
      </c>
      <c r="AA37" s="12">
        <v>48.86</v>
      </c>
      <c r="AB37" s="105">
        <v>285000</v>
      </c>
      <c r="AC37" s="12">
        <v>48.86</v>
      </c>
      <c r="AD37" s="2">
        <f t="shared" si="0"/>
        <v>1.759999999999998</v>
      </c>
      <c r="AE37" s="148">
        <f t="shared" si="1"/>
        <v>4.0681576144834919E-2</v>
      </c>
    </row>
    <row r="38" spans="15:31" x14ac:dyDescent="0.25">
      <c r="W38" s="143">
        <v>42429</v>
      </c>
      <c r="X38" s="12">
        <v>46.7</v>
      </c>
      <c r="Y38" s="12">
        <v>47.32</v>
      </c>
      <c r="Z38" s="12">
        <v>46.7</v>
      </c>
      <c r="AA38" s="12">
        <v>46.95</v>
      </c>
      <c r="AB38" s="105">
        <v>507400</v>
      </c>
      <c r="AC38" s="12">
        <v>46.95</v>
      </c>
      <c r="AD38" s="2">
        <f t="shared" si="0"/>
        <v>0.61999999999999744</v>
      </c>
      <c r="AE38" s="148">
        <f t="shared" si="1"/>
        <v>5.3533190578158862E-3</v>
      </c>
    </row>
    <row r="39" spans="15:31" x14ac:dyDescent="0.25">
      <c r="W39" s="143">
        <v>42426</v>
      </c>
      <c r="X39" s="12">
        <v>47.05</v>
      </c>
      <c r="Y39" s="12">
        <v>47.41</v>
      </c>
      <c r="Z39" s="12">
        <v>46.53</v>
      </c>
      <c r="AA39" s="12">
        <v>46.7</v>
      </c>
      <c r="AB39" s="105">
        <v>267700</v>
      </c>
      <c r="AC39" s="12">
        <v>46.7</v>
      </c>
      <c r="AD39" s="2">
        <f t="shared" si="0"/>
        <v>0.87999999999999545</v>
      </c>
      <c r="AE39" s="148">
        <f t="shared" si="1"/>
        <v>-1.2831479897347231E-3</v>
      </c>
    </row>
    <row r="40" spans="15:31" x14ac:dyDescent="0.25">
      <c r="W40" s="143">
        <v>42425</v>
      </c>
      <c r="X40" s="12">
        <v>46.72</v>
      </c>
      <c r="Y40" s="12">
        <v>46.9</v>
      </c>
      <c r="Z40" s="12">
        <v>45.96</v>
      </c>
      <c r="AA40" s="12">
        <v>46.76</v>
      </c>
      <c r="AB40" s="105">
        <v>193200</v>
      </c>
      <c r="AC40" s="12">
        <v>46.76</v>
      </c>
      <c r="AD40" s="2">
        <f t="shared" si="0"/>
        <v>0.93999999999999773</v>
      </c>
      <c r="AE40" s="148">
        <f t="shared" si="1"/>
        <v>2.7879047823289316E-3</v>
      </c>
    </row>
    <row r="41" spans="15:31" x14ac:dyDescent="0.25">
      <c r="O41" s="37"/>
      <c r="W41" s="143">
        <v>42424</v>
      </c>
      <c r="X41" s="12">
        <v>45.49</v>
      </c>
      <c r="Y41" s="12">
        <v>46.73</v>
      </c>
      <c r="Z41" s="12">
        <v>45.31</v>
      </c>
      <c r="AA41" s="12">
        <v>46.63</v>
      </c>
      <c r="AB41" s="105">
        <v>234900</v>
      </c>
      <c r="AC41" s="12">
        <v>46.63</v>
      </c>
      <c r="AD41" s="2">
        <f t="shared" si="0"/>
        <v>1.4199999999999946</v>
      </c>
      <c r="AE41" s="148">
        <f t="shared" si="1"/>
        <v>1.1935763888889062E-2</v>
      </c>
    </row>
    <row r="42" spans="15:31" ht="20.25" thickBot="1" x14ac:dyDescent="0.35">
      <c r="O42" s="427" t="s">
        <v>78</v>
      </c>
      <c r="P42" s="427"/>
      <c r="Q42" s="37"/>
      <c r="T42" s="101" t="s">
        <v>115</v>
      </c>
      <c r="W42" s="143">
        <v>42423</v>
      </c>
      <c r="X42" s="12">
        <v>46.13</v>
      </c>
      <c r="Y42" s="12">
        <v>47.25</v>
      </c>
      <c r="Z42" s="12">
        <v>46.01</v>
      </c>
      <c r="AA42" s="12">
        <v>46.08</v>
      </c>
      <c r="AB42" s="105">
        <v>325200</v>
      </c>
      <c r="AC42" s="12">
        <v>46.08</v>
      </c>
      <c r="AD42" s="2">
        <f t="shared" si="0"/>
        <v>1.240000000000002</v>
      </c>
      <c r="AE42" s="148">
        <f t="shared" si="1"/>
        <v>-6.0396893874029578E-3</v>
      </c>
    </row>
    <row r="43" spans="15:31" ht="15.75" thickTop="1" x14ac:dyDescent="0.25">
      <c r="O43" s="93">
        <v>1.1000000000000001</v>
      </c>
      <c r="P43" s="93">
        <f>O43*$Q$4</f>
        <v>60.885000000000005</v>
      </c>
      <c r="Q43" s="37"/>
      <c r="T43" s="138" t="s">
        <v>100</v>
      </c>
      <c r="U43" s="108">
        <v>52.85</v>
      </c>
      <c r="W43" s="143">
        <v>42422</v>
      </c>
      <c r="X43" s="12">
        <v>46.68</v>
      </c>
      <c r="Y43" s="12">
        <v>47.21</v>
      </c>
      <c r="Z43" s="12">
        <v>46.28</v>
      </c>
      <c r="AA43" s="12">
        <v>46.36</v>
      </c>
      <c r="AB43" s="105">
        <v>366700</v>
      </c>
      <c r="AC43" s="12">
        <v>46.36</v>
      </c>
      <c r="AD43" s="2">
        <f t="shared" si="0"/>
        <v>0.92999999999999972</v>
      </c>
      <c r="AE43" s="148">
        <f t="shared" si="1"/>
        <v>-6.4294899271324368E-3</v>
      </c>
    </row>
    <row r="44" spans="15:31" x14ac:dyDescent="0.25">
      <c r="O44" s="93">
        <v>1.0900000000000001</v>
      </c>
      <c r="P44" s="93">
        <f t="shared" ref="P44:P63" si="2">O44*$Q$4</f>
        <v>60.331500000000005</v>
      </c>
      <c r="Q44" s="37"/>
      <c r="T44" s="103" t="s">
        <v>101</v>
      </c>
      <c r="U44" s="98">
        <v>52.3</v>
      </c>
      <c r="W44" s="143">
        <v>42419</v>
      </c>
      <c r="X44" s="12">
        <v>46.93</v>
      </c>
      <c r="Y44" s="12">
        <v>47.32</v>
      </c>
      <c r="Z44" s="12">
        <v>46.57</v>
      </c>
      <c r="AA44" s="12">
        <v>46.66</v>
      </c>
      <c r="AB44" s="105">
        <v>203700</v>
      </c>
      <c r="AC44" s="12">
        <v>46.66</v>
      </c>
      <c r="AD44" s="2">
        <f t="shared" si="0"/>
        <v>0.75</v>
      </c>
      <c r="AE44" s="148">
        <f t="shared" si="1"/>
        <v>-1.144067796610182E-2</v>
      </c>
    </row>
    <row r="45" spans="15:31" x14ac:dyDescent="0.25">
      <c r="O45" s="93">
        <v>1.08</v>
      </c>
      <c r="P45" s="93">
        <f t="shared" si="2"/>
        <v>59.778000000000006</v>
      </c>
      <c r="Q45" s="37"/>
      <c r="T45" s="103" t="s">
        <v>102</v>
      </c>
      <c r="U45" s="98" t="s">
        <v>391</v>
      </c>
      <c r="W45" s="143">
        <v>42418</v>
      </c>
      <c r="X45" s="12">
        <v>47.35</v>
      </c>
      <c r="Y45" s="12">
        <v>47.63</v>
      </c>
      <c r="Z45" s="12">
        <v>47.06</v>
      </c>
      <c r="AA45" s="12">
        <v>47.2</v>
      </c>
      <c r="AB45" s="105">
        <v>191700</v>
      </c>
      <c r="AC45" s="12">
        <v>47.2</v>
      </c>
      <c r="AD45" s="2">
        <f t="shared" si="0"/>
        <v>0.57000000000000028</v>
      </c>
      <c r="AE45" s="148" t="e">
        <f t="shared" si="1"/>
        <v>#DIV/0!</v>
      </c>
    </row>
    <row r="46" spans="15:31" x14ac:dyDescent="0.25">
      <c r="O46" s="93">
        <v>1.07</v>
      </c>
      <c r="P46" s="93">
        <f t="shared" si="2"/>
        <v>59.224500000000006</v>
      </c>
      <c r="Q46" s="93"/>
      <c r="T46" s="103" t="s">
        <v>103</v>
      </c>
      <c r="U46" s="98" t="s">
        <v>392</v>
      </c>
      <c r="W46" s="143">
        <v>42418</v>
      </c>
      <c r="X46" s="12" t="s">
        <v>224</v>
      </c>
      <c r="Y46" s="12"/>
      <c r="Z46" s="12"/>
      <c r="AA46" s="12"/>
      <c r="AB46" s="105"/>
      <c r="AC46" s="12"/>
      <c r="AD46" s="2">
        <f t="shared" si="0"/>
        <v>0</v>
      </c>
      <c r="AE46" s="148">
        <f t="shared" si="1"/>
        <v>-1</v>
      </c>
    </row>
    <row r="47" spans="15:31" x14ac:dyDescent="0.25">
      <c r="O47" s="93">
        <v>1.06</v>
      </c>
      <c r="P47" s="93">
        <f t="shared" si="2"/>
        <v>58.671000000000006</v>
      </c>
      <c r="Q47" s="93"/>
      <c r="T47" s="103" t="s">
        <v>104</v>
      </c>
      <c r="U47" s="98">
        <v>51</v>
      </c>
      <c r="W47" s="143">
        <v>42417</v>
      </c>
      <c r="X47" s="12">
        <v>46.56</v>
      </c>
      <c r="Y47" s="12">
        <v>47.59</v>
      </c>
      <c r="Z47" s="12">
        <v>46.56</v>
      </c>
      <c r="AA47" s="12">
        <v>47.48</v>
      </c>
      <c r="AB47" s="105">
        <v>482400</v>
      </c>
      <c r="AC47" s="12">
        <v>47.37</v>
      </c>
      <c r="AD47" s="2">
        <f t="shared" si="0"/>
        <v>1.0300000000000011</v>
      </c>
      <c r="AE47" s="148">
        <f t="shared" si="1"/>
        <v>2.5324675324675194E-2</v>
      </c>
    </row>
    <row r="48" spans="15:31" x14ac:dyDescent="0.25">
      <c r="O48" s="93">
        <v>1.05</v>
      </c>
      <c r="P48" s="93">
        <f t="shared" si="2"/>
        <v>58.117500000000007</v>
      </c>
      <c r="Q48" s="93"/>
      <c r="T48" s="103" t="s">
        <v>105</v>
      </c>
      <c r="U48" s="98">
        <v>1.2479</v>
      </c>
      <c r="W48" s="143">
        <v>42416</v>
      </c>
      <c r="X48" s="12">
        <v>44.94</v>
      </c>
      <c r="Y48" s="12">
        <v>46.64</v>
      </c>
      <c r="Z48" s="12">
        <v>44.42</v>
      </c>
      <c r="AA48" s="12">
        <v>46.31</v>
      </c>
      <c r="AB48" s="105">
        <v>377000</v>
      </c>
      <c r="AC48" s="12">
        <v>46.2</v>
      </c>
      <c r="AD48" s="2">
        <f t="shared" si="0"/>
        <v>2.2199999999999989</v>
      </c>
      <c r="AE48" s="148">
        <f t="shared" si="1"/>
        <v>4.7856656838285216E-2</v>
      </c>
    </row>
    <row r="49" spans="15:31" x14ac:dyDescent="0.25">
      <c r="O49" s="93">
        <v>1.04</v>
      </c>
      <c r="P49" s="93">
        <f t="shared" si="2"/>
        <v>57.564</v>
      </c>
      <c r="Q49" s="93"/>
      <c r="T49" s="103" t="s">
        <v>106</v>
      </c>
      <c r="U49" s="98" t="s">
        <v>132</v>
      </c>
      <c r="W49" s="143">
        <v>42412</v>
      </c>
      <c r="X49" s="12">
        <v>43.59</v>
      </c>
      <c r="Y49" s="12">
        <v>44.44</v>
      </c>
      <c r="Z49" s="12">
        <v>42.01</v>
      </c>
      <c r="AA49" s="12">
        <v>44.19</v>
      </c>
      <c r="AB49" s="105">
        <v>386500</v>
      </c>
      <c r="AC49" s="12">
        <v>44.09</v>
      </c>
      <c r="AD49" s="2">
        <f t="shared" si="0"/>
        <v>2.4299999999999997</v>
      </c>
      <c r="AE49" s="148">
        <f t="shared" si="1"/>
        <v>2.989955617846296E-2</v>
      </c>
    </row>
    <row r="50" spans="15:31" x14ac:dyDescent="0.25">
      <c r="O50" s="93">
        <v>1.03</v>
      </c>
      <c r="P50" s="93">
        <f t="shared" si="2"/>
        <v>57.0105</v>
      </c>
      <c r="Q50" s="93"/>
      <c r="T50" s="103"/>
      <c r="U50" s="98"/>
      <c r="W50" s="143">
        <v>42411</v>
      </c>
      <c r="X50" s="12">
        <v>43.14</v>
      </c>
      <c r="Y50" s="12">
        <v>44.4</v>
      </c>
      <c r="Z50" s="12">
        <v>42.45</v>
      </c>
      <c r="AA50" s="12">
        <v>42.91</v>
      </c>
      <c r="AB50" s="105">
        <v>425300</v>
      </c>
      <c r="AC50" s="12">
        <v>42.81</v>
      </c>
      <c r="AD50" s="2">
        <f t="shared" si="0"/>
        <v>1.9499999999999957</v>
      </c>
      <c r="AE50" s="148">
        <f t="shared" si="1"/>
        <v>-2.4829157175398575E-2</v>
      </c>
    </row>
    <row r="51" spans="15:31" x14ac:dyDescent="0.25">
      <c r="O51" s="93">
        <v>1.02</v>
      </c>
      <c r="P51" s="93">
        <f t="shared" si="2"/>
        <v>56.457000000000001</v>
      </c>
      <c r="Q51" s="93"/>
      <c r="T51" s="103" t="s">
        <v>107</v>
      </c>
      <c r="U51" s="98" t="s">
        <v>393</v>
      </c>
      <c r="W51" s="143">
        <v>42410</v>
      </c>
      <c r="X51" s="12">
        <v>43.97</v>
      </c>
      <c r="Y51" s="12">
        <v>44.82</v>
      </c>
      <c r="Z51" s="12">
        <v>43.96</v>
      </c>
      <c r="AA51" s="12">
        <v>44</v>
      </c>
      <c r="AB51" s="105">
        <v>345800</v>
      </c>
      <c r="AC51" s="12">
        <v>43.9</v>
      </c>
      <c r="AD51" s="2">
        <f t="shared" si="0"/>
        <v>0.85999999999999943</v>
      </c>
      <c r="AE51" s="148">
        <f t="shared" si="1"/>
        <v>4.8065918974593558E-3</v>
      </c>
    </row>
    <row r="52" spans="15:31" x14ac:dyDescent="0.25">
      <c r="O52" s="93">
        <v>1.01</v>
      </c>
      <c r="P52" s="93">
        <f t="shared" si="2"/>
        <v>55.903500000000001</v>
      </c>
      <c r="Q52" s="93"/>
      <c r="T52" s="103" t="s">
        <v>108</v>
      </c>
      <c r="U52" s="98" t="s">
        <v>394</v>
      </c>
      <c r="W52" s="143">
        <v>42409</v>
      </c>
      <c r="X52" s="12">
        <v>43.72</v>
      </c>
      <c r="Y52" s="12">
        <v>44.73</v>
      </c>
      <c r="Z52" s="12">
        <v>43.61</v>
      </c>
      <c r="AA52" s="12">
        <v>43.79</v>
      </c>
      <c r="AB52" s="105">
        <v>581100</v>
      </c>
      <c r="AC52" s="12">
        <v>43.69</v>
      </c>
      <c r="AD52" s="2">
        <f t="shared" si="0"/>
        <v>1.1199999999999974</v>
      </c>
      <c r="AE52" s="148">
        <f t="shared" si="1"/>
        <v>-1.3769751693002208E-2</v>
      </c>
    </row>
    <row r="53" spans="15:31" x14ac:dyDescent="0.25">
      <c r="O53" s="93">
        <v>1</v>
      </c>
      <c r="P53" s="93">
        <f t="shared" si="2"/>
        <v>55.35</v>
      </c>
      <c r="Q53" s="93"/>
      <c r="T53" s="103" t="s">
        <v>109</v>
      </c>
      <c r="U53" s="100">
        <v>1388665</v>
      </c>
      <c r="W53" s="143">
        <v>42408</v>
      </c>
      <c r="X53" s="12">
        <v>44.71</v>
      </c>
      <c r="Y53" s="12">
        <v>45.11</v>
      </c>
      <c r="Z53" s="12">
        <v>43.71</v>
      </c>
      <c r="AA53" s="12">
        <v>44.4</v>
      </c>
      <c r="AB53" s="105">
        <v>425300</v>
      </c>
      <c r="AC53" s="12">
        <v>44.3</v>
      </c>
      <c r="AD53" s="2">
        <f t="shared" si="0"/>
        <v>1.3999999999999986</v>
      </c>
      <c r="AE53" s="148">
        <f t="shared" si="1"/>
        <v>-1.5774272383914711E-2</v>
      </c>
    </row>
    <row r="54" spans="15:31" x14ac:dyDescent="0.25">
      <c r="O54" s="93">
        <v>0.99</v>
      </c>
      <c r="P54" s="93">
        <f t="shared" si="2"/>
        <v>54.796500000000002</v>
      </c>
      <c r="Q54" s="93"/>
      <c r="T54" s="103" t="s">
        <v>112</v>
      </c>
      <c r="U54" s="100">
        <v>332792</v>
      </c>
      <c r="W54" s="143">
        <v>42405</v>
      </c>
      <c r="X54" s="12">
        <v>45.3</v>
      </c>
      <c r="Y54" s="12">
        <v>45.6</v>
      </c>
      <c r="Z54" s="12">
        <v>44.94</v>
      </c>
      <c r="AA54" s="12">
        <v>45.11</v>
      </c>
      <c r="AB54" s="105">
        <v>495200</v>
      </c>
      <c r="AC54" s="12">
        <v>45.01</v>
      </c>
      <c r="AD54" s="2">
        <f t="shared" si="0"/>
        <v>0.66000000000000369</v>
      </c>
      <c r="AE54" s="148">
        <f t="shared" si="1"/>
        <v>-9.6809680968097389E-3</v>
      </c>
    </row>
    <row r="55" spans="15:31" x14ac:dyDescent="0.25">
      <c r="O55" s="93">
        <v>0.98</v>
      </c>
      <c r="P55" s="93">
        <f t="shared" si="2"/>
        <v>54.243000000000002</v>
      </c>
      <c r="Q55" s="93"/>
      <c r="T55" s="103" t="s">
        <v>110</v>
      </c>
      <c r="U55" s="98" t="s">
        <v>395</v>
      </c>
      <c r="W55" s="143">
        <v>42404</v>
      </c>
      <c r="X55" s="12">
        <v>45</v>
      </c>
      <c r="Y55" s="12">
        <v>46.11</v>
      </c>
      <c r="Z55" s="12">
        <v>44.96</v>
      </c>
      <c r="AA55" s="12">
        <v>45.56</v>
      </c>
      <c r="AB55" s="105">
        <v>560000</v>
      </c>
      <c r="AC55" s="12">
        <v>45.45</v>
      </c>
      <c r="AD55" s="2">
        <f t="shared" si="0"/>
        <v>1.1499999999999986</v>
      </c>
      <c r="AE55" s="148">
        <f t="shared" si="1"/>
        <v>1.2249443207126953E-2</v>
      </c>
    </row>
    <row r="56" spans="15:31" x14ac:dyDescent="0.25">
      <c r="O56" s="93">
        <v>0.97</v>
      </c>
      <c r="P56" s="93">
        <f t="shared" si="2"/>
        <v>53.689500000000002</v>
      </c>
      <c r="Q56" s="93"/>
      <c r="T56" s="103" t="s">
        <v>113</v>
      </c>
      <c r="U56" s="98">
        <v>22.18</v>
      </c>
      <c r="W56" s="143">
        <v>42403</v>
      </c>
      <c r="X56" s="12">
        <v>45.02</v>
      </c>
      <c r="Y56" s="12">
        <v>45.42</v>
      </c>
      <c r="Z56" s="12">
        <v>44.21</v>
      </c>
      <c r="AA56" s="12">
        <v>45</v>
      </c>
      <c r="AB56" s="105">
        <v>387000</v>
      </c>
      <c r="AC56" s="12">
        <v>44.9</v>
      </c>
      <c r="AD56" s="2">
        <f t="shared" si="0"/>
        <v>1.2100000000000009</v>
      </c>
      <c r="AE56" s="148">
        <f t="shared" si="1"/>
        <v>1.2401352874858995E-2</v>
      </c>
    </row>
    <row r="57" spans="15:31" x14ac:dyDescent="0.25">
      <c r="O57" s="93">
        <v>0.96</v>
      </c>
      <c r="P57" s="93">
        <f t="shared" si="2"/>
        <v>53.136000000000003</v>
      </c>
      <c r="Q57" s="93"/>
      <c r="T57" s="103" t="s">
        <v>114</v>
      </c>
      <c r="U57" s="98">
        <v>2.5</v>
      </c>
      <c r="W57" s="143">
        <v>42402</v>
      </c>
      <c r="X57" s="12">
        <v>45.24</v>
      </c>
      <c r="Y57" s="12">
        <v>45.45</v>
      </c>
      <c r="Z57" s="12">
        <v>44.39</v>
      </c>
      <c r="AA57" s="12">
        <v>44.45</v>
      </c>
      <c r="AB57" s="105">
        <v>428300</v>
      </c>
      <c r="AC57" s="12">
        <v>44.35</v>
      </c>
      <c r="AD57" s="2">
        <f t="shared" si="0"/>
        <v>1.0600000000000023</v>
      </c>
      <c r="AE57" s="148">
        <f t="shared" si="1"/>
        <v>-2.9540481400437635E-2</v>
      </c>
    </row>
    <row r="58" spans="15:31" x14ac:dyDescent="0.25">
      <c r="O58" s="93">
        <v>0.95</v>
      </c>
      <c r="P58" s="93">
        <f t="shared" si="2"/>
        <v>52.582499999999996</v>
      </c>
      <c r="Q58" s="93"/>
      <c r="T58" s="103" t="s">
        <v>111</v>
      </c>
      <c r="U58" s="98" t="s">
        <v>283</v>
      </c>
      <c r="W58" s="143">
        <v>42401</v>
      </c>
      <c r="X58" s="12">
        <v>45.97</v>
      </c>
      <c r="Y58" s="12">
        <v>46.1</v>
      </c>
      <c r="Z58" s="12">
        <v>45.42</v>
      </c>
      <c r="AA58" s="12">
        <v>45.81</v>
      </c>
      <c r="AB58" s="105">
        <v>364900</v>
      </c>
      <c r="AC58" s="12">
        <v>45.7</v>
      </c>
      <c r="AD58" s="2">
        <f t="shared" si="0"/>
        <v>0.67999999999999972</v>
      </c>
      <c r="AE58" s="148">
        <f t="shared" si="1"/>
        <v>-8.2465277777776791E-3</v>
      </c>
    </row>
    <row r="59" spans="15:31" x14ac:dyDescent="0.25">
      <c r="O59" s="93">
        <v>0.94</v>
      </c>
      <c r="P59" s="93">
        <f t="shared" si="2"/>
        <v>52.028999999999996</v>
      </c>
      <c r="Q59" s="93"/>
      <c r="W59" s="143">
        <v>42398</v>
      </c>
      <c r="X59" s="12">
        <v>45.61</v>
      </c>
      <c r="Y59" s="12">
        <v>46.26</v>
      </c>
      <c r="Z59" s="12">
        <v>45.37</v>
      </c>
      <c r="AA59" s="12">
        <v>46.19</v>
      </c>
      <c r="AB59" s="105">
        <v>646700</v>
      </c>
      <c r="AC59" s="12">
        <v>46.08</v>
      </c>
      <c r="AD59" s="2">
        <f t="shared" si="0"/>
        <v>0.89000000000000057</v>
      </c>
      <c r="AE59" s="148">
        <f t="shared" si="1"/>
        <v>1.8117543084401166E-2</v>
      </c>
    </row>
    <row r="60" spans="15:31" x14ac:dyDescent="0.25">
      <c r="O60" s="93">
        <v>0.93</v>
      </c>
      <c r="P60" s="93">
        <f t="shared" si="2"/>
        <v>51.475500000000004</v>
      </c>
      <c r="Q60" s="93"/>
      <c r="W60" s="143">
        <v>42397</v>
      </c>
      <c r="X60" s="12">
        <v>45.91</v>
      </c>
      <c r="Y60" s="12">
        <v>46.2</v>
      </c>
      <c r="Z60" s="12">
        <v>45.21</v>
      </c>
      <c r="AA60" s="12">
        <v>45.37</v>
      </c>
      <c r="AB60" s="105">
        <v>425200</v>
      </c>
      <c r="AC60" s="12">
        <v>45.26</v>
      </c>
      <c r="AD60" s="2">
        <f t="shared" si="0"/>
        <v>0.99000000000000199</v>
      </c>
      <c r="AE60" s="148">
        <f t="shared" si="1"/>
        <v>-1.7644464049405562E-3</v>
      </c>
    </row>
    <row r="61" spans="15:31" x14ac:dyDescent="0.25">
      <c r="O61" s="93">
        <v>0.92</v>
      </c>
      <c r="P61" s="93">
        <f t="shared" si="2"/>
        <v>50.922000000000004</v>
      </c>
      <c r="Q61" s="93"/>
      <c r="W61" s="143">
        <v>42396</v>
      </c>
      <c r="X61" s="12">
        <v>46</v>
      </c>
      <c r="Y61" s="12">
        <v>46.45</v>
      </c>
      <c r="Z61" s="12">
        <v>45.33</v>
      </c>
      <c r="AA61" s="12">
        <v>45.45</v>
      </c>
      <c r="AB61" s="105">
        <v>460500</v>
      </c>
      <c r="AC61" s="12">
        <v>45.34</v>
      </c>
      <c r="AD61" s="2">
        <f t="shared" si="0"/>
        <v>1.1200000000000045</v>
      </c>
      <c r="AE61" s="148">
        <f t="shared" si="1"/>
        <v>-1.8402251569603734E-2</v>
      </c>
    </row>
    <row r="62" spans="15:31" x14ac:dyDescent="0.25">
      <c r="O62" s="93">
        <v>0.91</v>
      </c>
      <c r="P62" s="93">
        <f t="shared" si="2"/>
        <v>50.368500000000004</v>
      </c>
      <c r="Q62" s="93"/>
      <c r="W62" s="143">
        <v>42395</v>
      </c>
      <c r="X62" s="12">
        <v>45.2</v>
      </c>
      <c r="Y62" s="12">
        <v>46.34</v>
      </c>
      <c r="Z62" s="12">
        <v>45.2</v>
      </c>
      <c r="AA62" s="12">
        <v>46.3</v>
      </c>
      <c r="AB62" s="105">
        <v>327000</v>
      </c>
      <c r="AC62" s="12">
        <v>46.19</v>
      </c>
      <c r="AD62" s="2">
        <f t="shared" si="0"/>
        <v>1.1400000000000006</v>
      </c>
      <c r="AE62" s="148">
        <f t="shared" si="1"/>
        <v>3.4490481522956307E-2</v>
      </c>
    </row>
    <row r="63" spans="15:31" x14ac:dyDescent="0.25">
      <c r="O63" s="93">
        <v>0.9</v>
      </c>
      <c r="P63" s="93">
        <f t="shared" si="2"/>
        <v>49.815000000000005</v>
      </c>
      <c r="Q63" s="93"/>
      <c r="W63" s="143">
        <v>42394</v>
      </c>
      <c r="X63" s="12">
        <v>45.34</v>
      </c>
      <c r="Y63" s="12">
        <v>45.61</v>
      </c>
      <c r="Z63" s="12">
        <v>44.64</v>
      </c>
      <c r="AA63" s="12">
        <v>44.75</v>
      </c>
      <c r="AB63" s="105">
        <v>322200</v>
      </c>
      <c r="AC63" s="12">
        <v>44.65</v>
      </c>
      <c r="AD63" s="2">
        <f t="shared" si="0"/>
        <v>0.96999999999999886</v>
      </c>
      <c r="AE63" s="148">
        <f t="shared" si="1"/>
        <v>-1.9973661106233664E-2</v>
      </c>
    </row>
    <row r="64" spans="15:31" x14ac:dyDescent="0.25">
      <c r="O64" s="37"/>
      <c r="W64" s="143">
        <v>42391</v>
      </c>
      <c r="X64" s="12">
        <v>44.8</v>
      </c>
      <c r="Y64" s="12">
        <v>46.18</v>
      </c>
      <c r="Z64" s="12">
        <v>44.75</v>
      </c>
      <c r="AA64" s="12">
        <v>45.67</v>
      </c>
      <c r="AB64" s="105">
        <v>372700</v>
      </c>
      <c r="AC64" s="12">
        <v>45.56</v>
      </c>
      <c r="AD64" s="2">
        <f t="shared" si="0"/>
        <v>1.4299999999999997</v>
      </c>
      <c r="AE64" s="148">
        <f t="shared" si="1"/>
        <v>3.7104484407011196E-2</v>
      </c>
    </row>
    <row r="65" spans="15:31" x14ac:dyDescent="0.25">
      <c r="O65" s="37"/>
      <c r="W65" s="143">
        <v>42390</v>
      </c>
      <c r="X65" s="12">
        <v>43.4</v>
      </c>
      <c r="Y65" s="12">
        <v>44.78</v>
      </c>
      <c r="Z65" s="12">
        <v>43.32</v>
      </c>
      <c r="AA65" s="12">
        <v>44.03</v>
      </c>
      <c r="AB65" s="105">
        <v>405800</v>
      </c>
      <c r="AC65" s="12">
        <v>43.93</v>
      </c>
      <c r="AD65" s="2">
        <f t="shared" si="0"/>
        <v>1.4600000000000009</v>
      </c>
      <c r="AE65" s="148">
        <f t="shared" si="1"/>
        <v>1.2678653757491887E-2</v>
      </c>
    </row>
    <row r="66" spans="15:31" x14ac:dyDescent="0.25">
      <c r="O66" s="37"/>
      <c r="W66" s="143">
        <v>42389</v>
      </c>
      <c r="X66" s="12">
        <v>43.5</v>
      </c>
      <c r="Y66" s="12">
        <v>44.06</v>
      </c>
      <c r="Z66" s="12">
        <v>41.24</v>
      </c>
      <c r="AA66" s="12">
        <v>43.48</v>
      </c>
      <c r="AB66" s="105">
        <v>877500</v>
      </c>
      <c r="AC66" s="12">
        <v>43.38</v>
      </c>
      <c r="AD66" s="2">
        <f t="shared" si="0"/>
        <v>2.8200000000000003</v>
      </c>
      <c r="AE66" s="148">
        <f t="shared" si="1"/>
        <v>-3.2775919732441428E-2</v>
      </c>
    </row>
    <row r="67" spans="15:31" x14ac:dyDescent="0.25">
      <c r="W67" s="143">
        <v>42388</v>
      </c>
      <c r="X67" s="12">
        <v>45.13</v>
      </c>
      <c r="Y67" s="12">
        <v>45.39</v>
      </c>
      <c r="Z67" s="12">
        <v>44.6</v>
      </c>
      <c r="AA67" s="12">
        <v>44.95</v>
      </c>
      <c r="AB67" s="105">
        <v>740800</v>
      </c>
      <c r="AC67" s="12">
        <v>44.85</v>
      </c>
      <c r="AD67" s="2">
        <f t="shared" ref="AD67:AD68" si="3">Y67-Z67</f>
        <v>0.78999999999999915</v>
      </c>
      <c r="AE67" s="148">
        <f t="shared" ref="AE67" si="4">AC67/AC68-1</f>
        <v>2.2301516503109298E-4</v>
      </c>
    </row>
    <row r="68" spans="15:31" x14ac:dyDescent="0.25">
      <c r="W68" s="143">
        <v>42384</v>
      </c>
      <c r="X68" s="12">
        <v>45</v>
      </c>
      <c r="Y68" s="12">
        <v>45.53</v>
      </c>
      <c r="Z68" s="12">
        <v>44.21</v>
      </c>
      <c r="AA68" s="12">
        <v>44.94</v>
      </c>
      <c r="AB68" s="105">
        <v>495900</v>
      </c>
      <c r="AC68" s="12">
        <v>44.84</v>
      </c>
      <c r="AD68" s="2">
        <f t="shared" si="3"/>
        <v>1.3200000000000003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61.64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61.64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3" t="s">
        <v>167</v>
      </c>
      <c r="H12" s="253" t="s">
        <v>90</v>
      </c>
      <c r="I12" s="253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7" t="s">
        <v>78</v>
      </c>
      <c r="P41" s="427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67.804000000000002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67.187600000000003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66.571200000000005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65.954800000000006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65.338400000000007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64.722000000000008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64.10560000000001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63.489200000000004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62.872800000000005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62.256399999999999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61.64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61.023600000000002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60.407199999999996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59.790799999999997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59.174399999999999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58.558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57.941599999999994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57.325200000000002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56.708800000000004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56.092400000000005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55.475999999999999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42480</v>
      </c>
      <c r="X2" s="12">
        <v>32</v>
      </c>
      <c r="Y2" s="12">
        <v>32.409999999999997</v>
      </c>
      <c r="Z2" s="12">
        <v>32</v>
      </c>
      <c r="AA2" s="12">
        <v>32.19</v>
      </c>
      <c r="AB2" s="105">
        <v>12700100</v>
      </c>
      <c r="AC2" s="12">
        <v>32.19</v>
      </c>
      <c r="AD2" s="2">
        <f>Y2-Z2</f>
        <v>0.40999999999999659</v>
      </c>
      <c r="AE2" s="148">
        <f>AC2/AC3-1</f>
        <v>6.8814513606505479E-3</v>
      </c>
    </row>
    <row r="3" spans="1:31" x14ac:dyDescent="0.25">
      <c r="A3" s="26" t="s">
        <v>71</v>
      </c>
      <c r="B3" s="42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32.19</v>
      </c>
      <c r="T3" t="s">
        <v>86</v>
      </c>
      <c r="W3" s="143">
        <v>42479</v>
      </c>
      <c r="X3" s="12">
        <v>31.65</v>
      </c>
      <c r="Y3" s="12">
        <v>32.159999999999997</v>
      </c>
      <c r="Z3" s="12">
        <v>31.61</v>
      </c>
      <c r="AA3" s="12">
        <v>31.97</v>
      </c>
      <c r="AB3" s="105">
        <v>14326200</v>
      </c>
      <c r="AC3" s="12">
        <v>31.97</v>
      </c>
      <c r="AD3" s="2">
        <f t="shared" ref="AD3:AD66" si="0">Y3-Z3</f>
        <v>0.54999999999999716</v>
      </c>
      <c r="AE3" s="148">
        <f t="shared" ref="AE3:AE66" si="1">AC3/AC4-1</f>
        <v>2.1079527307569457E-2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32.19</v>
      </c>
      <c r="W4" s="143">
        <v>42478</v>
      </c>
      <c r="X4" s="12">
        <v>30.76</v>
      </c>
      <c r="Y4" s="12">
        <v>31.37</v>
      </c>
      <c r="Z4" s="12">
        <v>30.61</v>
      </c>
      <c r="AA4" s="12">
        <v>31.31</v>
      </c>
      <c r="AB4" s="105">
        <v>15685100</v>
      </c>
      <c r="AC4" s="12">
        <v>31.31</v>
      </c>
      <c r="AD4" s="2">
        <f t="shared" si="0"/>
        <v>0.76000000000000156</v>
      </c>
      <c r="AE4" s="148">
        <f t="shared" si="1"/>
        <v>2.4541884816754012E-2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42475</v>
      </c>
      <c r="X5" s="12">
        <v>30.68</v>
      </c>
      <c r="Y5" s="12">
        <v>30.85</v>
      </c>
      <c r="Z5" s="12">
        <v>30.41</v>
      </c>
      <c r="AA5" s="12">
        <v>30.56</v>
      </c>
      <c r="AB5" s="105">
        <v>8215200</v>
      </c>
      <c r="AC5" s="12">
        <v>30.56</v>
      </c>
      <c r="AD5" s="2">
        <f t="shared" si="0"/>
        <v>0.44000000000000128</v>
      </c>
      <c r="AE5" s="148">
        <f t="shared" si="1"/>
        <v>-5.2083333333333703E-3</v>
      </c>
    </row>
    <row r="6" spans="1:31" x14ac:dyDescent="0.25">
      <c r="O6" s="13" t="s">
        <v>64</v>
      </c>
      <c r="Q6" s="2">
        <f>Q3*Q2</f>
        <v>0</v>
      </c>
      <c r="W6" s="143">
        <v>42474</v>
      </c>
      <c r="X6" s="12">
        <v>30.84</v>
      </c>
      <c r="Y6" s="12">
        <v>31.05</v>
      </c>
      <c r="Z6" s="12">
        <v>30.64</v>
      </c>
      <c r="AA6" s="12">
        <v>30.72</v>
      </c>
      <c r="AB6" s="105">
        <v>8189500</v>
      </c>
      <c r="AC6" s="12">
        <v>30.72</v>
      </c>
      <c r="AD6" s="2">
        <f t="shared" si="0"/>
        <v>0.41000000000000014</v>
      </c>
      <c r="AE6" s="148">
        <f t="shared" si="1"/>
        <v>-1.9493177387914784E-3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42473</v>
      </c>
      <c r="X7" s="12">
        <v>30.01</v>
      </c>
      <c r="Y7" s="12">
        <v>30.87</v>
      </c>
      <c r="Z7" s="12">
        <v>29.94</v>
      </c>
      <c r="AA7" s="12">
        <v>30.78</v>
      </c>
      <c r="AB7" s="105">
        <v>11019900</v>
      </c>
      <c r="AC7" s="12">
        <v>30.78</v>
      </c>
      <c r="AD7" s="2">
        <f t="shared" si="0"/>
        <v>0.92999999999999972</v>
      </c>
      <c r="AE7" s="148">
        <f t="shared" si="1"/>
        <v>3.6014809828340599E-2</v>
      </c>
    </row>
    <row r="8" spans="1:31" x14ac:dyDescent="0.25">
      <c r="O8" s="13" t="s">
        <v>90</v>
      </c>
      <c r="Q8" s="148">
        <f>(Q4-Q3)/Q3</f>
        <v>0</v>
      </c>
      <c r="W8" s="143">
        <v>42472</v>
      </c>
      <c r="X8" s="12">
        <v>29.56</v>
      </c>
      <c r="Y8" s="12">
        <v>29.77</v>
      </c>
      <c r="Z8" s="12">
        <v>29.27</v>
      </c>
      <c r="AA8" s="12">
        <v>29.71</v>
      </c>
      <c r="AB8" s="105">
        <v>11147000</v>
      </c>
      <c r="AC8" s="12">
        <v>29.71</v>
      </c>
      <c r="AD8" s="2">
        <f t="shared" si="0"/>
        <v>0.5</v>
      </c>
      <c r="AE8" s="148">
        <f t="shared" si="1"/>
        <v>6.0954961056551848E-3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42471</v>
      </c>
      <c r="X9" s="12">
        <v>29.49</v>
      </c>
      <c r="Y9" s="12">
        <v>30.04</v>
      </c>
      <c r="Z9" s="12">
        <v>29.48</v>
      </c>
      <c r="AA9" s="12">
        <v>29.53</v>
      </c>
      <c r="AB9" s="105">
        <v>8854200</v>
      </c>
      <c r="AC9" s="12">
        <v>29.53</v>
      </c>
      <c r="AD9" s="2">
        <f t="shared" si="0"/>
        <v>0.55999999999999872</v>
      </c>
      <c r="AE9" s="148">
        <f t="shared" si="1"/>
        <v>5.4477357848143892E-3</v>
      </c>
    </row>
    <row r="10" spans="1:31" x14ac:dyDescent="0.25">
      <c r="W10" s="143">
        <v>42468</v>
      </c>
      <c r="X10" s="12">
        <v>29.67</v>
      </c>
      <c r="Y10" s="12">
        <v>29.76</v>
      </c>
      <c r="Z10" s="12">
        <v>29.23</v>
      </c>
      <c r="AA10" s="12">
        <v>29.37</v>
      </c>
      <c r="AB10" s="105">
        <v>8828300</v>
      </c>
      <c r="AC10" s="12">
        <v>29.37</v>
      </c>
      <c r="AD10" s="2">
        <f t="shared" si="0"/>
        <v>0.53000000000000114</v>
      </c>
      <c r="AE10" s="148">
        <f t="shared" si="1"/>
        <v>-1.6995241332427025E-3</v>
      </c>
    </row>
    <row r="11" spans="1:31" x14ac:dyDescent="0.25">
      <c r="W11" s="143">
        <v>42467</v>
      </c>
      <c r="X11" s="12">
        <v>29.85</v>
      </c>
      <c r="Y11" s="12">
        <v>29.95</v>
      </c>
      <c r="Z11" s="12">
        <v>29.18</v>
      </c>
      <c r="AA11" s="12">
        <v>29.42</v>
      </c>
      <c r="AB11" s="105">
        <v>12790100</v>
      </c>
      <c r="AC11" s="12">
        <v>29.42</v>
      </c>
      <c r="AD11" s="2">
        <f t="shared" si="0"/>
        <v>0.76999999999999957</v>
      </c>
      <c r="AE11" s="148">
        <f t="shared" si="1"/>
        <v>-1.7368069472277869E-2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3" t="s">
        <v>167</v>
      </c>
      <c r="H12" s="253" t="s">
        <v>90</v>
      </c>
      <c r="I12" s="253" t="s">
        <v>174</v>
      </c>
      <c r="W12" s="143">
        <v>42466</v>
      </c>
      <c r="X12" s="12">
        <v>29.66</v>
      </c>
      <c r="Y12" s="12">
        <v>29.95</v>
      </c>
      <c r="Z12" s="12">
        <v>29.3</v>
      </c>
      <c r="AA12" s="12">
        <v>29.94</v>
      </c>
      <c r="AB12" s="105">
        <v>9555200</v>
      </c>
      <c r="AC12" s="12">
        <v>29.94</v>
      </c>
      <c r="AD12" s="2">
        <f t="shared" si="0"/>
        <v>0.64999999999999858</v>
      </c>
      <c r="AE12" s="148">
        <f t="shared" si="1"/>
        <v>1.1486486486486536E-2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42465</v>
      </c>
      <c r="X13" s="12">
        <v>29.67</v>
      </c>
      <c r="Y13" s="12">
        <v>29.73</v>
      </c>
      <c r="Z13" s="12">
        <v>29.35</v>
      </c>
      <c r="AA13" s="12">
        <v>29.6</v>
      </c>
      <c r="AB13" s="105">
        <v>9020600</v>
      </c>
      <c r="AC13" s="12">
        <v>29.6</v>
      </c>
      <c r="AD13" s="2">
        <f t="shared" si="0"/>
        <v>0.37999999999999901</v>
      </c>
      <c r="AE13" s="148">
        <f t="shared" si="1"/>
        <v>-1.0033444816053394E-2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42464</v>
      </c>
      <c r="X14" s="12">
        <v>30.4</v>
      </c>
      <c r="Y14" s="12">
        <v>30.48</v>
      </c>
      <c r="Z14" s="12">
        <v>29.75</v>
      </c>
      <c r="AA14" s="12">
        <v>29.9</v>
      </c>
      <c r="AB14" s="105">
        <v>12137700</v>
      </c>
      <c r="AC14" s="12">
        <v>29.9</v>
      </c>
      <c r="AD14" s="2">
        <f t="shared" si="0"/>
        <v>0.73000000000000043</v>
      </c>
      <c r="AE14" s="148">
        <f t="shared" si="1"/>
        <v>-1.8706924844108963E-2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42461</v>
      </c>
      <c r="X15" s="12">
        <v>31.18</v>
      </c>
      <c r="Y15" s="12">
        <v>31.2</v>
      </c>
      <c r="Z15" s="12">
        <v>30.32</v>
      </c>
      <c r="AA15" s="12">
        <v>30.47</v>
      </c>
      <c r="AB15" s="105">
        <v>17350100</v>
      </c>
      <c r="AC15" s="12">
        <v>30.47</v>
      </c>
      <c r="AD15" s="2">
        <f t="shared" si="0"/>
        <v>0.87999999999999901</v>
      </c>
      <c r="AE15" s="148">
        <f t="shared" si="1"/>
        <v>-3.0544066178810114E-2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42460</v>
      </c>
      <c r="X16" s="12">
        <v>31.01</v>
      </c>
      <c r="Y16" s="12">
        <v>31.59</v>
      </c>
      <c r="Z16" s="12">
        <v>31</v>
      </c>
      <c r="AA16" s="12">
        <v>31.43</v>
      </c>
      <c r="AB16" s="105">
        <v>10137100</v>
      </c>
      <c r="AC16" s="12">
        <v>31.43</v>
      </c>
      <c r="AD16" s="2">
        <f t="shared" si="0"/>
        <v>0.58999999999999986</v>
      </c>
      <c r="AE16" s="148">
        <f t="shared" si="1"/>
        <v>1.4198128428525303E-2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42459</v>
      </c>
      <c r="X17" s="12">
        <v>31.44</v>
      </c>
      <c r="Y17" s="12">
        <v>31.67</v>
      </c>
      <c r="Z17" s="12">
        <v>30.96</v>
      </c>
      <c r="AA17" s="12">
        <v>30.99</v>
      </c>
      <c r="AB17" s="105">
        <v>13359000</v>
      </c>
      <c r="AC17" s="12">
        <v>30.99</v>
      </c>
      <c r="AD17" s="2">
        <f t="shared" si="0"/>
        <v>0.71000000000000085</v>
      </c>
      <c r="AE17" s="148">
        <f t="shared" si="1"/>
        <v>-6.412311638345769E-3</v>
      </c>
    </row>
    <row r="18" spans="2:31" x14ac:dyDescent="0.25">
      <c r="W18" s="143">
        <v>42458</v>
      </c>
      <c r="X18" s="12">
        <v>31.04</v>
      </c>
      <c r="Y18" s="12">
        <v>31.28</v>
      </c>
      <c r="Z18" s="12">
        <v>30.58</v>
      </c>
      <c r="AA18" s="12">
        <v>31.19</v>
      </c>
      <c r="AB18" s="105">
        <v>13627300</v>
      </c>
      <c r="AC18" s="12">
        <v>31.19</v>
      </c>
      <c r="AD18" s="2">
        <f t="shared" si="0"/>
        <v>0.70000000000000284</v>
      </c>
      <c r="AE18" s="148">
        <f t="shared" si="1"/>
        <v>5.4803352675694139E-3</v>
      </c>
    </row>
    <row r="19" spans="2:31" x14ac:dyDescent="0.25">
      <c r="W19" s="143">
        <v>42457</v>
      </c>
      <c r="X19" s="12">
        <v>31.13</v>
      </c>
      <c r="Y19" s="12">
        <v>31.25</v>
      </c>
      <c r="Z19" s="12">
        <v>30.94</v>
      </c>
      <c r="AA19" s="12">
        <v>31.02</v>
      </c>
      <c r="AB19" s="105">
        <v>6012500</v>
      </c>
      <c r="AC19" s="12">
        <v>31.02</v>
      </c>
      <c r="AD19" s="2">
        <f t="shared" si="0"/>
        <v>0.30999999999999872</v>
      </c>
      <c r="AE19" s="148">
        <f t="shared" si="1"/>
        <v>1.9379844961240345E-3</v>
      </c>
    </row>
    <row r="20" spans="2:31" x14ac:dyDescent="0.25">
      <c r="W20" s="143">
        <v>42453</v>
      </c>
      <c r="X20" s="12">
        <v>30.88</v>
      </c>
      <c r="Y20" s="12">
        <v>30.97</v>
      </c>
      <c r="Z20" s="12">
        <v>30.39</v>
      </c>
      <c r="AA20" s="12">
        <v>30.96</v>
      </c>
      <c r="AB20" s="105">
        <v>12001900</v>
      </c>
      <c r="AC20" s="12">
        <v>30.96</v>
      </c>
      <c r="AD20" s="2">
        <f t="shared" si="0"/>
        <v>0.57999999999999829</v>
      </c>
      <c r="AE20" s="148">
        <f t="shared" si="1"/>
        <v>-1.1178537208559547E-2</v>
      </c>
    </row>
    <row r="21" spans="2:31" x14ac:dyDescent="0.25">
      <c r="W21" s="143">
        <v>42452</v>
      </c>
      <c r="X21" s="12">
        <v>31.92</v>
      </c>
      <c r="Y21" s="12">
        <v>31.93</v>
      </c>
      <c r="Z21" s="12">
        <v>31.17</v>
      </c>
      <c r="AA21" s="12">
        <v>31.31</v>
      </c>
      <c r="AB21" s="105">
        <v>9064600</v>
      </c>
      <c r="AC21" s="12">
        <v>31.31</v>
      </c>
      <c r="AD21" s="2">
        <f t="shared" si="0"/>
        <v>0.75999999999999801</v>
      </c>
      <c r="AE21" s="148">
        <f t="shared" si="1"/>
        <v>-1.849529780564263E-2</v>
      </c>
    </row>
    <row r="22" spans="2:31" x14ac:dyDescent="0.25">
      <c r="W22" s="143">
        <v>42451</v>
      </c>
      <c r="X22" s="12">
        <v>32.08</v>
      </c>
      <c r="Y22" s="12">
        <v>32.21</v>
      </c>
      <c r="Z22" s="12">
        <v>31.76</v>
      </c>
      <c r="AA22" s="12">
        <v>31.9</v>
      </c>
      <c r="AB22" s="105">
        <v>8168500</v>
      </c>
      <c r="AC22" s="12">
        <v>31.9</v>
      </c>
      <c r="AD22" s="2">
        <f t="shared" si="0"/>
        <v>0.44999999999999929</v>
      </c>
      <c r="AE22" s="148">
        <f t="shared" si="1"/>
        <v>-5.610972568578565E-3</v>
      </c>
    </row>
    <row r="23" spans="2:31" x14ac:dyDescent="0.25">
      <c r="W23" s="143">
        <v>42450</v>
      </c>
      <c r="X23" s="12">
        <v>32.11</v>
      </c>
      <c r="Y23" s="12">
        <v>32.19</v>
      </c>
      <c r="Z23" s="12">
        <v>31.75</v>
      </c>
      <c r="AA23" s="12">
        <v>32.08</v>
      </c>
      <c r="AB23" s="105">
        <v>7383300</v>
      </c>
      <c r="AC23" s="12">
        <v>32.08</v>
      </c>
      <c r="AD23" s="2">
        <f t="shared" si="0"/>
        <v>0.43999999999999773</v>
      </c>
      <c r="AE23" s="148">
        <f t="shared" si="1"/>
        <v>3.754693366708306E-3</v>
      </c>
    </row>
    <row r="24" spans="2:31" x14ac:dyDescent="0.25">
      <c r="W24" s="143">
        <v>42447</v>
      </c>
      <c r="X24" s="12">
        <v>32.08</v>
      </c>
      <c r="Y24" s="12">
        <v>32.380000000000003</v>
      </c>
      <c r="Z24" s="12">
        <v>31.91</v>
      </c>
      <c r="AA24" s="12">
        <v>31.96</v>
      </c>
      <c r="AB24" s="105">
        <v>12214400</v>
      </c>
      <c r="AC24" s="12">
        <v>31.96</v>
      </c>
      <c r="AD24" s="2">
        <f t="shared" si="0"/>
        <v>0.47000000000000242</v>
      </c>
      <c r="AE24" s="148">
        <f t="shared" si="1"/>
        <v>0</v>
      </c>
    </row>
    <row r="25" spans="2:31" x14ac:dyDescent="0.25">
      <c r="W25" s="143">
        <v>42446</v>
      </c>
      <c r="X25" s="12">
        <v>31.73</v>
      </c>
      <c r="Y25" s="12">
        <v>32.1</v>
      </c>
      <c r="Z25" s="12">
        <v>31.64</v>
      </c>
      <c r="AA25" s="12">
        <v>31.96</v>
      </c>
      <c r="AB25" s="105">
        <v>11293900</v>
      </c>
      <c r="AC25" s="12">
        <v>31.96</v>
      </c>
      <c r="AD25" s="2">
        <f t="shared" si="0"/>
        <v>0.46000000000000085</v>
      </c>
      <c r="AE25" s="148">
        <f t="shared" si="1"/>
        <v>8.520037866834862E-3</v>
      </c>
    </row>
    <row r="26" spans="2:31" x14ac:dyDescent="0.25">
      <c r="W26" s="143">
        <v>42445</v>
      </c>
      <c r="X26" s="12">
        <v>30.83</v>
      </c>
      <c r="Y26" s="12">
        <v>31.76</v>
      </c>
      <c r="Z26" s="12">
        <v>30.83</v>
      </c>
      <c r="AA26" s="12">
        <v>31.69</v>
      </c>
      <c r="AB26" s="105">
        <v>9964400</v>
      </c>
      <c r="AC26" s="12">
        <v>31.69</v>
      </c>
      <c r="AD26" s="2">
        <f t="shared" si="0"/>
        <v>0.93000000000000327</v>
      </c>
      <c r="AE26" s="148">
        <f t="shared" si="1"/>
        <v>2.0611916264090091E-2</v>
      </c>
    </row>
    <row r="27" spans="2:31" x14ac:dyDescent="0.25">
      <c r="W27" s="143">
        <v>42444</v>
      </c>
      <c r="X27" s="12">
        <v>30.86</v>
      </c>
      <c r="Y27" s="12">
        <v>31.08</v>
      </c>
      <c r="Z27" s="12">
        <v>30.44</v>
      </c>
      <c r="AA27" s="12">
        <v>31.05</v>
      </c>
      <c r="AB27" s="105">
        <v>8983200</v>
      </c>
      <c r="AC27" s="12">
        <v>31.05</v>
      </c>
      <c r="AD27" s="2">
        <f t="shared" si="0"/>
        <v>0.63999999999999702</v>
      </c>
      <c r="AE27" s="148">
        <f t="shared" si="1"/>
        <v>-4.1693393200769036E-3</v>
      </c>
    </row>
    <row r="28" spans="2:31" x14ac:dyDescent="0.25">
      <c r="W28" s="143">
        <v>42443</v>
      </c>
      <c r="X28" s="12">
        <v>31.18</v>
      </c>
      <c r="Y28" s="12">
        <v>31.39</v>
      </c>
      <c r="Z28" s="12">
        <v>30.9</v>
      </c>
      <c r="AA28" s="12">
        <v>31.18</v>
      </c>
      <c r="AB28" s="105">
        <v>9071500</v>
      </c>
      <c r="AC28" s="12">
        <v>31.18</v>
      </c>
      <c r="AD28" s="2">
        <f t="shared" si="0"/>
        <v>0.49000000000000199</v>
      </c>
      <c r="AE28" s="148">
        <f t="shared" si="1"/>
        <v>-2.5591810620602118E-3</v>
      </c>
    </row>
    <row r="29" spans="2:31" x14ac:dyDescent="0.25">
      <c r="W29" s="143">
        <v>42440</v>
      </c>
      <c r="X29" s="12">
        <v>31.05</v>
      </c>
      <c r="Y29" s="12">
        <v>31.33</v>
      </c>
      <c r="Z29" s="12">
        <v>30.98</v>
      </c>
      <c r="AA29" s="12">
        <v>31.26</v>
      </c>
      <c r="AB29" s="105">
        <v>13350500</v>
      </c>
      <c r="AC29" s="12">
        <v>31.26</v>
      </c>
      <c r="AD29" s="2">
        <f t="shared" si="0"/>
        <v>0.34999999999999787</v>
      </c>
      <c r="AE29" s="148">
        <f t="shared" si="1"/>
        <v>1.4276443867618394E-2</v>
      </c>
    </row>
    <row r="30" spans="2:31" x14ac:dyDescent="0.25">
      <c r="W30" s="143">
        <v>42439</v>
      </c>
      <c r="X30" s="12">
        <v>30.72</v>
      </c>
      <c r="Y30" s="12">
        <v>30.88</v>
      </c>
      <c r="Z30" s="12">
        <v>30.27</v>
      </c>
      <c r="AA30" s="12">
        <v>30.82</v>
      </c>
      <c r="AB30" s="105">
        <v>15088700</v>
      </c>
      <c r="AC30" s="12">
        <v>30.82</v>
      </c>
      <c r="AD30" s="2">
        <f t="shared" si="0"/>
        <v>0.60999999999999943</v>
      </c>
      <c r="AE30" s="148">
        <f t="shared" si="1"/>
        <v>9.1683038637853098E-3</v>
      </c>
    </row>
    <row r="31" spans="2:31" x14ac:dyDescent="0.25">
      <c r="W31" s="143">
        <v>42438</v>
      </c>
      <c r="X31" s="12">
        <v>30.47</v>
      </c>
      <c r="Y31" s="12">
        <v>30.63</v>
      </c>
      <c r="Z31" s="12">
        <v>30.2</v>
      </c>
      <c r="AA31" s="12">
        <v>30.54</v>
      </c>
      <c r="AB31" s="105">
        <v>12156100</v>
      </c>
      <c r="AC31" s="12">
        <v>30.54</v>
      </c>
      <c r="AD31" s="2">
        <f t="shared" si="0"/>
        <v>0.42999999999999972</v>
      </c>
      <c r="AE31" s="148" t="e">
        <f t="shared" si="1"/>
        <v>#DIV/0!</v>
      </c>
    </row>
    <row r="32" spans="2:31" x14ac:dyDescent="0.25">
      <c r="W32" s="143">
        <v>42438</v>
      </c>
      <c r="X32" s="12" t="s">
        <v>236</v>
      </c>
      <c r="Y32" s="12"/>
      <c r="Z32" s="12"/>
      <c r="AA32" s="12"/>
      <c r="AB32" s="105"/>
      <c r="AC32" s="12"/>
      <c r="AD32" s="2">
        <f t="shared" si="0"/>
        <v>0</v>
      </c>
      <c r="AE32" s="148">
        <f t="shared" si="1"/>
        <v>-1</v>
      </c>
    </row>
    <row r="33" spans="4:31" x14ac:dyDescent="0.25">
      <c r="W33" s="143">
        <v>42437</v>
      </c>
      <c r="X33" s="12">
        <v>31.4</v>
      </c>
      <c r="Y33" s="12">
        <v>31.4</v>
      </c>
      <c r="Z33" s="12">
        <v>30.46</v>
      </c>
      <c r="AA33" s="12">
        <v>30.68</v>
      </c>
      <c r="AB33" s="105">
        <v>16794400</v>
      </c>
      <c r="AC33" s="12">
        <v>30.3</v>
      </c>
      <c r="AD33" s="2">
        <f t="shared" si="0"/>
        <v>0.93999999999999773</v>
      </c>
      <c r="AE33" s="148">
        <f t="shared" si="1"/>
        <v>-2.8846153846153855E-2</v>
      </c>
    </row>
    <row r="34" spans="4:31" x14ac:dyDescent="0.25">
      <c r="W34" s="143">
        <v>42436</v>
      </c>
      <c r="X34" s="12">
        <v>31.31</v>
      </c>
      <c r="Y34" s="12">
        <v>31.78</v>
      </c>
      <c r="Z34" s="12">
        <v>31.19</v>
      </c>
      <c r="AA34" s="12">
        <v>31.59</v>
      </c>
      <c r="AB34" s="105">
        <v>11373800</v>
      </c>
      <c r="AC34" s="12">
        <v>31.2</v>
      </c>
      <c r="AD34" s="2">
        <f t="shared" si="0"/>
        <v>0.58999999999999986</v>
      </c>
      <c r="AE34" s="148">
        <f t="shared" si="1"/>
        <v>7.1013557133634553E-3</v>
      </c>
    </row>
    <row r="35" spans="4:31" x14ac:dyDescent="0.25">
      <c r="W35" s="143">
        <v>42433</v>
      </c>
      <c r="X35" s="12">
        <v>31.22</v>
      </c>
      <c r="Y35" s="12">
        <v>31.74</v>
      </c>
      <c r="Z35" s="12">
        <v>31.06</v>
      </c>
      <c r="AA35" s="12">
        <v>31.37</v>
      </c>
      <c r="AB35" s="105">
        <v>13963200</v>
      </c>
      <c r="AC35" s="12">
        <v>30.98</v>
      </c>
      <c r="AD35" s="2">
        <f t="shared" si="0"/>
        <v>0.67999999999999972</v>
      </c>
      <c r="AE35" s="148">
        <f t="shared" si="1"/>
        <v>9.4493320299771089E-3</v>
      </c>
    </row>
    <row r="36" spans="4:31" x14ac:dyDescent="0.25">
      <c r="W36" s="143">
        <v>42432</v>
      </c>
      <c r="X36" s="12">
        <v>30.26</v>
      </c>
      <c r="Y36" s="12">
        <v>31.22</v>
      </c>
      <c r="Z36" s="12">
        <v>30.2</v>
      </c>
      <c r="AA36" s="12">
        <v>31.07</v>
      </c>
      <c r="AB36" s="105">
        <v>18341300</v>
      </c>
      <c r="AC36" s="12">
        <v>30.69</v>
      </c>
      <c r="AD36" s="2">
        <f t="shared" si="0"/>
        <v>1.0199999999999996</v>
      </c>
      <c r="AE36" s="148">
        <f t="shared" si="1"/>
        <v>3.0557421087978431E-2</v>
      </c>
    </row>
    <row r="37" spans="4:31" x14ac:dyDescent="0.25">
      <c r="W37" s="143">
        <v>42431</v>
      </c>
      <c r="X37" s="12">
        <v>30</v>
      </c>
      <c r="Y37" s="12">
        <v>30.32</v>
      </c>
      <c r="Z37" s="12">
        <v>29.84</v>
      </c>
      <c r="AA37" s="12">
        <v>30.15</v>
      </c>
      <c r="AB37" s="105">
        <v>12094700</v>
      </c>
      <c r="AC37" s="12">
        <v>29.78</v>
      </c>
      <c r="AD37" s="2">
        <f t="shared" si="0"/>
        <v>0.48000000000000043</v>
      </c>
      <c r="AE37" s="148">
        <f t="shared" si="1"/>
        <v>4.7233468286100866E-3</v>
      </c>
    </row>
    <row r="38" spans="4:31" x14ac:dyDescent="0.25">
      <c r="W38" s="143">
        <v>42430</v>
      </c>
      <c r="X38" s="12">
        <v>30.02</v>
      </c>
      <c r="Y38" s="12">
        <v>30.23</v>
      </c>
      <c r="Z38" s="12">
        <v>28.92</v>
      </c>
      <c r="AA38" s="12">
        <v>30.01</v>
      </c>
      <c r="AB38" s="105">
        <v>21007300</v>
      </c>
      <c r="AC38" s="12">
        <v>29.64</v>
      </c>
      <c r="AD38" s="2">
        <f t="shared" si="0"/>
        <v>1.3099999999999987</v>
      </c>
      <c r="AE38" s="148">
        <f t="shared" si="1"/>
        <v>1.9257221458046869E-2</v>
      </c>
    </row>
    <row r="39" spans="4:31" x14ac:dyDescent="0.25">
      <c r="W39" s="143">
        <v>42429</v>
      </c>
      <c r="X39" s="12">
        <v>29.37</v>
      </c>
      <c r="Y39" s="12">
        <v>29.8</v>
      </c>
      <c r="Z39" s="12">
        <v>29.29</v>
      </c>
      <c r="AA39" s="12">
        <v>29.44</v>
      </c>
      <c r="AB39" s="105">
        <v>10329400</v>
      </c>
      <c r="AC39" s="12">
        <v>29.08</v>
      </c>
      <c r="AD39" s="2">
        <f t="shared" si="0"/>
        <v>0.51000000000000156</v>
      </c>
      <c r="AE39" s="148">
        <f t="shared" si="1"/>
        <v>-6.1517429938483525E-3</v>
      </c>
    </row>
    <row r="40" spans="4:31" x14ac:dyDescent="0.25">
      <c r="D40"/>
      <c r="E40"/>
      <c r="W40" s="143">
        <v>42426</v>
      </c>
      <c r="X40" s="12">
        <v>29.73</v>
      </c>
      <c r="Y40" s="12">
        <v>29.96</v>
      </c>
      <c r="Z40" s="12">
        <v>29.54</v>
      </c>
      <c r="AA40" s="12">
        <v>29.63</v>
      </c>
      <c r="AB40" s="105">
        <v>15778300</v>
      </c>
      <c r="AC40" s="12">
        <v>29.26</v>
      </c>
      <c r="AD40" s="2">
        <f t="shared" si="0"/>
        <v>0.42000000000000171</v>
      </c>
      <c r="AE40" s="148">
        <f t="shared" si="1"/>
        <v>4.462753175420664E-3</v>
      </c>
    </row>
    <row r="41" spans="4:31" ht="20.25" thickBot="1" x14ac:dyDescent="0.35">
      <c r="O41" s="427" t="s">
        <v>78</v>
      </c>
      <c r="P41" s="427"/>
      <c r="T41" s="101" t="s">
        <v>115</v>
      </c>
      <c r="W41" s="143">
        <v>42425</v>
      </c>
      <c r="X41" s="12">
        <v>28.83</v>
      </c>
      <c r="Y41" s="12">
        <v>29.51</v>
      </c>
      <c r="Z41" s="12">
        <v>28.55</v>
      </c>
      <c r="AA41" s="12">
        <v>29.5</v>
      </c>
      <c r="AB41" s="105">
        <v>11904300</v>
      </c>
      <c r="AC41" s="12">
        <v>29.13</v>
      </c>
      <c r="AD41" s="2">
        <f t="shared" si="0"/>
        <v>0.96000000000000085</v>
      </c>
      <c r="AE41" s="148">
        <f t="shared" si="1"/>
        <v>2.2823033707865203E-2</v>
      </c>
    </row>
    <row r="42" spans="4:31" ht="15.75" thickTop="1" x14ac:dyDescent="0.25">
      <c r="O42" s="93">
        <v>1.1000000000000001</v>
      </c>
      <c r="P42" s="93">
        <f>O42*$Q$4</f>
        <v>35.408999999999999</v>
      </c>
      <c r="Q42" s="2"/>
      <c r="T42" s="171" t="s">
        <v>100</v>
      </c>
      <c r="U42" s="171">
        <v>31.97</v>
      </c>
      <c r="W42" s="143">
        <v>42424</v>
      </c>
      <c r="X42" s="12">
        <v>28.72</v>
      </c>
      <c r="Y42" s="12">
        <v>28.9</v>
      </c>
      <c r="Z42" s="12">
        <v>27.81</v>
      </c>
      <c r="AA42" s="12">
        <v>28.84</v>
      </c>
      <c r="AB42" s="105">
        <v>20989100</v>
      </c>
      <c r="AC42" s="12">
        <v>28.48</v>
      </c>
      <c r="AD42" s="2">
        <f t="shared" si="0"/>
        <v>1.0899999999999999</v>
      </c>
      <c r="AE42" s="148">
        <f t="shared" si="1"/>
        <v>-1.860785665058573E-2</v>
      </c>
    </row>
    <row r="43" spans="4:31" x14ac:dyDescent="0.25">
      <c r="O43" s="93">
        <v>1.0900000000000001</v>
      </c>
      <c r="P43" s="93">
        <f t="shared" ref="P43:P62" si="3">O43*$Q$4</f>
        <v>35.0871</v>
      </c>
      <c r="Q43" s="2"/>
      <c r="T43" s="12" t="s">
        <v>101</v>
      </c>
      <c r="U43" s="12">
        <v>32</v>
      </c>
      <c r="W43" s="143">
        <v>42423</v>
      </c>
      <c r="X43" s="12">
        <v>29.41</v>
      </c>
      <c r="Y43" s="12">
        <v>29.82</v>
      </c>
      <c r="Z43" s="12">
        <v>29.28</v>
      </c>
      <c r="AA43" s="12">
        <v>29.38</v>
      </c>
      <c r="AB43" s="105">
        <v>9949600</v>
      </c>
      <c r="AC43" s="12">
        <v>29.02</v>
      </c>
      <c r="AD43" s="2">
        <f t="shared" si="0"/>
        <v>0.53999999999999915</v>
      </c>
      <c r="AE43" s="148">
        <f t="shared" si="1"/>
        <v>-8.2023239917977664E-3</v>
      </c>
    </row>
    <row r="44" spans="4:31" x14ac:dyDescent="0.25">
      <c r="O44" s="93">
        <v>1.08</v>
      </c>
      <c r="P44" s="93">
        <f t="shared" si="3"/>
        <v>34.7652</v>
      </c>
      <c r="Q44" s="2"/>
      <c r="T44" s="12" t="s">
        <v>102</v>
      </c>
      <c r="U44" s="12" t="s">
        <v>396</v>
      </c>
      <c r="W44" s="143">
        <v>42422</v>
      </c>
      <c r="X44" s="12">
        <v>28.78</v>
      </c>
      <c r="Y44" s="12">
        <v>29.64</v>
      </c>
      <c r="Z44" s="12">
        <v>28.78</v>
      </c>
      <c r="AA44" s="12">
        <v>29.63</v>
      </c>
      <c r="AB44" s="105">
        <v>12215500</v>
      </c>
      <c r="AC44" s="12">
        <v>29.26</v>
      </c>
      <c r="AD44" s="2">
        <f t="shared" si="0"/>
        <v>0.85999999999999943</v>
      </c>
      <c r="AE44" s="148">
        <f t="shared" si="1"/>
        <v>2.9556650246305383E-2</v>
      </c>
    </row>
    <row r="45" spans="4:31" x14ac:dyDescent="0.25">
      <c r="O45" s="93">
        <v>1.07</v>
      </c>
      <c r="P45" s="93">
        <f t="shared" si="3"/>
        <v>34.443300000000001</v>
      </c>
      <c r="Q45" s="2"/>
      <c r="T45" s="12" t="s">
        <v>103</v>
      </c>
      <c r="U45" s="12" t="s">
        <v>397</v>
      </c>
      <c r="W45" s="143">
        <v>42419</v>
      </c>
      <c r="X45" s="12">
        <v>28.88</v>
      </c>
      <c r="Y45" s="12">
        <v>28.98</v>
      </c>
      <c r="Z45" s="12">
        <v>28.38</v>
      </c>
      <c r="AA45" s="12">
        <v>28.78</v>
      </c>
      <c r="AB45" s="105">
        <v>12362300</v>
      </c>
      <c r="AC45" s="12">
        <v>28.42</v>
      </c>
      <c r="AD45" s="2">
        <f t="shared" si="0"/>
        <v>0.60000000000000142</v>
      </c>
      <c r="AE45" s="148">
        <f t="shared" si="1"/>
        <v>-8.7199162888036419E-3</v>
      </c>
    </row>
    <row r="46" spans="4:31" x14ac:dyDescent="0.25">
      <c r="O46" s="93">
        <v>1.06</v>
      </c>
      <c r="P46" s="93">
        <f t="shared" si="3"/>
        <v>34.121400000000001</v>
      </c>
      <c r="Q46" s="2"/>
      <c r="T46" s="12" t="s">
        <v>104</v>
      </c>
      <c r="U46" s="12">
        <v>37.590000000000003</v>
      </c>
      <c r="W46" s="143">
        <v>42418</v>
      </c>
      <c r="X46" s="12">
        <v>29.45</v>
      </c>
      <c r="Y46" s="12">
        <v>29.55</v>
      </c>
      <c r="Z46" s="12">
        <v>28.92</v>
      </c>
      <c r="AA46" s="12">
        <v>29.03</v>
      </c>
      <c r="AB46" s="105">
        <v>12158600</v>
      </c>
      <c r="AC46" s="12">
        <v>28.67</v>
      </c>
      <c r="AD46" s="2">
        <f t="shared" si="0"/>
        <v>0.62999999999999901</v>
      </c>
      <c r="AE46" s="148">
        <f t="shared" si="1"/>
        <v>-8.3016257350396749E-3</v>
      </c>
    </row>
    <row r="47" spans="4:31" x14ac:dyDescent="0.25">
      <c r="O47" s="93">
        <v>1.05</v>
      </c>
      <c r="P47" s="93">
        <f t="shared" si="3"/>
        <v>33.799500000000002</v>
      </c>
      <c r="Q47" s="2"/>
      <c r="T47" s="12" t="s">
        <v>105</v>
      </c>
      <c r="U47" s="12">
        <v>1.64384</v>
      </c>
      <c r="W47" s="143">
        <v>42417</v>
      </c>
      <c r="X47" s="12">
        <v>28.86</v>
      </c>
      <c r="Y47" s="12">
        <v>29.35</v>
      </c>
      <c r="Z47" s="12">
        <v>28.7</v>
      </c>
      <c r="AA47" s="12">
        <v>29.27</v>
      </c>
      <c r="AB47" s="105">
        <v>13256100</v>
      </c>
      <c r="AC47" s="12">
        <v>28.91</v>
      </c>
      <c r="AD47" s="2">
        <f t="shared" si="0"/>
        <v>0.65000000000000213</v>
      </c>
      <c r="AE47" s="148">
        <f t="shared" si="1"/>
        <v>2.4087849805171757E-2</v>
      </c>
    </row>
    <row r="48" spans="4:31" x14ac:dyDescent="0.25">
      <c r="O48" s="93">
        <v>1.04</v>
      </c>
      <c r="P48" s="93">
        <f t="shared" si="3"/>
        <v>33.477599999999995</v>
      </c>
      <c r="Q48" s="2"/>
      <c r="T48" s="12" t="s">
        <v>106</v>
      </c>
      <c r="U48" s="12" t="s">
        <v>249</v>
      </c>
      <c r="W48" s="143">
        <v>42416</v>
      </c>
      <c r="X48" s="12">
        <v>28</v>
      </c>
      <c r="Y48" s="12">
        <v>28.59</v>
      </c>
      <c r="Z48" s="12">
        <v>27.76</v>
      </c>
      <c r="AA48" s="12">
        <v>28.58</v>
      </c>
      <c r="AB48" s="105">
        <v>14627500</v>
      </c>
      <c r="AC48" s="12">
        <v>28.23</v>
      </c>
      <c r="AD48" s="2">
        <f t="shared" si="0"/>
        <v>0.82999999999999829</v>
      </c>
      <c r="AE48" s="148">
        <f t="shared" si="1"/>
        <v>3.1421264157837081E-2</v>
      </c>
    </row>
    <row r="49" spans="15:31" x14ac:dyDescent="0.25">
      <c r="O49" s="93">
        <v>1.03</v>
      </c>
      <c r="P49" s="93">
        <f t="shared" si="3"/>
        <v>33.155699999999996</v>
      </c>
      <c r="Q49" s="2"/>
      <c r="T49" s="12"/>
      <c r="U49" s="12"/>
      <c r="W49" s="143">
        <v>42412</v>
      </c>
      <c r="X49" s="12">
        <v>27.23</v>
      </c>
      <c r="Y49" s="12">
        <v>27.74</v>
      </c>
      <c r="Z49" s="12">
        <v>27.05</v>
      </c>
      <c r="AA49" s="12">
        <v>27.71</v>
      </c>
      <c r="AB49" s="105">
        <v>11041000</v>
      </c>
      <c r="AC49" s="12">
        <v>27.37</v>
      </c>
      <c r="AD49" s="2">
        <f t="shared" si="0"/>
        <v>0.68999999999999773</v>
      </c>
      <c r="AE49" s="148">
        <f t="shared" si="1"/>
        <v>3.0109145652992053E-2</v>
      </c>
    </row>
    <row r="50" spans="15:31" x14ac:dyDescent="0.25">
      <c r="O50" s="93">
        <v>1.02</v>
      </c>
      <c r="P50" s="93">
        <f t="shared" si="3"/>
        <v>32.833799999999997</v>
      </c>
      <c r="Q50" s="2"/>
      <c r="T50" s="12" t="s">
        <v>107</v>
      </c>
      <c r="U50" s="12" t="s">
        <v>398</v>
      </c>
      <c r="W50" s="143">
        <v>42411</v>
      </c>
      <c r="X50" s="12">
        <v>27.48</v>
      </c>
      <c r="Y50" s="12">
        <v>28.09</v>
      </c>
      <c r="Z50" s="12">
        <v>26.69</v>
      </c>
      <c r="AA50" s="12">
        <v>26.9</v>
      </c>
      <c r="AB50" s="105">
        <v>25164400</v>
      </c>
      <c r="AC50" s="12">
        <v>26.57</v>
      </c>
      <c r="AD50" s="2">
        <f t="shared" si="0"/>
        <v>1.3999999999999986</v>
      </c>
      <c r="AE50" s="148">
        <f t="shared" si="1"/>
        <v>-2.922908293752291E-2</v>
      </c>
    </row>
    <row r="51" spans="15:31" x14ac:dyDescent="0.25">
      <c r="O51" s="93">
        <v>1.01</v>
      </c>
      <c r="P51" s="93">
        <f t="shared" si="3"/>
        <v>32.511899999999997</v>
      </c>
      <c r="Q51" s="2"/>
      <c r="T51" s="12" t="s">
        <v>108</v>
      </c>
      <c r="U51" s="12" t="s">
        <v>399</v>
      </c>
      <c r="W51" s="143">
        <v>42410</v>
      </c>
      <c r="X51" s="12">
        <v>28.12</v>
      </c>
      <c r="Y51" s="12">
        <v>28.64</v>
      </c>
      <c r="Z51" s="12">
        <v>27.69</v>
      </c>
      <c r="AA51" s="12">
        <v>27.71</v>
      </c>
      <c r="AB51" s="105">
        <v>15163800</v>
      </c>
      <c r="AC51" s="12">
        <v>27.37</v>
      </c>
      <c r="AD51" s="2">
        <f t="shared" si="0"/>
        <v>0.94999999999999929</v>
      </c>
      <c r="AE51" s="148">
        <f t="shared" si="1"/>
        <v>-5.4505813953488191E-3</v>
      </c>
    </row>
    <row r="52" spans="15:31" x14ac:dyDescent="0.25">
      <c r="O52" s="93">
        <v>1</v>
      </c>
      <c r="P52" s="93">
        <f t="shared" si="3"/>
        <v>32.19</v>
      </c>
      <c r="Q52" s="2"/>
      <c r="T52" s="12" t="s">
        <v>109</v>
      </c>
      <c r="U52" s="105">
        <v>12911513</v>
      </c>
      <c r="W52" s="143">
        <v>42409</v>
      </c>
      <c r="X52" s="12">
        <v>28.13</v>
      </c>
      <c r="Y52" s="12">
        <v>28.87</v>
      </c>
      <c r="Z52" s="12">
        <v>27.77</v>
      </c>
      <c r="AA52" s="12">
        <v>27.87</v>
      </c>
      <c r="AB52" s="105">
        <v>21654100</v>
      </c>
      <c r="AC52" s="12">
        <v>27.52</v>
      </c>
      <c r="AD52" s="2">
        <f t="shared" si="0"/>
        <v>1.1000000000000014</v>
      </c>
      <c r="AE52" s="148">
        <f t="shared" si="1"/>
        <v>-2.8248587570621542E-2</v>
      </c>
    </row>
    <row r="53" spans="15:31" x14ac:dyDescent="0.25">
      <c r="O53" s="93">
        <v>0.99</v>
      </c>
      <c r="P53" s="93">
        <f t="shared" si="3"/>
        <v>31.868099999999998</v>
      </c>
      <c r="Q53" s="2"/>
      <c r="T53" s="12" t="s">
        <v>112</v>
      </c>
      <c r="U53" s="105">
        <v>13963200</v>
      </c>
      <c r="W53" s="143">
        <v>42408</v>
      </c>
      <c r="X53" s="12">
        <v>28.28</v>
      </c>
      <c r="Y53" s="12">
        <v>28.84</v>
      </c>
      <c r="Z53" s="12">
        <v>28.05</v>
      </c>
      <c r="AA53" s="12">
        <v>28.68</v>
      </c>
      <c r="AB53" s="105">
        <v>19174000</v>
      </c>
      <c r="AC53" s="12">
        <v>28.32</v>
      </c>
      <c r="AD53" s="2">
        <f t="shared" si="0"/>
        <v>0.78999999999999915</v>
      </c>
      <c r="AE53" s="148">
        <f t="shared" si="1"/>
        <v>4.6115643845334731E-3</v>
      </c>
    </row>
    <row r="54" spans="15:31" x14ac:dyDescent="0.25">
      <c r="O54" s="93">
        <v>0.98</v>
      </c>
      <c r="P54" s="93">
        <f t="shared" si="3"/>
        <v>31.546199999999999</v>
      </c>
      <c r="Q54" s="2"/>
      <c r="T54" s="12" t="s">
        <v>110</v>
      </c>
      <c r="U54" s="12" t="s">
        <v>292</v>
      </c>
      <c r="W54" s="143">
        <v>42405</v>
      </c>
      <c r="X54" s="12">
        <v>28.67</v>
      </c>
      <c r="Y54" s="12">
        <v>29.2</v>
      </c>
      <c r="Z54" s="12">
        <v>28.42</v>
      </c>
      <c r="AA54" s="12">
        <v>28.54</v>
      </c>
      <c r="AB54" s="105">
        <v>14125200</v>
      </c>
      <c r="AC54" s="12">
        <v>28.19</v>
      </c>
      <c r="AD54" s="2">
        <f t="shared" si="0"/>
        <v>0.77999999999999758</v>
      </c>
      <c r="AE54" s="148">
        <f t="shared" si="1"/>
        <v>-3.5348179568751581E-3</v>
      </c>
    </row>
    <row r="55" spans="15:31" x14ac:dyDescent="0.25">
      <c r="O55" s="93">
        <v>0.97</v>
      </c>
      <c r="P55" s="93">
        <f t="shared" si="3"/>
        <v>31.224299999999996</v>
      </c>
      <c r="T55" s="12" t="s">
        <v>113</v>
      </c>
      <c r="U55" s="12">
        <v>5.45</v>
      </c>
      <c r="W55" s="143">
        <v>42404</v>
      </c>
      <c r="X55" s="12">
        <v>28.94</v>
      </c>
      <c r="Y55" s="12">
        <v>29.21</v>
      </c>
      <c r="Z55" s="12">
        <v>28.1</v>
      </c>
      <c r="AA55" s="12">
        <v>28.64</v>
      </c>
      <c r="AB55" s="105">
        <v>21002800</v>
      </c>
      <c r="AC55" s="12">
        <v>28.29</v>
      </c>
      <c r="AD55" s="2">
        <f t="shared" si="0"/>
        <v>1.1099999999999994</v>
      </c>
      <c r="AE55" s="148">
        <f t="shared" si="1"/>
        <v>-9.4537815126050084E-3</v>
      </c>
    </row>
    <row r="56" spans="15:31" x14ac:dyDescent="0.25">
      <c r="O56" s="93">
        <v>0.96</v>
      </c>
      <c r="P56" s="93">
        <f t="shared" si="3"/>
        <v>30.902399999999997</v>
      </c>
      <c r="T56" s="12" t="s">
        <v>114</v>
      </c>
      <c r="U56" s="12">
        <v>5.91</v>
      </c>
      <c r="W56" s="143">
        <v>42403</v>
      </c>
      <c r="X56" s="12">
        <v>30.1</v>
      </c>
      <c r="Y56" s="12">
        <v>30.25</v>
      </c>
      <c r="Z56" s="12">
        <v>28.18</v>
      </c>
      <c r="AA56" s="12">
        <v>28.92</v>
      </c>
      <c r="AB56" s="105">
        <v>29069800</v>
      </c>
      <c r="AC56" s="12">
        <v>28.56</v>
      </c>
      <c r="AD56" s="2">
        <f t="shared" si="0"/>
        <v>2.0700000000000003</v>
      </c>
      <c r="AE56" s="148">
        <f t="shared" si="1"/>
        <v>-2.4590163934426257E-2</v>
      </c>
    </row>
    <row r="57" spans="15:31" x14ac:dyDescent="0.25">
      <c r="O57" s="93">
        <v>0.95</v>
      </c>
      <c r="P57" s="93">
        <f t="shared" si="3"/>
        <v>30.580499999999997</v>
      </c>
      <c r="T57" s="12" t="s">
        <v>111</v>
      </c>
      <c r="U57" s="12" t="s">
        <v>299</v>
      </c>
      <c r="W57" s="143">
        <v>42402</v>
      </c>
      <c r="X57" s="12">
        <v>29.99</v>
      </c>
      <c r="Y57" s="12">
        <v>30.19</v>
      </c>
      <c r="Z57" s="12">
        <v>28.87</v>
      </c>
      <c r="AA57" s="12">
        <v>29.65</v>
      </c>
      <c r="AB57" s="105">
        <v>23777400</v>
      </c>
      <c r="AC57" s="12">
        <v>29.28</v>
      </c>
      <c r="AD57" s="2">
        <f t="shared" si="0"/>
        <v>1.3200000000000003</v>
      </c>
      <c r="AE57" s="148">
        <f t="shared" si="1"/>
        <v>-1.5467383994619999E-2</v>
      </c>
    </row>
    <row r="58" spans="15:31" x14ac:dyDescent="0.25">
      <c r="O58" s="93">
        <v>0.94</v>
      </c>
      <c r="P58" s="93">
        <f t="shared" si="3"/>
        <v>30.258599999999998</v>
      </c>
      <c r="W58" s="143">
        <v>42401</v>
      </c>
      <c r="X58" s="12">
        <v>29.46</v>
      </c>
      <c r="Y58" s="12">
        <v>30.24</v>
      </c>
      <c r="Z58" s="12">
        <v>29.1</v>
      </c>
      <c r="AA58" s="12">
        <v>30.11</v>
      </c>
      <c r="AB58" s="105">
        <v>13831700</v>
      </c>
      <c r="AC58" s="12">
        <v>29.74</v>
      </c>
      <c r="AD58" s="2">
        <f t="shared" si="0"/>
        <v>1.139999999999997</v>
      </c>
      <c r="AE58" s="148">
        <f t="shared" si="1"/>
        <v>1.605739665186201E-2</v>
      </c>
    </row>
    <row r="59" spans="15:31" x14ac:dyDescent="0.25">
      <c r="O59" s="93">
        <v>0.93</v>
      </c>
      <c r="P59" s="93">
        <f t="shared" si="3"/>
        <v>29.936699999999998</v>
      </c>
      <c r="W59" s="143">
        <v>42398</v>
      </c>
      <c r="X59" s="12">
        <v>29.17</v>
      </c>
      <c r="Y59" s="12">
        <v>29.64</v>
      </c>
      <c r="Z59" s="12">
        <v>29.02</v>
      </c>
      <c r="AA59" s="12">
        <v>29.64</v>
      </c>
      <c r="AB59" s="105">
        <v>13445800</v>
      </c>
      <c r="AC59" s="12">
        <v>29.27</v>
      </c>
      <c r="AD59" s="2">
        <f t="shared" si="0"/>
        <v>0.62000000000000099</v>
      </c>
      <c r="AE59" s="148">
        <f t="shared" si="1"/>
        <v>2.1284019539427712E-2</v>
      </c>
    </row>
    <row r="60" spans="15:31" x14ac:dyDescent="0.25">
      <c r="O60" s="93">
        <v>0.92</v>
      </c>
      <c r="P60" s="93">
        <f t="shared" si="3"/>
        <v>29.614799999999999</v>
      </c>
      <c r="W60" s="143">
        <v>42397</v>
      </c>
      <c r="X60" s="12">
        <v>29.47</v>
      </c>
      <c r="Y60" s="12">
        <v>29.48</v>
      </c>
      <c r="Z60" s="12">
        <v>28.4</v>
      </c>
      <c r="AA60" s="12">
        <v>29.02</v>
      </c>
      <c r="AB60" s="105">
        <v>16421200</v>
      </c>
      <c r="AC60" s="12">
        <v>28.66</v>
      </c>
      <c r="AD60" s="2">
        <f t="shared" si="0"/>
        <v>1.0800000000000018</v>
      </c>
      <c r="AE60" s="148">
        <f t="shared" si="1"/>
        <v>-6.585788561525141E-3</v>
      </c>
    </row>
    <row r="61" spans="15:31" x14ac:dyDescent="0.25">
      <c r="O61" s="93">
        <v>0.91</v>
      </c>
      <c r="P61" s="93">
        <f t="shared" si="3"/>
        <v>29.292899999999999</v>
      </c>
      <c r="W61" s="143">
        <v>42396</v>
      </c>
      <c r="X61" s="12">
        <v>29.72</v>
      </c>
      <c r="Y61" s="12">
        <v>29.9</v>
      </c>
      <c r="Z61" s="12">
        <v>29</v>
      </c>
      <c r="AA61" s="12">
        <v>29.21</v>
      </c>
      <c r="AB61" s="105">
        <v>12932300</v>
      </c>
      <c r="AC61" s="12">
        <v>28.85</v>
      </c>
      <c r="AD61" s="2">
        <f t="shared" si="0"/>
        <v>0.89999999999999858</v>
      </c>
      <c r="AE61" s="148">
        <f t="shared" si="1"/>
        <v>-1.4685792349726778E-2</v>
      </c>
    </row>
    <row r="62" spans="15:31" x14ac:dyDescent="0.25">
      <c r="O62" s="93">
        <v>0.9</v>
      </c>
      <c r="P62" s="93">
        <f t="shared" si="3"/>
        <v>28.971</v>
      </c>
      <c r="W62" s="143">
        <v>42395</v>
      </c>
      <c r="X62" s="12">
        <v>29.41</v>
      </c>
      <c r="Y62" s="12">
        <v>29.75</v>
      </c>
      <c r="Z62" s="12">
        <v>29.04</v>
      </c>
      <c r="AA62" s="12">
        <v>29.65</v>
      </c>
      <c r="AB62" s="105">
        <v>11656700</v>
      </c>
      <c r="AC62" s="12">
        <v>29.28</v>
      </c>
      <c r="AD62" s="2">
        <f t="shared" si="0"/>
        <v>0.71000000000000085</v>
      </c>
      <c r="AE62" s="148">
        <f t="shared" si="1"/>
        <v>1.4201593349497665E-2</v>
      </c>
    </row>
    <row r="63" spans="15:31" x14ac:dyDescent="0.25">
      <c r="W63" s="143">
        <v>42394</v>
      </c>
      <c r="X63" s="12">
        <v>29.33</v>
      </c>
      <c r="Y63" s="12">
        <v>29.59</v>
      </c>
      <c r="Z63" s="12">
        <v>29.02</v>
      </c>
      <c r="AA63" s="12">
        <v>29.23</v>
      </c>
      <c r="AB63" s="105">
        <v>33627700</v>
      </c>
      <c r="AC63" s="12">
        <v>28.87</v>
      </c>
      <c r="AD63" s="2">
        <f t="shared" si="0"/>
        <v>0.57000000000000028</v>
      </c>
      <c r="AE63" s="148">
        <f t="shared" si="1"/>
        <v>-1.7289073305670755E-3</v>
      </c>
    </row>
    <row r="64" spans="15:31" x14ac:dyDescent="0.25">
      <c r="W64" s="143">
        <v>42391</v>
      </c>
      <c r="X64" s="12">
        <v>30.16</v>
      </c>
      <c r="Y64" s="12">
        <v>30.29</v>
      </c>
      <c r="Z64" s="12">
        <v>29.03</v>
      </c>
      <c r="AA64" s="12">
        <v>29.28</v>
      </c>
      <c r="AB64" s="105">
        <v>18302800</v>
      </c>
      <c r="AC64" s="12">
        <v>28.92</v>
      </c>
      <c r="AD64" s="2">
        <f t="shared" si="0"/>
        <v>1.259999999999998</v>
      </c>
      <c r="AE64" s="148">
        <f t="shared" si="1"/>
        <v>-8.9102124742973521E-3</v>
      </c>
    </row>
    <row r="65" spans="23:31" x14ac:dyDescent="0.25">
      <c r="W65" s="143">
        <v>42390</v>
      </c>
      <c r="X65" s="12">
        <v>29.46</v>
      </c>
      <c r="Y65" s="12">
        <v>30.14</v>
      </c>
      <c r="Z65" s="12">
        <v>29.07</v>
      </c>
      <c r="AA65" s="12">
        <v>29.55</v>
      </c>
      <c r="AB65" s="105">
        <v>15844000</v>
      </c>
      <c r="AC65" s="12">
        <v>29.18</v>
      </c>
      <c r="AD65" s="2">
        <f t="shared" si="0"/>
        <v>1.0700000000000003</v>
      </c>
      <c r="AE65" s="148">
        <f t="shared" si="1"/>
        <v>4.1293874741914482E-3</v>
      </c>
    </row>
    <row r="66" spans="23:31" x14ac:dyDescent="0.25">
      <c r="W66" s="143">
        <v>42389</v>
      </c>
      <c r="X66" s="12">
        <v>28.86</v>
      </c>
      <c r="Y66" s="12">
        <v>29.9</v>
      </c>
      <c r="Z66" s="12">
        <v>28.32</v>
      </c>
      <c r="AA66" s="12">
        <v>29.42</v>
      </c>
      <c r="AB66" s="105">
        <v>21481000</v>
      </c>
      <c r="AC66" s="12">
        <v>29.06</v>
      </c>
      <c r="AD66" s="2">
        <f t="shared" si="0"/>
        <v>1.5799999999999983</v>
      </c>
      <c r="AE66" s="148">
        <f t="shared" si="1"/>
        <v>6.8870523415975882E-4</v>
      </c>
    </row>
    <row r="67" spans="23:31" x14ac:dyDescent="0.25">
      <c r="W67" s="143">
        <v>42388</v>
      </c>
      <c r="X67" s="12">
        <v>29.93</v>
      </c>
      <c r="Y67" s="12">
        <v>30</v>
      </c>
      <c r="Z67" s="12">
        <v>28.91</v>
      </c>
      <c r="AA67" s="12">
        <v>29.4</v>
      </c>
      <c r="AB67" s="105">
        <v>17826600</v>
      </c>
      <c r="AC67" s="12">
        <v>29.04</v>
      </c>
      <c r="AD67" s="2">
        <f t="shared" ref="AD67:AD68" si="4">Y67-Z67</f>
        <v>1.0899999999999999</v>
      </c>
      <c r="AE67" s="148">
        <f t="shared" ref="AE67" si="5">AC67/AC68-1</f>
        <v>-5.479452054794498E-3</v>
      </c>
    </row>
    <row r="68" spans="23:31" x14ac:dyDescent="0.25">
      <c r="W68" s="143">
        <v>42384</v>
      </c>
      <c r="X68" s="12">
        <v>29.46</v>
      </c>
      <c r="Y68" s="12">
        <v>29.68</v>
      </c>
      <c r="Z68" s="12">
        <v>28.8</v>
      </c>
      <c r="AA68" s="12">
        <v>29.57</v>
      </c>
      <c r="AB68" s="105">
        <v>26698100</v>
      </c>
      <c r="AC68" s="12">
        <v>29.2</v>
      </c>
      <c r="AD68" s="2">
        <f t="shared" si="4"/>
        <v>0.87999999999999901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42480</v>
      </c>
      <c r="X2" s="12">
        <v>145.82</v>
      </c>
      <c r="Y2" s="12">
        <v>146.86000000000001</v>
      </c>
      <c r="Z2" s="12">
        <v>145</v>
      </c>
      <c r="AA2" s="12">
        <v>146.44</v>
      </c>
      <c r="AB2" s="105">
        <v>996300</v>
      </c>
      <c r="AC2" s="12">
        <v>146.44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146.44</v>
      </c>
      <c r="W3" s="143">
        <v>42479</v>
      </c>
      <c r="X3" s="12">
        <v>145.87</v>
      </c>
      <c r="Y3" s="12">
        <v>146.77000000000001</v>
      </c>
      <c r="Z3" s="12">
        <v>145.15</v>
      </c>
      <c r="AA3" s="12">
        <v>145.59</v>
      </c>
      <c r="AB3" s="105">
        <v>1303500</v>
      </c>
      <c r="AC3" s="12">
        <v>145.59</v>
      </c>
      <c r="AD3" s="2"/>
      <c r="AE3" s="148"/>
      <c r="AI3" t="s">
        <v>194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146.44</v>
      </c>
      <c r="W4" s="143">
        <v>42478</v>
      </c>
      <c r="X4" s="12">
        <v>145.41999999999999</v>
      </c>
      <c r="Y4" s="12">
        <v>146.6</v>
      </c>
      <c r="Z4" s="12">
        <v>144.76</v>
      </c>
      <c r="AA4" s="12">
        <v>146.47</v>
      </c>
      <c r="AB4" s="105">
        <v>773300</v>
      </c>
      <c r="AC4" s="12">
        <v>146.47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42475</v>
      </c>
      <c r="X5" s="12">
        <v>144.62</v>
      </c>
      <c r="Y5" s="12">
        <v>145.47</v>
      </c>
      <c r="Z5" s="12">
        <v>144.07</v>
      </c>
      <c r="AA5" s="12">
        <v>145.34</v>
      </c>
      <c r="AB5" s="105">
        <v>832400</v>
      </c>
      <c r="AC5" s="12">
        <v>145.34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42474</v>
      </c>
      <c r="X6" s="12">
        <v>145.34</v>
      </c>
      <c r="Y6" s="12">
        <v>145.77000000000001</v>
      </c>
      <c r="Z6" s="12">
        <v>144.5</v>
      </c>
      <c r="AA6" s="12">
        <v>144.62</v>
      </c>
      <c r="AB6" s="105">
        <v>687900</v>
      </c>
      <c r="AC6" s="12">
        <v>144.62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42473</v>
      </c>
      <c r="X7" s="12">
        <v>143.04</v>
      </c>
      <c r="Y7" s="12">
        <v>145.1</v>
      </c>
      <c r="Z7" s="12">
        <v>142.99</v>
      </c>
      <c r="AA7" s="12">
        <v>145.05000000000001</v>
      </c>
      <c r="AB7" s="105">
        <v>999200</v>
      </c>
      <c r="AC7" s="12">
        <v>145.05000000000001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42472</v>
      </c>
      <c r="X8" s="12">
        <v>142.27000000000001</v>
      </c>
      <c r="Y8" s="12">
        <v>142.82</v>
      </c>
      <c r="Z8" s="12">
        <v>141.53</v>
      </c>
      <c r="AA8" s="12">
        <v>142.43</v>
      </c>
      <c r="AB8" s="105">
        <v>1131100</v>
      </c>
      <c r="AC8" s="12">
        <v>142.43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42471</v>
      </c>
      <c r="X9" s="12">
        <v>142.51</v>
      </c>
      <c r="Y9" s="12">
        <v>143.26</v>
      </c>
      <c r="Z9" s="12">
        <v>141.44999999999999</v>
      </c>
      <c r="AA9" s="12">
        <v>141.66</v>
      </c>
      <c r="AB9" s="105">
        <v>917100</v>
      </c>
      <c r="AC9" s="12">
        <v>141.66</v>
      </c>
      <c r="AD9" s="2"/>
      <c r="AE9" s="148"/>
    </row>
    <row r="10" spans="1:43" x14ac:dyDescent="0.25">
      <c r="W10" s="143">
        <v>42468</v>
      </c>
      <c r="X10" s="12">
        <v>142.87</v>
      </c>
      <c r="Y10" s="12">
        <v>143.32</v>
      </c>
      <c r="Z10" s="12">
        <v>141.47</v>
      </c>
      <c r="AA10" s="12">
        <v>142.21</v>
      </c>
      <c r="AB10" s="105">
        <v>957100</v>
      </c>
      <c r="AC10" s="12">
        <v>142.21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42467</v>
      </c>
      <c r="X11" s="12">
        <v>144.44999999999999</v>
      </c>
      <c r="Y11" s="12">
        <v>144.53</v>
      </c>
      <c r="Z11" s="12">
        <v>141.43</v>
      </c>
      <c r="AA11" s="12">
        <v>142.05000000000001</v>
      </c>
      <c r="AB11" s="105">
        <v>1289100</v>
      </c>
      <c r="AC11" s="12">
        <v>142.05000000000001</v>
      </c>
      <c r="AD11" s="2"/>
      <c r="AE11" s="148"/>
    </row>
    <row r="12" spans="1:43" x14ac:dyDescent="0.25">
      <c r="W12" s="143">
        <v>42466</v>
      </c>
      <c r="X12" s="12">
        <v>141.43</v>
      </c>
      <c r="Y12" s="12">
        <v>145.31</v>
      </c>
      <c r="Z12" s="12">
        <v>141.22</v>
      </c>
      <c r="AA12" s="12">
        <v>145.11000000000001</v>
      </c>
      <c r="AB12" s="105">
        <v>1664100</v>
      </c>
      <c r="AC12" s="12">
        <v>145.11000000000001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3" t="s">
        <v>167</v>
      </c>
      <c r="H13" s="213" t="s">
        <v>90</v>
      </c>
      <c r="I13" s="212" t="s">
        <v>174</v>
      </c>
      <c r="W13" s="143">
        <v>42465</v>
      </c>
      <c r="X13" s="12">
        <v>143.36000000000001</v>
      </c>
      <c r="Y13" s="12">
        <v>143.36000000000001</v>
      </c>
      <c r="Z13" s="12">
        <v>140.96</v>
      </c>
      <c r="AA13" s="12">
        <v>141.38</v>
      </c>
      <c r="AB13" s="105">
        <v>1405600</v>
      </c>
      <c r="AC13" s="12">
        <v>141.38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42464</v>
      </c>
      <c r="X14" s="12">
        <v>142.18</v>
      </c>
      <c r="Y14" s="12">
        <v>144.93</v>
      </c>
      <c r="Z14" s="12">
        <v>142.16</v>
      </c>
      <c r="AA14" s="12">
        <v>144.05000000000001</v>
      </c>
      <c r="AB14" s="105">
        <v>1852000</v>
      </c>
      <c r="AC14" s="12">
        <v>144.05000000000001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42461</v>
      </c>
      <c r="X15" s="12">
        <v>140.21</v>
      </c>
      <c r="Y15" s="12">
        <v>142.99</v>
      </c>
      <c r="Z15" s="12">
        <v>140.19</v>
      </c>
      <c r="AA15" s="12">
        <v>142.66999999999999</v>
      </c>
      <c r="AB15" s="105">
        <v>1044200</v>
      </c>
      <c r="AC15" s="12">
        <v>142.66999999999999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42460</v>
      </c>
      <c r="X16" s="12">
        <v>140.75</v>
      </c>
      <c r="Y16" s="12">
        <v>142.21</v>
      </c>
      <c r="Z16" s="12">
        <v>140.13999999999999</v>
      </c>
      <c r="AA16" s="12">
        <v>141.59</v>
      </c>
      <c r="AB16" s="105">
        <v>1145500</v>
      </c>
      <c r="AC16" s="12">
        <v>141.59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42459</v>
      </c>
      <c r="X17" s="12">
        <v>141.04</v>
      </c>
      <c r="Y17" s="12">
        <v>142.04</v>
      </c>
      <c r="Z17" s="12">
        <v>140.35</v>
      </c>
      <c r="AA17" s="12">
        <v>140.79</v>
      </c>
      <c r="AB17" s="105">
        <v>879000</v>
      </c>
      <c r="AC17" s="12">
        <v>140.79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42458</v>
      </c>
      <c r="X18" s="12">
        <v>138.38999999999999</v>
      </c>
      <c r="Y18" s="12">
        <v>140.28</v>
      </c>
      <c r="Z18" s="12">
        <v>137.69999999999999</v>
      </c>
      <c r="AA18" s="12">
        <v>140.15</v>
      </c>
      <c r="AB18" s="105">
        <v>1199700</v>
      </c>
      <c r="AC18" s="12">
        <v>140.15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42457</v>
      </c>
      <c r="X19" s="12">
        <v>139.59</v>
      </c>
      <c r="Y19" s="12">
        <v>139.88</v>
      </c>
      <c r="Z19" s="12">
        <v>138.12</v>
      </c>
      <c r="AA19" s="12">
        <v>138.53</v>
      </c>
      <c r="AB19" s="105">
        <v>826500</v>
      </c>
      <c r="AC19" s="12">
        <v>138.53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42453</v>
      </c>
      <c r="X20" s="12">
        <v>138.15</v>
      </c>
      <c r="Y20" s="12">
        <v>139.22</v>
      </c>
      <c r="Z20" s="12">
        <v>137.4</v>
      </c>
      <c r="AA20" s="12">
        <v>139.02000000000001</v>
      </c>
      <c r="AB20" s="105">
        <v>992800</v>
      </c>
      <c r="AC20" s="12">
        <v>139.02000000000001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42452</v>
      </c>
      <c r="X21" s="12">
        <v>139</v>
      </c>
      <c r="Y21" s="12">
        <v>139.75</v>
      </c>
      <c r="Z21" s="12">
        <v>138.41999999999999</v>
      </c>
      <c r="AA21" s="12">
        <v>138.82</v>
      </c>
      <c r="AB21" s="105">
        <v>1070300</v>
      </c>
      <c r="AC21" s="12">
        <v>138.82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42451</v>
      </c>
      <c r="X22" s="12">
        <v>139.15</v>
      </c>
      <c r="Y22" s="12">
        <v>139.97999999999999</v>
      </c>
      <c r="Z22" s="12">
        <v>138.38</v>
      </c>
      <c r="AA22" s="12">
        <v>138.85</v>
      </c>
      <c r="AB22" s="105">
        <v>1609100</v>
      </c>
      <c r="AC22" s="12">
        <v>138.85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42450</v>
      </c>
      <c r="X23" s="12">
        <v>139.5</v>
      </c>
      <c r="Y23" s="12">
        <v>140.18</v>
      </c>
      <c r="Z23" s="12">
        <v>138.88</v>
      </c>
      <c r="AA23" s="12">
        <v>139.63</v>
      </c>
      <c r="AB23" s="105">
        <v>1265000</v>
      </c>
      <c r="AC23" s="12">
        <v>139.63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42447</v>
      </c>
      <c r="X24" s="12">
        <v>138.85</v>
      </c>
      <c r="Y24" s="12">
        <v>140.77000000000001</v>
      </c>
      <c r="Z24" s="12">
        <v>137.76</v>
      </c>
      <c r="AA24" s="12">
        <v>140</v>
      </c>
      <c r="AB24" s="105">
        <v>3238100</v>
      </c>
      <c r="AC24" s="12">
        <v>140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42446</v>
      </c>
      <c r="X25" s="12">
        <v>138.81</v>
      </c>
      <c r="Y25" s="12">
        <v>139.33000000000001</v>
      </c>
      <c r="Z25" s="12">
        <v>136.58000000000001</v>
      </c>
      <c r="AA25" s="12">
        <v>138.25</v>
      </c>
      <c r="AB25" s="105">
        <v>2379100</v>
      </c>
      <c r="AC25" s="12">
        <v>138.25</v>
      </c>
      <c r="AD25" s="2"/>
      <c r="AE25" s="148"/>
    </row>
    <row r="26" spans="2:31" x14ac:dyDescent="0.25">
      <c r="W26" s="143">
        <v>42445</v>
      </c>
      <c r="X26" s="12">
        <v>138.29</v>
      </c>
      <c r="Y26" s="12">
        <v>139.43</v>
      </c>
      <c r="Z26" s="12">
        <v>137.46</v>
      </c>
      <c r="AA26" s="12">
        <v>139.08000000000001</v>
      </c>
      <c r="AB26" s="105">
        <v>1254900</v>
      </c>
      <c r="AC26" s="12">
        <v>139.08000000000001</v>
      </c>
      <c r="AD26" s="2"/>
      <c r="AE26" s="148"/>
    </row>
    <row r="27" spans="2:31" x14ac:dyDescent="0.25">
      <c r="W27" s="143">
        <v>42444</v>
      </c>
      <c r="X27" s="12">
        <v>138.59</v>
      </c>
      <c r="Y27" s="12">
        <v>138.77000000000001</v>
      </c>
      <c r="Z27" s="12">
        <v>137.03</v>
      </c>
      <c r="AA27" s="12">
        <v>138.26</v>
      </c>
      <c r="AB27" s="105">
        <v>1524200</v>
      </c>
      <c r="AC27" s="12">
        <v>138.26</v>
      </c>
      <c r="AD27" s="2"/>
      <c r="AE27" s="148"/>
    </row>
    <row r="28" spans="2:31" x14ac:dyDescent="0.25">
      <c r="W28" s="143">
        <v>42443</v>
      </c>
      <c r="X28" s="12">
        <v>139.61000000000001</v>
      </c>
      <c r="Y28" s="12">
        <v>140.57</v>
      </c>
      <c r="Z28" s="12">
        <v>138.86000000000001</v>
      </c>
      <c r="AA28" s="12">
        <v>139.77000000000001</v>
      </c>
      <c r="AB28" s="105">
        <v>1124300</v>
      </c>
      <c r="AC28" s="12">
        <v>139.77000000000001</v>
      </c>
      <c r="AD28" s="2"/>
      <c r="AE28" s="148"/>
    </row>
    <row r="29" spans="2:31" x14ac:dyDescent="0.25">
      <c r="W29" s="143">
        <v>42440</v>
      </c>
      <c r="X29" s="12">
        <v>138.88</v>
      </c>
      <c r="Y29" s="12">
        <v>140.86000000000001</v>
      </c>
      <c r="Z29" s="12">
        <v>138.80000000000001</v>
      </c>
      <c r="AA29" s="12">
        <v>140.22</v>
      </c>
      <c r="AB29" s="105">
        <v>2036100</v>
      </c>
      <c r="AC29" s="12">
        <v>140.22</v>
      </c>
      <c r="AD29" s="2"/>
      <c r="AE29" s="148"/>
    </row>
    <row r="30" spans="2:31" x14ac:dyDescent="0.25">
      <c r="W30" s="143">
        <v>42440</v>
      </c>
      <c r="X30" s="12" t="s">
        <v>209</v>
      </c>
      <c r="Y30" s="12"/>
      <c r="Z30" s="12"/>
      <c r="AA30" s="12"/>
      <c r="AB30" s="105"/>
      <c r="AC30" s="12"/>
      <c r="AD30" s="2"/>
      <c r="AE30" s="148"/>
    </row>
    <row r="31" spans="2:31" x14ac:dyDescent="0.25">
      <c r="W31" s="143">
        <v>42439</v>
      </c>
      <c r="X31" s="12">
        <v>138.94</v>
      </c>
      <c r="Y31" s="12">
        <v>140.16</v>
      </c>
      <c r="Z31" s="12">
        <v>136.69999999999999</v>
      </c>
      <c r="AA31" s="12">
        <v>137.96</v>
      </c>
      <c r="AB31" s="105">
        <v>2398700</v>
      </c>
      <c r="AC31" s="12">
        <v>137.81</v>
      </c>
      <c r="AD31" s="2"/>
      <c r="AE31" s="148"/>
    </row>
    <row r="32" spans="2:31" x14ac:dyDescent="0.25">
      <c r="W32" s="143">
        <v>42438</v>
      </c>
      <c r="X32" s="12">
        <v>139.65</v>
      </c>
      <c r="Y32" s="12">
        <v>140.27000000000001</v>
      </c>
      <c r="Z32" s="12">
        <v>137.47</v>
      </c>
      <c r="AA32" s="12">
        <v>138.15</v>
      </c>
      <c r="AB32" s="105">
        <v>2588800</v>
      </c>
      <c r="AC32" s="12">
        <v>138</v>
      </c>
      <c r="AD32" s="2"/>
      <c r="AE32" s="148"/>
    </row>
    <row r="33" spans="15:31" x14ac:dyDescent="0.25">
      <c r="W33" s="143">
        <v>42437</v>
      </c>
      <c r="X33" s="12">
        <v>140.24</v>
      </c>
      <c r="Y33" s="12">
        <v>141.03</v>
      </c>
      <c r="Z33" s="12">
        <v>138.78</v>
      </c>
      <c r="AA33" s="12">
        <v>139.08000000000001</v>
      </c>
      <c r="AB33" s="105">
        <v>2202500</v>
      </c>
      <c r="AC33" s="12">
        <v>138.93</v>
      </c>
      <c r="AD33" s="2"/>
      <c r="AE33" s="148"/>
    </row>
    <row r="34" spans="15:31" x14ac:dyDescent="0.25">
      <c r="W34" s="143">
        <v>42436</v>
      </c>
      <c r="X34" s="12">
        <v>138.72</v>
      </c>
      <c r="Y34" s="12">
        <v>141.62</v>
      </c>
      <c r="Z34" s="12">
        <v>137.29</v>
      </c>
      <c r="AA34" s="12">
        <v>141.55000000000001</v>
      </c>
      <c r="AB34" s="105">
        <v>3182900</v>
      </c>
      <c r="AC34" s="12">
        <v>141.4</v>
      </c>
      <c r="AD34" s="2"/>
      <c r="AE34" s="148"/>
    </row>
    <row r="35" spans="15:31" x14ac:dyDescent="0.25">
      <c r="W35" s="143">
        <v>42433</v>
      </c>
      <c r="X35" s="12">
        <v>138.78</v>
      </c>
      <c r="Y35" s="12">
        <v>140.99</v>
      </c>
      <c r="Z35" s="12">
        <v>138.46</v>
      </c>
      <c r="AA35" s="12">
        <v>140.30000000000001</v>
      </c>
      <c r="AB35" s="105">
        <v>2355700</v>
      </c>
      <c r="AC35" s="12">
        <v>140.15</v>
      </c>
      <c r="AD35" s="2"/>
      <c r="AE35" s="148"/>
    </row>
    <row r="36" spans="15:31" x14ac:dyDescent="0.25">
      <c r="W36" s="143">
        <v>42432</v>
      </c>
      <c r="X36" s="12">
        <v>137.75</v>
      </c>
      <c r="Y36" s="12">
        <v>139.04</v>
      </c>
      <c r="Z36" s="12">
        <v>136.46</v>
      </c>
      <c r="AA36" s="12">
        <v>138.66999999999999</v>
      </c>
      <c r="AB36" s="105">
        <v>2122100</v>
      </c>
      <c r="AC36" s="12">
        <v>138.52000000000001</v>
      </c>
      <c r="AD36" s="2"/>
      <c r="AE36" s="148"/>
    </row>
    <row r="37" spans="15:31" x14ac:dyDescent="0.25">
      <c r="W37" s="143">
        <v>42431</v>
      </c>
      <c r="X37" s="12">
        <v>134.84</v>
      </c>
      <c r="Y37" s="12">
        <v>138.58000000000001</v>
      </c>
      <c r="Z37" s="12">
        <v>134.72</v>
      </c>
      <c r="AA37" s="12">
        <v>138.12</v>
      </c>
      <c r="AB37" s="105">
        <v>3278200</v>
      </c>
      <c r="AC37" s="12">
        <v>137.97</v>
      </c>
      <c r="AD37" s="2"/>
      <c r="AE37" s="148"/>
    </row>
    <row r="38" spans="15:31" x14ac:dyDescent="0.25">
      <c r="W38" s="143">
        <v>42430</v>
      </c>
      <c r="X38" s="12">
        <v>129.84</v>
      </c>
      <c r="Y38" s="12">
        <v>135.74</v>
      </c>
      <c r="Z38" s="12">
        <v>129.69999999999999</v>
      </c>
      <c r="AA38" s="12">
        <v>135.28</v>
      </c>
      <c r="AB38" s="105">
        <v>2598200</v>
      </c>
      <c r="AC38" s="12">
        <v>135.13</v>
      </c>
      <c r="AD38" s="2"/>
      <c r="AE38" s="148"/>
    </row>
    <row r="39" spans="15:31" x14ac:dyDescent="0.25">
      <c r="W39" s="143">
        <v>42429</v>
      </c>
      <c r="X39" s="12">
        <v>130.24</v>
      </c>
      <c r="Y39" s="12">
        <v>131.04</v>
      </c>
      <c r="Z39" s="12">
        <v>129.13</v>
      </c>
      <c r="AA39" s="12">
        <v>129.19</v>
      </c>
      <c r="AB39" s="105">
        <v>2237200</v>
      </c>
      <c r="AC39" s="12">
        <v>129.05000000000001</v>
      </c>
      <c r="AD39" s="2"/>
      <c r="AE39" s="148"/>
    </row>
    <row r="40" spans="15:31" x14ac:dyDescent="0.25">
      <c r="W40" s="143">
        <v>42426</v>
      </c>
      <c r="X40" s="12">
        <v>130.94</v>
      </c>
      <c r="Y40" s="12">
        <v>131.6</v>
      </c>
      <c r="Z40" s="12">
        <v>130.27000000000001</v>
      </c>
      <c r="AA40" s="12">
        <v>130.71</v>
      </c>
      <c r="AB40" s="105">
        <v>897200</v>
      </c>
      <c r="AC40" s="12">
        <v>130.57</v>
      </c>
      <c r="AD40" s="2"/>
      <c r="AE40" s="148"/>
    </row>
    <row r="41" spans="15:31" x14ac:dyDescent="0.25">
      <c r="W41" s="143">
        <v>42425</v>
      </c>
      <c r="X41" s="12">
        <v>130</v>
      </c>
      <c r="Y41" s="12">
        <v>130.99</v>
      </c>
      <c r="Z41" s="12">
        <v>129.08000000000001</v>
      </c>
      <c r="AA41" s="12">
        <v>130.57</v>
      </c>
      <c r="AB41" s="105">
        <v>1077700</v>
      </c>
      <c r="AC41" s="12">
        <v>130.43</v>
      </c>
      <c r="AD41" s="2"/>
      <c r="AE41" s="148"/>
    </row>
    <row r="42" spans="15:31" x14ac:dyDescent="0.25">
      <c r="W42" s="143">
        <v>42424</v>
      </c>
      <c r="X42" s="12">
        <v>128.38</v>
      </c>
      <c r="Y42" s="12">
        <v>130.07</v>
      </c>
      <c r="Z42" s="12">
        <v>127.65</v>
      </c>
      <c r="AA42" s="12">
        <v>129.77000000000001</v>
      </c>
      <c r="AB42" s="105">
        <v>924600</v>
      </c>
      <c r="AC42" s="12">
        <v>129.63</v>
      </c>
      <c r="AD42" s="2"/>
      <c r="AE42" s="148"/>
    </row>
    <row r="43" spans="15:31" x14ac:dyDescent="0.25">
      <c r="W43" s="143">
        <v>42423</v>
      </c>
      <c r="X43" s="12">
        <v>131.03</v>
      </c>
      <c r="Y43" s="12">
        <v>131.62</v>
      </c>
      <c r="Z43" s="12">
        <v>128.84</v>
      </c>
      <c r="AA43" s="12">
        <v>129.74</v>
      </c>
      <c r="AB43" s="105">
        <v>1244200</v>
      </c>
      <c r="AC43" s="12">
        <v>129.6</v>
      </c>
      <c r="AD43" s="2"/>
      <c r="AE43" s="148"/>
    </row>
    <row r="44" spans="15:31" x14ac:dyDescent="0.25">
      <c r="W44" s="143">
        <v>42422</v>
      </c>
      <c r="X44" s="12">
        <v>131</v>
      </c>
      <c r="Y44" s="12">
        <v>131.99</v>
      </c>
      <c r="Z44" s="12">
        <v>130.32</v>
      </c>
      <c r="AA44" s="12">
        <v>131.44</v>
      </c>
      <c r="AB44" s="105">
        <v>937100</v>
      </c>
      <c r="AC44" s="12">
        <v>131.30000000000001</v>
      </c>
      <c r="AD44" s="2"/>
      <c r="AE44" s="148"/>
    </row>
    <row r="45" spans="15:31" ht="20.25" thickBot="1" x14ac:dyDescent="0.35">
      <c r="O45" s="427" t="s">
        <v>78</v>
      </c>
      <c r="P45" s="427"/>
      <c r="T45" s="101" t="s">
        <v>115</v>
      </c>
      <c r="W45" s="143">
        <v>42419</v>
      </c>
      <c r="X45" s="12">
        <v>129.52000000000001</v>
      </c>
      <c r="Y45" s="12">
        <v>130.76</v>
      </c>
      <c r="Z45" s="12">
        <v>128.31</v>
      </c>
      <c r="AA45" s="12">
        <v>130.16</v>
      </c>
      <c r="AB45" s="105">
        <v>1303300</v>
      </c>
      <c r="AC45" s="12">
        <v>130.02000000000001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161.084</v>
      </c>
      <c r="Q46" s="2"/>
      <c r="T46" s="382" t="s">
        <v>100</v>
      </c>
      <c r="U46" s="382">
        <v>145.59</v>
      </c>
      <c r="W46" s="143">
        <v>42418</v>
      </c>
      <c r="X46" s="12">
        <v>130.26</v>
      </c>
      <c r="Y46" s="12">
        <v>131.37</v>
      </c>
      <c r="Z46" s="12">
        <v>129.29</v>
      </c>
      <c r="AA46" s="12">
        <v>129.69</v>
      </c>
      <c r="AB46" s="105">
        <v>1292900</v>
      </c>
      <c r="AC46" s="12">
        <v>129.55000000000001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159.61960000000002</v>
      </c>
      <c r="Q47" s="2"/>
      <c r="T47" s="110" t="s">
        <v>101</v>
      </c>
      <c r="U47" s="110">
        <v>146.08000000000001</v>
      </c>
      <c r="W47" s="143">
        <v>42417</v>
      </c>
      <c r="X47" s="12">
        <v>128.16999999999999</v>
      </c>
      <c r="Y47" s="12">
        <v>131.61000000000001</v>
      </c>
      <c r="Z47" s="12">
        <v>127.56</v>
      </c>
      <c r="AA47" s="12">
        <v>130.69999999999999</v>
      </c>
      <c r="AB47" s="105">
        <v>1832400</v>
      </c>
      <c r="AC47" s="12">
        <v>130.56</v>
      </c>
      <c r="AD47" s="2"/>
      <c r="AE47" s="148"/>
    </row>
    <row r="48" spans="15:31" x14ac:dyDescent="0.25">
      <c r="O48" s="93">
        <v>1.08</v>
      </c>
      <c r="P48" s="93">
        <f t="shared" si="0"/>
        <v>158.15520000000001</v>
      </c>
      <c r="Q48" s="2"/>
      <c r="T48" s="110" t="s">
        <v>102</v>
      </c>
      <c r="U48" s="110" t="s">
        <v>400</v>
      </c>
      <c r="W48" s="143">
        <v>42416</v>
      </c>
      <c r="X48" s="12">
        <v>127.72</v>
      </c>
      <c r="Y48" s="12">
        <v>128.41999999999999</v>
      </c>
      <c r="Z48" s="12">
        <v>126.42</v>
      </c>
      <c r="AA48" s="12">
        <v>127.42</v>
      </c>
      <c r="AB48" s="105">
        <v>2466400</v>
      </c>
      <c r="AC48" s="12">
        <v>127.28</v>
      </c>
      <c r="AD48" s="2"/>
      <c r="AE48" s="148"/>
    </row>
    <row r="49" spans="15:31" x14ac:dyDescent="0.25">
      <c r="O49" s="93">
        <v>1.07</v>
      </c>
      <c r="P49" s="93">
        <f t="shared" si="0"/>
        <v>156.6908</v>
      </c>
      <c r="Q49" s="2"/>
      <c r="T49" s="110" t="s">
        <v>103</v>
      </c>
      <c r="U49" s="110" t="s">
        <v>401</v>
      </c>
      <c r="W49" s="143">
        <v>42412</v>
      </c>
      <c r="X49" s="12">
        <v>124.52</v>
      </c>
      <c r="Y49" s="12">
        <v>126.55</v>
      </c>
      <c r="Z49" s="12">
        <v>123.96</v>
      </c>
      <c r="AA49" s="12">
        <v>126.48</v>
      </c>
      <c r="AB49" s="105">
        <v>1574400</v>
      </c>
      <c r="AC49" s="12">
        <v>126.34</v>
      </c>
      <c r="AD49" s="2"/>
      <c r="AE49" s="148"/>
    </row>
    <row r="50" spans="15:31" x14ac:dyDescent="0.25">
      <c r="O50" s="93">
        <v>1.06</v>
      </c>
      <c r="P50" s="93">
        <f t="shared" si="0"/>
        <v>155.22640000000001</v>
      </c>
      <c r="Q50" s="2"/>
      <c r="T50" s="110" t="s">
        <v>104</v>
      </c>
      <c r="U50" s="110">
        <v>152.87</v>
      </c>
      <c r="W50" s="143">
        <v>42411</v>
      </c>
      <c r="X50" s="12">
        <v>122.86</v>
      </c>
      <c r="Y50" s="12">
        <v>124.29</v>
      </c>
      <c r="Z50" s="12">
        <v>122.25</v>
      </c>
      <c r="AA50" s="12">
        <v>123.3</v>
      </c>
      <c r="AB50" s="105">
        <v>1441900</v>
      </c>
      <c r="AC50" s="12">
        <v>123.17</v>
      </c>
      <c r="AD50" s="2"/>
      <c r="AE50" s="148"/>
    </row>
    <row r="51" spans="15:31" x14ac:dyDescent="0.25">
      <c r="O51" s="93">
        <v>1.05</v>
      </c>
      <c r="P51" s="93">
        <f t="shared" si="0"/>
        <v>153.762</v>
      </c>
      <c r="Q51" s="2"/>
      <c r="T51" s="110" t="s">
        <v>105</v>
      </c>
      <c r="U51" s="110">
        <v>1.01946</v>
      </c>
      <c r="W51" s="143">
        <v>42410</v>
      </c>
      <c r="X51" s="12">
        <v>126.07</v>
      </c>
      <c r="Y51" s="12">
        <v>129</v>
      </c>
      <c r="Z51" s="12">
        <v>125.22</v>
      </c>
      <c r="AA51" s="12">
        <v>125.46</v>
      </c>
      <c r="AB51" s="105">
        <v>1584400</v>
      </c>
      <c r="AC51" s="12">
        <v>125.32</v>
      </c>
      <c r="AD51" s="2"/>
      <c r="AE51" s="148"/>
    </row>
    <row r="52" spans="15:31" x14ac:dyDescent="0.25">
      <c r="O52" s="93">
        <v>1.04</v>
      </c>
      <c r="P52" s="93">
        <f t="shared" si="0"/>
        <v>152.29760000000002</v>
      </c>
      <c r="Q52" s="2"/>
      <c r="T52" s="110" t="s">
        <v>106</v>
      </c>
      <c r="U52" s="110" t="s">
        <v>258</v>
      </c>
      <c r="W52" s="143">
        <v>42409</v>
      </c>
      <c r="X52" s="12">
        <v>121.03</v>
      </c>
      <c r="Y52" s="12">
        <v>125.47</v>
      </c>
      <c r="Z52" s="12">
        <v>120.73</v>
      </c>
      <c r="AA52" s="12">
        <v>124.45</v>
      </c>
      <c r="AB52" s="105">
        <v>2855100</v>
      </c>
      <c r="AC52" s="12">
        <v>124.31</v>
      </c>
      <c r="AD52" s="2"/>
      <c r="AE52" s="148"/>
    </row>
    <row r="53" spans="15:31" x14ac:dyDescent="0.25">
      <c r="O53" s="93">
        <v>1.03</v>
      </c>
      <c r="P53" s="93">
        <f t="shared" si="0"/>
        <v>150.83320000000001</v>
      </c>
      <c r="Q53" s="2"/>
      <c r="T53" s="110"/>
      <c r="U53" s="110"/>
      <c r="W53" s="143">
        <v>42408</v>
      </c>
      <c r="X53" s="12">
        <v>121.75</v>
      </c>
      <c r="Y53" s="12">
        <v>122.82</v>
      </c>
      <c r="Z53" s="12">
        <v>119.75</v>
      </c>
      <c r="AA53" s="12">
        <v>121.94</v>
      </c>
      <c r="AB53" s="105">
        <v>2958400</v>
      </c>
      <c r="AC53" s="12">
        <v>121.81</v>
      </c>
      <c r="AD53" s="2"/>
      <c r="AE53" s="148"/>
    </row>
    <row r="54" spans="15:31" x14ac:dyDescent="0.25">
      <c r="O54" s="93">
        <v>1.02</v>
      </c>
      <c r="P54" s="93">
        <f t="shared" si="0"/>
        <v>149.36879999999999</v>
      </c>
      <c r="Q54" s="2"/>
      <c r="T54" s="110" t="s">
        <v>107</v>
      </c>
      <c r="U54" s="110" t="s">
        <v>402</v>
      </c>
      <c r="W54" s="143">
        <v>42405</v>
      </c>
      <c r="X54" s="12">
        <v>127</v>
      </c>
      <c r="Y54" s="12">
        <v>127.25</v>
      </c>
      <c r="Z54" s="12">
        <v>121.3</v>
      </c>
      <c r="AA54" s="12">
        <v>123.18</v>
      </c>
      <c r="AB54" s="105">
        <v>4172100</v>
      </c>
      <c r="AC54" s="12">
        <v>123.05</v>
      </c>
      <c r="AD54" s="2"/>
      <c r="AE54" s="148"/>
    </row>
    <row r="55" spans="15:31" x14ac:dyDescent="0.25">
      <c r="O55" s="93">
        <v>1.01</v>
      </c>
      <c r="P55" s="93">
        <f t="shared" si="0"/>
        <v>147.90440000000001</v>
      </c>
      <c r="Q55" s="2"/>
      <c r="T55" s="110" t="s">
        <v>108</v>
      </c>
      <c r="U55" s="110" t="s">
        <v>403</v>
      </c>
      <c r="W55" s="143">
        <v>42404</v>
      </c>
      <c r="X55" s="12">
        <v>126.36</v>
      </c>
      <c r="Y55" s="12">
        <v>128.61000000000001</v>
      </c>
      <c r="Z55" s="12">
        <v>125.95</v>
      </c>
      <c r="AA55" s="12">
        <v>127.8</v>
      </c>
      <c r="AB55" s="105">
        <v>2319000</v>
      </c>
      <c r="AC55" s="12">
        <v>127.66</v>
      </c>
      <c r="AD55" s="2"/>
      <c r="AE55" s="148"/>
    </row>
    <row r="56" spans="15:31" x14ac:dyDescent="0.25">
      <c r="O56" s="93">
        <v>1</v>
      </c>
      <c r="P56" s="93">
        <f t="shared" si="0"/>
        <v>146.44</v>
      </c>
      <c r="Q56" s="2"/>
      <c r="T56" s="110" t="s">
        <v>109</v>
      </c>
      <c r="U56" s="111">
        <v>1323106</v>
      </c>
      <c r="W56" s="143">
        <v>42403</v>
      </c>
      <c r="X56" s="12">
        <v>127.94</v>
      </c>
      <c r="Y56" s="12">
        <v>127.94</v>
      </c>
      <c r="Z56" s="12">
        <v>123.19</v>
      </c>
      <c r="AA56" s="12">
        <v>126.05</v>
      </c>
      <c r="AB56" s="105">
        <v>2984400</v>
      </c>
      <c r="AC56" s="12">
        <v>125.91</v>
      </c>
      <c r="AD56" s="2"/>
      <c r="AE56" s="148"/>
    </row>
    <row r="57" spans="15:31" x14ac:dyDescent="0.25">
      <c r="O57" s="93">
        <v>0.99</v>
      </c>
      <c r="P57" s="93">
        <f t="shared" si="0"/>
        <v>144.97559999999999</v>
      </c>
      <c r="Q57" s="2"/>
      <c r="T57" s="110" t="s">
        <v>112</v>
      </c>
      <c r="U57" s="111">
        <v>1802320</v>
      </c>
      <c r="W57" s="143">
        <v>42402</v>
      </c>
      <c r="X57" s="12">
        <v>129.31</v>
      </c>
      <c r="Y57" s="12">
        <v>129.86000000000001</v>
      </c>
      <c r="Z57" s="12">
        <v>126.53</v>
      </c>
      <c r="AA57" s="12">
        <v>126.89</v>
      </c>
      <c r="AB57" s="105">
        <v>1838100</v>
      </c>
      <c r="AC57" s="12">
        <v>126.75</v>
      </c>
      <c r="AD57" s="2"/>
      <c r="AE57" s="148"/>
    </row>
    <row r="58" spans="15:31" x14ac:dyDescent="0.25">
      <c r="O58" s="93">
        <v>0.98</v>
      </c>
      <c r="P58" s="93">
        <f t="shared" si="0"/>
        <v>143.5112</v>
      </c>
      <c r="Q58" s="2"/>
      <c r="T58" s="110" t="s">
        <v>110</v>
      </c>
      <c r="U58" s="110" t="s">
        <v>404</v>
      </c>
      <c r="W58" s="143">
        <v>42401</v>
      </c>
      <c r="X58" s="12">
        <v>131.26</v>
      </c>
      <c r="Y58" s="12">
        <v>132.1</v>
      </c>
      <c r="Z58" s="12">
        <v>129.63999999999999</v>
      </c>
      <c r="AA58" s="12">
        <v>130.69</v>
      </c>
      <c r="AB58" s="105">
        <v>1772100</v>
      </c>
      <c r="AC58" s="12">
        <v>130.55000000000001</v>
      </c>
      <c r="AD58" s="2"/>
      <c r="AE58" s="148"/>
    </row>
    <row r="59" spans="15:31" x14ac:dyDescent="0.25">
      <c r="O59" s="93">
        <v>0.97</v>
      </c>
      <c r="P59" s="93">
        <f t="shared" si="0"/>
        <v>142.04679999999999</v>
      </c>
      <c r="T59" s="110" t="s">
        <v>113</v>
      </c>
      <c r="U59" s="110">
        <v>29.78</v>
      </c>
      <c r="W59" s="143">
        <v>42398</v>
      </c>
      <c r="X59" s="12">
        <v>129.07</v>
      </c>
      <c r="Y59" s="12">
        <v>132.06</v>
      </c>
      <c r="Z59" s="12">
        <v>128.6</v>
      </c>
      <c r="AA59" s="12">
        <v>132.06</v>
      </c>
      <c r="AB59" s="105">
        <v>3189500</v>
      </c>
      <c r="AC59" s="12">
        <v>131.91999999999999</v>
      </c>
      <c r="AD59" s="2"/>
      <c r="AE59" s="148"/>
    </row>
    <row r="60" spans="15:31" x14ac:dyDescent="0.25">
      <c r="O60" s="93">
        <v>0.96</v>
      </c>
      <c r="P60" s="93">
        <f t="shared" si="0"/>
        <v>140.58239999999998</v>
      </c>
      <c r="T60" s="110" t="s">
        <v>114</v>
      </c>
      <c r="U60" s="110">
        <v>4.92</v>
      </c>
      <c r="W60" s="143">
        <v>42397</v>
      </c>
      <c r="X60" s="12">
        <v>130.86000000000001</v>
      </c>
      <c r="Y60" s="12">
        <v>133</v>
      </c>
      <c r="Z60" s="12">
        <v>127.18</v>
      </c>
      <c r="AA60" s="12">
        <v>128.16999999999999</v>
      </c>
      <c r="AB60" s="105">
        <v>4609900</v>
      </c>
      <c r="AC60" s="12">
        <v>128.03</v>
      </c>
      <c r="AD60" s="2"/>
      <c r="AE60" s="148"/>
    </row>
    <row r="61" spans="15:31" x14ac:dyDescent="0.25">
      <c r="O61" s="93">
        <v>0.95</v>
      </c>
      <c r="P61" s="93">
        <f t="shared" si="0"/>
        <v>139.11799999999999</v>
      </c>
      <c r="T61" s="110" t="s">
        <v>111</v>
      </c>
      <c r="U61" s="110" t="s">
        <v>284</v>
      </c>
      <c r="W61" s="143">
        <v>42396</v>
      </c>
      <c r="X61" s="12">
        <v>134.05000000000001</v>
      </c>
      <c r="Y61" s="12">
        <v>137.21</v>
      </c>
      <c r="Z61" s="12">
        <v>133.34</v>
      </c>
      <c r="AA61" s="12">
        <v>135.83000000000001</v>
      </c>
      <c r="AB61" s="105">
        <v>3308900</v>
      </c>
      <c r="AC61" s="12">
        <v>135.68</v>
      </c>
      <c r="AD61" s="2"/>
      <c r="AE61" s="148"/>
    </row>
    <row r="62" spans="15:31" x14ac:dyDescent="0.25">
      <c r="O62" s="93">
        <v>0.94</v>
      </c>
      <c r="P62" s="93">
        <f t="shared" si="0"/>
        <v>137.65359999999998</v>
      </c>
      <c r="W62" s="143">
        <v>42395</v>
      </c>
      <c r="X62" s="12">
        <v>134.59</v>
      </c>
      <c r="Y62" s="12">
        <v>135.06</v>
      </c>
      <c r="Z62" s="12">
        <v>132.07</v>
      </c>
      <c r="AA62" s="12">
        <v>134.1</v>
      </c>
      <c r="AB62" s="105">
        <v>1721600</v>
      </c>
      <c r="AC62" s="12">
        <v>133.94999999999999</v>
      </c>
      <c r="AD62" s="2"/>
      <c r="AE62" s="148"/>
    </row>
    <row r="63" spans="15:31" x14ac:dyDescent="0.25">
      <c r="O63" s="93">
        <v>0.93</v>
      </c>
      <c r="P63" s="93">
        <f t="shared" si="0"/>
        <v>136.1892</v>
      </c>
      <c r="W63" s="143">
        <v>42394</v>
      </c>
      <c r="X63" s="12">
        <v>134.72999999999999</v>
      </c>
      <c r="Y63" s="12">
        <v>136.25</v>
      </c>
      <c r="Z63" s="12">
        <v>134.28</v>
      </c>
      <c r="AA63" s="12">
        <v>134.72999999999999</v>
      </c>
      <c r="AB63" s="105">
        <v>1320500</v>
      </c>
      <c r="AC63" s="12">
        <v>134.58000000000001</v>
      </c>
      <c r="AD63" s="2"/>
      <c r="AE63" s="148"/>
    </row>
    <row r="64" spans="15:31" x14ac:dyDescent="0.25">
      <c r="O64" s="93">
        <v>0.92</v>
      </c>
      <c r="P64" s="93">
        <f t="shared" si="0"/>
        <v>134.72480000000002</v>
      </c>
      <c r="W64" s="143">
        <v>42391</v>
      </c>
      <c r="X64" s="12">
        <v>133.59</v>
      </c>
      <c r="Y64" s="12">
        <v>135.4</v>
      </c>
      <c r="Z64" s="12">
        <v>132.91999999999999</v>
      </c>
      <c r="AA64" s="12">
        <v>135.31</v>
      </c>
      <c r="AB64" s="105">
        <v>1930000</v>
      </c>
      <c r="AC64" s="12">
        <v>135.16</v>
      </c>
      <c r="AD64" s="2"/>
      <c r="AE64" s="148"/>
    </row>
    <row r="65" spans="15:31" x14ac:dyDescent="0.25">
      <c r="O65" s="93">
        <v>0.91</v>
      </c>
      <c r="P65" s="93">
        <f t="shared" si="0"/>
        <v>133.2604</v>
      </c>
      <c r="W65" s="143">
        <v>42390</v>
      </c>
      <c r="X65" s="12">
        <v>133.47</v>
      </c>
      <c r="Y65" s="12">
        <v>133.61000000000001</v>
      </c>
      <c r="Z65" s="12">
        <v>130.74</v>
      </c>
      <c r="AA65" s="12">
        <v>131.68</v>
      </c>
      <c r="AB65" s="105">
        <v>2193500</v>
      </c>
      <c r="AC65" s="12">
        <v>131.54</v>
      </c>
      <c r="AD65" s="2"/>
      <c r="AE65" s="148"/>
    </row>
    <row r="66" spans="15:31" x14ac:dyDescent="0.25">
      <c r="O66" s="93">
        <v>0.9</v>
      </c>
      <c r="P66" s="93">
        <f t="shared" si="0"/>
        <v>131.79599999999999</v>
      </c>
      <c r="W66" s="143">
        <v>42389</v>
      </c>
      <c r="X66" s="12">
        <v>132.66</v>
      </c>
      <c r="Y66" s="12">
        <v>134.66</v>
      </c>
      <c r="Z66" s="12">
        <v>129.54</v>
      </c>
      <c r="AA66" s="12">
        <v>133.05000000000001</v>
      </c>
      <c r="AB66" s="105">
        <v>2917500</v>
      </c>
      <c r="AC66" s="12">
        <v>132.91</v>
      </c>
      <c r="AD66" s="2"/>
      <c r="AE66" s="148"/>
    </row>
    <row r="67" spans="15:31" x14ac:dyDescent="0.25">
      <c r="W67" s="143">
        <v>42388</v>
      </c>
      <c r="X67" s="12">
        <v>134.57</v>
      </c>
      <c r="Y67" s="12">
        <v>135.65</v>
      </c>
      <c r="Z67" s="12">
        <v>132.9</v>
      </c>
      <c r="AA67" s="12">
        <v>134.91</v>
      </c>
      <c r="AB67" s="105">
        <v>3007200</v>
      </c>
      <c r="AC67" s="12">
        <v>134.76</v>
      </c>
      <c r="AD67" s="2"/>
      <c r="AE67" s="148"/>
    </row>
    <row r="68" spans="15:31" x14ac:dyDescent="0.25">
      <c r="W68" s="143">
        <v>42384</v>
      </c>
      <c r="X68" s="12">
        <v>134.59</v>
      </c>
      <c r="Y68" s="12">
        <v>135.19999999999999</v>
      </c>
      <c r="Z68" s="12">
        <v>130.65</v>
      </c>
      <c r="AA68" s="12">
        <v>132.76</v>
      </c>
      <c r="AB68" s="105">
        <v>3332600</v>
      </c>
      <c r="AC68" s="12">
        <v>132.62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42480</v>
      </c>
      <c r="X2" s="12">
        <v>35.54</v>
      </c>
      <c r="Y2" s="12">
        <v>35.74</v>
      </c>
      <c r="Z2" s="12">
        <v>35.200000000000003</v>
      </c>
      <c r="AA2" s="12">
        <v>35.46</v>
      </c>
      <c r="AB2" s="105">
        <v>417700</v>
      </c>
      <c r="AC2" s="12">
        <v>35.46</v>
      </c>
      <c r="AD2" s="2">
        <f>Y2-Z2</f>
        <v>0.53999999999999915</v>
      </c>
      <c r="AE2" s="148">
        <f>AC2/AC3-1</f>
        <v>-8.4530853761621838E-4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35.46</v>
      </c>
      <c r="W3" s="143">
        <v>42479</v>
      </c>
      <c r="X3" s="12">
        <v>35.049999999999997</v>
      </c>
      <c r="Y3" s="12">
        <v>35.64</v>
      </c>
      <c r="Z3" s="12">
        <v>34.79</v>
      </c>
      <c r="AA3" s="12">
        <v>35.49</v>
      </c>
      <c r="AB3" s="105">
        <v>571300</v>
      </c>
      <c r="AC3" s="12">
        <v>35.49</v>
      </c>
      <c r="AD3" s="2">
        <f t="shared" ref="AD3:AD66" si="1">Y3-Z3</f>
        <v>0.85000000000000142</v>
      </c>
      <c r="AE3" s="148">
        <f t="shared" ref="AE3:AE66" si="2">AC3/AC4-1</f>
        <v>2.3061400980109559E-2</v>
      </c>
      <c r="AI3" t="s">
        <v>194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35.46</v>
      </c>
      <c r="W4" s="143">
        <v>42478</v>
      </c>
      <c r="X4" s="12">
        <v>34.64</v>
      </c>
      <c r="Y4" s="12">
        <v>35.130000000000003</v>
      </c>
      <c r="Z4" s="12">
        <v>34.520000000000003</v>
      </c>
      <c r="AA4" s="12">
        <v>34.69</v>
      </c>
      <c r="AB4" s="105">
        <v>913600</v>
      </c>
      <c r="AC4" s="12">
        <v>34.69</v>
      </c>
      <c r="AD4" s="2">
        <f t="shared" si="1"/>
        <v>0.60999999999999943</v>
      </c>
      <c r="AE4" s="148">
        <f t="shared" si="2"/>
        <v>-7.4391988555080335E-3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42475</v>
      </c>
      <c r="X5" s="12">
        <v>34.549999999999997</v>
      </c>
      <c r="Y5" s="12">
        <v>35.07</v>
      </c>
      <c r="Z5" s="12">
        <v>34.479999999999997</v>
      </c>
      <c r="AA5" s="12">
        <v>34.950000000000003</v>
      </c>
      <c r="AB5" s="105">
        <v>565600</v>
      </c>
      <c r="AC5" s="12">
        <v>34.950000000000003</v>
      </c>
      <c r="AD5" s="2">
        <f t="shared" si="1"/>
        <v>0.59000000000000341</v>
      </c>
      <c r="AE5" s="148">
        <f t="shared" si="2"/>
        <v>9.2405428818942426E-3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42474</v>
      </c>
      <c r="X6" s="12">
        <v>35</v>
      </c>
      <c r="Y6" s="12">
        <v>35</v>
      </c>
      <c r="Z6" s="12">
        <v>34.479999999999997</v>
      </c>
      <c r="AA6" s="12">
        <v>34.630000000000003</v>
      </c>
      <c r="AB6" s="105">
        <v>589600</v>
      </c>
      <c r="AC6" s="12">
        <v>34.630000000000003</v>
      </c>
      <c r="AD6" s="2">
        <f t="shared" si="1"/>
        <v>0.52000000000000313</v>
      </c>
      <c r="AE6" s="148">
        <f t="shared" si="2"/>
        <v>-3.7399309551207072E-3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42473</v>
      </c>
      <c r="X7" s="12">
        <v>34.28</v>
      </c>
      <c r="Y7" s="12">
        <v>34.79</v>
      </c>
      <c r="Z7" s="12">
        <v>33.94</v>
      </c>
      <c r="AA7" s="12">
        <v>34.76</v>
      </c>
      <c r="AB7" s="105">
        <v>804500</v>
      </c>
      <c r="AC7" s="12">
        <v>34.76</v>
      </c>
      <c r="AD7" s="2">
        <f t="shared" si="1"/>
        <v>0.85000000000000142</v>
      </c>
      <c r="AE7" s="148">
        <f t="shared" si="2"/>
        <v>2.5671289465919012E-2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42472</v>
      </c>
      <c r="X8" s="12">
        <v>33.78</v>
      </c>
      <c r="Y8" s="12">
        <v>34.090000000000003</v>
      </c>
      <c r="Z8" s="12">
        <v>33.36</v>
      </c>
      <c r="AA8" s="12">
        <v>33.89</v>
      </c>
      <c r="AB8" s="105">
        <v>583800</v>
      </c>
      <c r="AC8" s="12">
        <v>33.89</v>
      </c>
      <c r="AD8" s="2">
        <f t="shared" si="1"/>
        <v>0.73000000000000398</v>
      </c>
      <c r="AE8" s="148">
        <f t="shared" si="2"/>
        <v>1.1038186157517726E-2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42471</v>
      </c>
      <c r="X9" s="12">
        <v>33.46</v>
      </c>
      <c r="Y9" s="12">
        <v>33.92</v>
      </c>
      <c r="Z9" s="12">
        <v>33.42</v>
      </c>
      <c r="AA9" s="12">
        <v>33.520000000000003</v>
      </c>
      <c r="AB9" s="105">
        <v>494600</v>
      </c>
      <c r="AC9" s="12">
        <v>33.520000000000003</v>
      </c>
      <c r="AD9" s="2">
        <f t="shared" si="1"/>
        <v>0.5</v>
      </c>
      <c r="AE9" s="148">
        <f t="shared" si="2"/>
        <v>1.146650573325303E-2</v>
      </c>
    </row>
    <row r="10" spans="1:43" x14ac:dyDescent="0.25">
      <c r="W10" s="143">
        <v>42468</v>
      </c>
      <c r="X10" s="12">
        <v>33.14</v>
      </c>
      <c r="Y10" s="12">
        <v>33.96</v>
      </c>
      <c r="Z10" s="12">
        <v>32.799999999999997</v>
      </c>
      <c r="AA10" s="12">
        <v>33.14</v>
      </c>
      <c r="AB10" s="105">
        <v>530700</v>
      </c>
      <c r="AC10" s="12">
        <v>33.14</v>
      </c>
      <c r="AD10" s="2">
        <f t="shared" si="1"/>
        <v>1.1600000000000037</v>
      </c>
      <c r="AE10" s="148">
        <f t="shared" si="2"/>
        <v>1.6876342436330072E-2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42467</v>
      </c>
      <c r="X11" s="12">
        <v>33.15</v>
      </c>
      <c r="Y11" s="12">
        <v>33.200000000000003</v>
      </c>
      <c r="Z11" s="12">
        <v>32.35</v>
      </c>
      <c r="AA11" s="12">
        <v>32.590000000000003</v>
      </c>
      <c r="AB11" s="105">
        <v>725700</v>
      </c>
      <c r="AC11" s="12">
        <v>32.590000000000003</v>
      </c>
      <c r="AD11" s="2">
        <f t="shared" si="1"/>
        <v>0.85000000000000142</v>
      </c>
      <c r="AE11" s="148">
        <f t="shared" si="2"/>
        <v>-2.2788605697151354E-2</v>
      </c>
    </row>
    <row r="12" spans="1:43" x14ac:dyDescent="0.25">
      <c r="W12" s="143">
        <v>42466</v>
      </c>
      <c r="X12" s="12">
        <v>33.25</v>
      </c>
      <c r="Y12" s="12">
        <v>33.409999999999997</v>
      </c>
      <c r="Z12" s="12">
        <v>32.19</v>
      </c>
      <c r="AA12" s="12">
        <v>33.35</v>
      </c>
      <c r="AB12" s="105">
        <v>1050600</v>
      </c>
      <c r="AC12" s="12">
        <v>33.35</v>
      </c>
      <c r="AD12" s="2">
        <f t="shared" si="1"/>
        <v>1.2199999999999989</v>
      </c>
      <c r="AE12" s="148">
        <f t="shared" si="2"/>
        <v>1.8023430459597201E-3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3" t="s">
        <v>167</v>
      </c>
      <c r="H13" s="213" t="s">
        <v>90</v>
      </c>
      <c r="I13" s="212" t="s">
        <v>174</v>
      </c>
      <c r="W13" s="143">
        <v>42465</v>
      </c>
      <c r="X13" s="12">
        <v>33.25</v>
      </c>
      <c r="Y13" s="12">
        <v>33.56</v>
      </c>
      <c r="Z13" s="12">
        <v>33.090000000000003</v>
      </c>
      <c r="AA13" s="12">
        <v>33.29</v>
      </c>
      <c r="AB13" s="105">
        <v>735800</v>
      </c>
      <c r="AC13" s="12">
        <v>33.29</v>
      </c>
      <c r="AD13" s="2">
        <f t="shared" si="1"/>
        <v>0.46999999999999886</v>
      </c>
      <c r="AE13" s="148">
        <f t="shared" si="2"/>
        <v>-7.4537865235539957E-3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42464</v>
      </c>
      <c r="X14" s="12">
        <v>33.630000000000003</v>
      </c>
      <c r="Y14" s="12">
        <v>33.840000000000003</v>
      </c>
      <c r="Z14" s="12">
        <v>33.06</v>
      </c>
      <c r="AA14" s="12">
        <v>33.54</v>
      </c>
      <c r="AB14" s="105">
        <v>868500</v>
      </c>
      <c r="AC14" s="12">
        <v>33.54</v>
      </c>
      <c r="AD14" s="2">
        <f t="shared" si="1"/>
        <v>0.78000000000000114</v>
      </c>
      <c r="AE14" s="148">
        <f t="shared" si="2"/>
        <v>-3.8610038610039643E-3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42461</v>
      </c>
      <c r="X15" s="12">
        <v>33</v>
      </c>
      <c r="Y15" s="12">
        <v>33.75</v>
      </c>
      <c r="Z15" s="12">
        <v>32.71</v>
      </c>
      <c r="AA15" s="12">
        <v>33.67</v>
      </c>
      <c r="AB15" s="105">
        <v>1150900</v>
      </c>
      <c r="AC15" s="12">
        <v>33.67</v>
      </c>
      <c r="AD15" s="2">
        <f t="shared" si="1"/>
        <v>1.0399999999999991</v>
      </c>
      <c r="AE15" s="148">
        <f t="shared" si="2"/>
        <v>5.3747387279785563E-3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42460</v>
      </c>
      <c r="X16" s="12">
        <v>33.380000000000003</v>
      </c>
      <c r="Y16" s="12">
        <v>33.64</v>
      </c>
      <c r="Z16" s="12">
        <v>33.19</v>
      </c>
      <c r="AA16" s="12">
        <v>33.49</v>
      </c>
      <c r="AB16" s="105">
        <v>1132200</v>
      </c>
      <c r="AC16" s="12">
        <v>33.49</v>
      </c>
      <c r="AD16" s="2">
        <f t="shared" si="1"/>
        <v>0.45000000000000284</v>
      </c>
      <c r="AE16" s="148">
        <f t="shared" si="2"/>
        <v>5.4037826478534612E-3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42459</v>
      </c>
      <c r="X17" s="12">
        <v>33.17</v>
      </c>
      <c r="Y17" s="12">
        <v>33.479999999999997</v>
      </c>
      <c r="Z17" s="12">
        <v>33.07</v>
      </c>
      <c r="AA17" s="12">
        <v>33.31</v>
      </c>
      <c r="AB17" s="105">
        <v>687700</v>
      </c>
      <c r="AC17" s="12">
        <v>33.31</v>
      </c>
      <c r="AD17" s="2">
        <f t="shared" si="1"/>
        <v>0.40999999999999659</v>
      </c>
      <c r="AE17" s="148">
        <f t="shared" si="2"/>
        <v>1.3386066321874113E-2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42458</v>
      </c>
      <c r="X18" s="12">
        <v>32.07</v>
      </c>
      <c r="Y18" s="12">
        <v>33</v>
      </c>
      <c r="Z18" s="12">
        <v>31.98</v>
      </c>
      <c r="AA18" s="12">
        <v>32.869999999999997</v>
      </c>
      <c r="AB18" s="105">
        <v>761100</v>
      </c>
      <c r="AC18" s="12">
        <v>32.869999999999997</v>
      </c>
      <c r="AD18" s="2">
        <f t="shared" si="1"/>
        <v>1.0199999999999996</v>
      </c>
      <c r="AE18" s="148">
        <f t="shared" si="2"/>
        <v>1.8593120545397968E-2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42457</v>
      </c>
      <c r="X19" s="12">
        <v>31.96</v>
      </c>
      <c r="Y19" s="12">
        <v>32.36</v>
      </c>
      <c r="Z19" s="12">
        <v>31.82</v>
      </c>
      <c r="AA19" s="12">
        <v>32.270000000000003</v>
      </c>
      <c r="AB19" s="105">
        <v>1370100</v>
      </c>
      <c r="AC19" s="12">
        <v>32.270000000000003</v>
      </c>
      <c r="AD19" s="2">
        <f t="shared" si="1"/>
        <v>0.53999999999999915</v>
      </c>
      <c r="AE19" s="148">
        <f t="shared" si="2"/>
        <v>-1.4957264957264793E-2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42453</v>
      </c>
      <c r="X20" s="12">
        <v>32.24</v>
      </c>
      <c r="Y20" s="12">
        <v>32.78</v>
      </c>
      <c r="Z20" s="12">
        <v>31.72</v>
      </c>
      <c r="AA20" s="12">
        <v>32.76</v>
      </c>
      <c r="AB20" s="105">
        <v>826300</v>
      </c>
      <c r="AC20" s="12">
        <v>32.76</v>
      </c>
      <c r="AD20" s="2">
        <f t="shared" si="1"/>
        <v>1.0600000000000023</v>
      </c>
      <c r="AE20" s="148">
        <f t="shared" si="2"/>
        <v>4.9079754601226711E-3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42452</v>
      </c>
      <c r="X21" s="12">
        <v>33.4</v>
      </c>
      <c r="Y21" s="12">
        <v>33.47</v>
      </c>
      <c r="Z21" s="12">
        <v>32.520000000000003</v>
      </c>
      <c r="AA21" s="12">
        <v>32.6</v>
      </c>
      <c r="AB21" s="105">
        <v>698400</v>
      </c>
      <c r="AC21" s="12">
        <v>32.6</v>
      </c>
      <c r="AD21" s="2">
        <f t="shared" si="1"/>
        <v>0.94999999999999574</v>
      </c>
      <c r="AE21" s="148">
        <f t="shared" si="2"/>
        <v>-2.39520958083832E-2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42451</v>
      </c>
      <c r="X22" s="12">
        <v>32.979999999999997</v>
      </c>
      <c r="Y22" s="12">
        <v>33.619999999999997</v>
      </c>
      <c r="Z22" s="12">
        <v>32.770000000000003</v>
      </c>
      <c r="AA22" s="12">
        <v>33.4</v>
      </c>
      <c r="AB22" s="105">
        <v>995400</v>
      </c>
      <c r="AC22" s="12">
        <v>33.4</v>
      </c>
      <c r="AD22" s="2">
        <f t="shared" si="1"/>
        <v>0.84999999999999432</v>
      </c>
      <c r="AE22" s="148">
        <f t="shared" si="2"/>
        <v>5.1158591634066219E-3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42450</v>
      </c>
      <c r="X23" s="12">
        <v>33.39</v>
      </c>
      <c r="Y23" s="12">
        <v>33.57</v>
      </c>
      <c r="Z23" s="12">
        <v>33.1</v>
      </c>
      <c r="AA23" s="12">
        <v>33.229999999999997</v>
      </c>
      <c r="AB23" s="105">
        <v>986600</v>
      </c>
      <c r="AC23" s="12">
        <v>33.229999999999997</v>
      </c>
      <c r="AD23" s="2">
        <f t="shared" si="1"/>
        <v>0.46999999999999886</v>
      </c>
      <c r="AE23" s="148">
        <f t="shared" si="2"/>
        <v>-6.2799043062201632E-3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42447</v>
      </c>
      <c r="X24" s="12">
        <v>33.08</v>
      </c>
      <c r="Y24" s="12">
        <v>33.520000000000003</v>
      </c>
      <c r="Z24" s="12">
        <v>32.85</v>
      </c>
      <c r="AA24" s="12">
        <v>33.44</v>
      </c>
      <c r="AB24" s="105">
        <v>1768700</v>
      </c>
      <c r="AC24" s="12">
        <v>33.44</v>
      </c>
      <c r="AD24" s="2">
        <f t="shared" si="1"/>
        <v>0.67000000000000171</v>
      </c>
      <c r="AE24" s="148">
        <f t="shared" si="2"/>
        <v>1.3333333333333197E-2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42446</v>
      </c>
      <c r="X25" s="12">
        <v>31.42</v>
      </c>
      <c r="Y25" s="12">
        <v>33.229999999999997</v>
      </c>
      <c r="Z25" s="12">
        <v>31.35</v>
      </c>
      <c r="AA25" s="12">
        <v>33</v>
      </c>
      <c r="AB25" s="105">
        <v>1284900</v>
      </c>
      <c r="AC25" s="12">
        <v>33</v>
      </c>
      <c r="AD25" s="2">
        <f t="shared" si="1"/>
        <v>1.8799999999999955</v>
      </c>
      <c r="AE25" s="148">
        <f t="shared" si="2"/>
        <v>5.1625239005736123E-2</v>
      </c>
    </row>
    <row r="26" spans="2:31" x14ac:dyDescent="0.25">
      <c r="W26" s="143">
        <v>42445</v>
      </c>
      <c r="X26" s="12">
        <v>30.43</v>
      </c>
      <c r="Y26" s="12">
        <v>31.42</v>
      </c>
      <c r="Z26" s="12">
        <v>30.43</v>
      </c>
      <c r="AA26" s="12">
        <v>31.38</v>
      </c>
      <c r="AB26" s="105">
        <v>561700</v>
      </c>
      <c r="AC26" s="12">
        <v>31.38</v>
      </c>
      <c r="AD26" s="2">
        <f t="shared" si="1"/>
        <v>0.99000000000000199</v>
      </c>
      <c r="AE26" s="148">
        <f t="shared" si="2"/>
        <v>2.8852459016393439E-2</v>
      </c>
    </row>
    <row r="27" spans="2:31" x14ac:dyDescent="0.25">
      <c r="W27" s="143">
        <v>42444</v>
      </c>
      <c r="X27" s="12">
        <v>30.77</v>
      </c>
      <c r="Y27" s="12">
        <v>30.79</v>
      </c>
      <c r="Z27" s="12">
        <v>30.14</v>
      </c>
      <c r="AA27" s="12">
        <v>30.5</v>
      </c>
      <c r="AB27" s="105">
        <v>731800</v>
      </c>
      <c r="AC27" s="12">
        <v>30.5</v>
      </c>
      <c r="AD27" s="2">
        <f t="shared" si="1"/>
        <v>0.64999999999999858</v>
      </c>
      <c r="AE27" s="148">
        <f t="shared" si="2"/>
        <v>-2.274911887215636E-2</v>
      </c>
    </row>
    <row r="28" spans="2:31" x14ac:dyDescent="0.25">
      <c r="W28" s="143">
        <v>42443</v>
      </c>
      <c r="X28" s="12">
        <v>31.12</v>
      </c>
      <c r="Y28" s="12">
        <v>31.51</v>
      </c>
      <c r="Z28" s="12">
        <v>30.97</v>
      </c>
      <c r="AA28" s="12">
        <v>31.21</v>
      </c>
      <c r="AB28" s="105">
        <v>747700</v>
      </c>
      <c r="AC28" s="12">
        <v>31.21</v>
      </c>
      <c r="AD28" s="2">
        <f t="shared" si="1"/>
        <v>0.5400000000000027</v>
      </c>
      <c r="AE28" s="148">
        <f t="shared" si="2"/>
        <v>-3.5121328224776427E-3</v>
      </c>
    </row>
    <row r="29" spans="2:31" x14ac:dyDescent="0.25">
      <c r="W29" s="143">
        <v>42440</v>
      </c>
      <c r="X29" s="12">
        <v>30.69</v>
      </c>
      <c r="Y29" s="12">
        <v>31.37</v>
      </c>
      <c r="Z29" s="12">
        <v>30.67</v>
      </c>
      <c r="AA29" s="12">
        <v>31.32</v>
      </c>
      <c r="AB29" s="105">
        <v>455300</v>
      </c>
      <c r="AC29" s="12">
        <v>31.32</v>
      </c>
      <c r="AD29" s="2">
        <f t="shared" si="1"/>
        <v>0.69999999999999929</v>
      </c>
      <c r="AE29" s="148">
        <f t="shared" si="2"/>
        <v>2.8909329829172048E-2</v>
      </c>
    </row>
    <row r="30" spans="2:31" x14ac:dyDescent="0.25">
      <c r="W30" s="143">
        <v>42439</v>
      </c>
      <c r="X30" s="12">
        <v>30.51</v>
      </c>
      <c r="Y30" s="12">
        <v>30.66</v>
      </c>
      <c r="Z30" s="12">
        <v>29.87</v>
      </c>
      <c r="AA30" s="12">
        <v>30.44</v>
      </c>
      <c r="AB30" s="105">
        <v>692300</v>
      </c>
      <c r="AC30" s="12">
        <v>30.44</v>
      </c>
      <c r="AD30" s="2">
        <f t="shared" si="1"/>
        <v>0.78999999999999915</v>
      </c>
      <c r="AE30" s="148">
        <f t="shared" si="2"/>
        <v>-3.2840722495885988E-4</v>
      </c>
    </row>
    <row r="31" spans="2:31" x14ac:dyDescent="0.25">
      <c r="W31" s="143">
        <v>42438</v>
      </c>
      <c r="X31" s="12">
        <v>30.78</v>
      </c>
      <c r="Y31" s="12">
        <v>30.95</v>
      </c>
      <c r="Z31" s="12">
        <v>30.26</v>
      </c>
      <c r="AA31" s="12">
        <v>30.45</v>
      </c>
      <c r="AB31" s="105">
        <v>754300</v>
      </c>
      <c r="AC31" s="12">
        <v>30.45</v>
      </c>
      <c r="AD31" s="2">
        <f t="shared" si="1"/>
        <v>0.68999999999999773</v>
      </c>
      <c r="AE31" s="148">
        <f t="shared" si="2"/>
        <v>-6.525285481239762E-3</v>
      </c>
    </row>
    <row r="32" spans="2:31" x14ac:dyDescent="0.25">
      <c r="W32" s="143">
        <v>42437</v>
      </c>
      <c r="X32" s="12">
        <v>31.63</v>
      </c>
      <c r="Y32" s="12">
        <v>31.75</v>
      </c>
      <c r="Z32" s="12">
        <v>30.58</v>
      </c>
      <c r="AA32" s="12">
        <v>30.65</v>
      </c>
      <c r="AB32" s="105">
        <v>800700</v>
      </c>
      <c r="AC32" s="12">
        <v>30.65</v>
      </c>
      <c r="AD32" s="2">
        <f t="shared" si="1"/>
        <v>1.1700000000000017</v>
      </c>
      <c r="AE32" s="148">
        <f t="shared" si="2"/>
        <v>-4.3980037429819152E-2</v>
      </c>
    </row>
    <row r="33" spans="15:31" x14ac:dyDescent="0.25">
      <c r="W33" s="143">
        <v>42436</v>
      </c>
      <c r="X33" s="12">
        <v>31.6</v>
      </c>
      <c r="Y33" s="12">
        <v>32.31</v>
      </c>
      <c r="Z33" s="12">
        <v>31.6</v>
      </c>
      <c r="AA33" s="12">
        <v>32.06</v>
      </c>
      <c r="AB33" s="105">
        <v>988200</v>
      </c>
      <c r="AC33" s="12">
        <v>32.06</v>
      </c>
      <c r="AD33" s="2">
        <f t="shared" si="1"/>
        <v>0.71000000000000085</v>
      </c>
      <c r="AE33" s="148">
        <f t="shared" si="2"/>
        <v>1.4556962025316533E-2</v>
      </c>
    </row>
    <row r="34" spans="15:31" x14ac:dyDescent="0.25">
      <c r="W34" s="143">
        <v>42433</v>
      </c>
      <c r="X34" s="12">
        <v>31.09</v>
      </c>
      <c r="Y34" s="12">
        <v>32.21</v>
      </c>
      <c r="Z34" s="12">
        <v>30.88</v>
      </c>
      <c r="AA34" s="12">
        <v>31.6</v>
      </c>
      <c r="AB34" s="105">
        <v>2331400</v>
      </c>
      <c r="AC34" s="12">
        <v>31.6</v>
      </c>
      <c r="AD34" s="2">
        <f t="shared" si="1"/>
        <v>1.3300000000000018</v>
      </c>
      <c r="AE34" s="148">
        <f t="shared" si="2"/>
        <v>2.3316062176165886E-2</v>
      </c>
    </row>
    <row r="35" spans="15:31" x14ac:dyDescent="0.25">
      <c r="W35" s="143">
        <v>42432</v>
      </c>
      <c r="X35" s="12">
        <v>30.86</v>
      </c>
      <c r="Y35" s="12">
        <v>31.14</v>
      </c>
      <c r="Z35" s="12">
        <v>30.58</v>
      </c>
      <c r="AA35" s="12">
        <v>30.88</v>
      </c>
      <c r="AB35" s="105">
        <v>890800</v>
      </c>
      <c r="AC35" s="12">
        <v>30.88</v>
      </c>
      <c r="AD35" s="2">
        <f t="shared" si="1"/>
        <v>0.56000000000000227</v>
      </c>
      <c r="AE35" s="148">
        <f t="shared" si="2"/>
        <v>1.6217969510217145E-3</v>
      </c>
    </row>
    <row r="36" spans="15:31" x14ac:dyDescent="0.25">
      <c r="W36" s="143">
        <v>42431</v>
      </c>
      <c r="X36" s="12">
        <v>30.81</v>
      </c>
      <c r="Y36" s="12">
        <v>31.19</v>
      </c>
      <c r="Z36" s="12">
        <v>30.17</v>
      </c>
      <c r="AA36" s="12">
        <v>30.83</v>
      </c>
      <c r="AB36" s="105">
        <v>1635800</v>
      </c>
      <c r="AC36" s="12">
        <v>30.83</v>
      </c>
      <c r="AD36" s="2">
        <f t="shared" si="1"/>
        <v>1.0199999999999996</v>
      </c>
      <c r="AE36" s="148">
        <f t="shared" si="2"/>
        <v>-1.9423761735190004E-3</v>
      </c>
    </row>
    <row r="37" spans="15:31" x14ac:dyDescent="0.25">
      <c r="W37" s="143">
        <v>42430</v>
      </c>
      <c r="X37" s="12">
        <v>30.2</v>
      </c>
      <c r="Y37" s="12">
        <v>31.09</v>
      </c>
      <c r="Z37" s="12">
        <v>29.82</v>
      </c>
      <c r="AA37" s="12">
        <v>30.89</v>
      </c>
      <c r="AB37" s="105">
        <v>1044800</v>
      </c>
      <c r="AC37" s="12">
        <v>30.89</v>
      </c>
      <c r="AD37" s="2">
        <f t="shared" si="1"/>
        <v>1.2699999999999996</v>
      </c>
      <c r="AE37" s="148">
        <f t="shared" si="2"/>
        <v>3.5534696614146988E-2</v>
      </c>
    </row>
    <row r="38" spans="15:31" x14ac:dyDescent="0.25">
      <c r="W38" s="143">
        <v>42429</v>
      </c>
      <c r="X38" s="12">
        <v>30</v>
      </c>
      <c r="Y38" s="12">
        <v>30.17</v>
      </c>
      <c r="Z38" s="12">
        <v>29.81</v>
      </c>
      <c r="AA38" s="12">
        <v>29.83</v>
      </c>
      <c r="AB38" s="105">
        <v>617400</v>
      </c>
      <c r="AC38" s="12">
        <v>29.83</v>
      </c>
      <c r="AD38" s="2">
        <f t="shared" si="1"/>
        <v>0.36000000000000298</v>
      </c>
      <c r="AE38" s="148">
        <f t="shared" si="2"/>
        <v>3.3534540576796168E-4</v>
      </c>
    </row>
    <row r="39" spans="15:31" x14ac:dyDescent="0.25">
      <c r="W39" s="143">
        <v>42426</v>
      </c>
      <c r="X39" s="12">
        <v>30.11</v>
      </c>
      <c r="Y39" s="12">
        <v>30.13</v>
      </c>
      <c r="Z39" s="12">
        <v>29.62</v>
      </c>
      <c r="AA39" s="12">
        <v>29.82</v>
      </c>
      <c r="AB39" s="105">
        <v>616700</v>
      </c>
      <c r="AC39" s="12">
        <v>29.82</v>
      </c>
      <c r="AD39" s="2">
        <f t="shared" si="1"/>
        <v>0.50999999999999801</v>
      </c>
      <c r="AE39" s="148">
        <f t="shared" si="2"/>
        <v>1.6795431642593339E-3</v>
      </c>
    </row>
    <row r="40" spans="15:31" x14ac:dyDescent="0.25">
      <c r="W40" s="143">
        <v>42425</v>
      </c>
      <c r="X40" s="12">
        <v>30.13</v>
      </c>
      <c r="Y40" s="12">
        <v>30.31</v>
      </c>
      <c r="Z40" s="12">
        <v>29.23</v>
      </c>
      <c r="AA40" s="12">
        <v>29.77</v>
      </c>
      <c r="AB40" s="105">
        <v>996400</v>
      </c>
      <c r="AC40" s="12">
        <v>29.77</v>
      </c>
      <c r="AD40" s="2">
        <f t="shared" si="1"/>
        <v>1.0799999999999983</v>
      </c>
      <c r="AE40" s="148">
        <f t="shared" si="2"/>
        <v>-1.0305851063829752E-2</v>
      </c>
    </row>
    <row r="41" spans="15:31" x14ac:dyDescent="0.25">
      <c r="W41" s="143">
        <v>42424</v>
      </c>
      <c r="X41" s="12">
        <v>29.06</v>
      </c>
      <c r="Y41" s="12">
        <v>30.19</v>
      </c>
      <c r="Z41" s="12">
        <v>28.64</v>
      </c>
      <c r="AA41" s="12">
        <v>30.08</v>
      </c>
      <c r="AB41" s="105">
        <v>712300</v>
      </c>
      <c r="AC41" s="12">
        <v>30.08</v>
      </c>
      <c r="AD41" s="2">
        <f t="shared" si="1"/>
        <v>1.5500000000000007</v>
      </c>
      <c r="AE41" s="148">
        <f t="shared" si="2"/>
        <v>1.4160485502360043E-2</v>
      </c>
    </row>
    <row r="42" spans="15:31" x14ac:dyDescent="0.25">
      <c r="W42" s="143">
        <v>42423</v>
      </c>
      <c r="X42" s="12">
        <v>30.47</v>
      </c>
      <c r="Y42" s="12">
        <v>30.92</v>
      </c>
      <c r="Z42" s="12">
        <v>29.64</v>
      </c>
      <c r="AA42" s="12">
        <v>29.66</v>
      </c>
      <c r="AB42" s="105">
        <v>601100</v>
      </c>
      <c r="AC42" s="12">
        <v>29.66</v>
      </c>
      <c r="AD42" s="2">
        <f t="shared" si="1"/>
        <v>1.2800000000000011</v>
      </c>
      <c r="AE42" s="148">
        <f t="shared" si="2"/>
        <v>-3.3561420658194896E-2</v>
      </c>
    </row>
    <row r="43" spans="15:31" x14ac:dyDescent="0.25">
      <c r="W43" s="143">
        <v>42422</v>
      </c>
      <c r="X43" s="12">
        <v>30.59</v>
      </c>
      <c r="Y43" s="12">
        <v>31.15</v>
      </c>
      <c r="Z43" s="12">
        <v>30.42</v>
      </c>
      <c r="AA43" s="12">
        <v>30.69</v>
      </c>
      <c r="AB43" s="105">
        <v>693800</v>
      </c>
      <c r="AC43" s="12">
        <v>30.69</v>
      </c>
      <c r="AD43" s="2">
        <f t="shared" si="1"/>
        <v>0.72999999999999687</v>
      </c>
      <c r="AE43" s="148">
        <f t="shared" si="2"/>
        <v>1.8248175182481674E-2</v>
      </c>
    </row>
    <row r="44" spans="15:31" x14ac:dyDescent="0.25">
      <c r="W44" s="143">
        <v>42419</v>
      </c>
      <c r="X44" s="12">
        <v>30.23</v>
      </c>
      <c r="Y44" s="12">
        <v>30.4</v>
      </c>
      <c r="Z44" s="12">
        <v>29.57</v>
      </c>
      <c r="AA44" s="12">
        <v>30.14</v>
      </c>
      <c r="AB44" s="105">
        <v>986600</v>
      </c>
      <c r="AC44" s="12">
        <v>30.14</v>
      </c>
      <c r="AD44" s="2">
        <f t="shared" si="1"/>
        <v>0.82999999999999829</v>
      </c>
      <c r="AE44" s="148" t="e">
        <f t="shared" si="2"/>
        <v>#DIV/0!</v>
      </c>
    </row>
    <row r="45" spans="15:31" ht="20.25" thickBot="1" x14ac:dyDescent="0.35">
      <c r="O45" s="427" t="s">
        <v>78</v>
      </c>
      <c r="P45" s="427"/>
      <c r="T45" s="101" t="s">
        <v>115</v>
      </c>
      <c r="W45" s="143">
        <v>42419</v>
      </c>
      <c r="X45" s="12" t="s">
        <v>144</v>
      </c>
      <c r="Y45" s="12"/>
      <c r="Z45" s="12"/>
      <c r="AA45" s="12"/>
      <c r="AB45" s="105"/>
      <c r="AC45" s="12"/>
      <c r="AD45" s="2">
        <f t="shared" si="1"/>
        <v>0</v>
      </c>
      <c r="AE45" s="148">
        <f t="shared" si="2"/>
        <v>-1</v>
      </c>
    </row>
    <row r="46" spans="15:31" ht="15.75" thickTop="1" x14ac:dyDescent="0.25">
      <c r="O46" s="93">
        <v>1.1000000000000001</v>
      </c>
      <c r="P46" s="93">
        <f>O46*$Q$4</f>
        <v>39.006000000000007</v>
      </c>
      <c r="Q46" s="2"/>
      <c r="T46" s="199" t="s">
        <v>100</v>
      </c>
      <c r="U46" s="199">
        <v>35.49</v>
      </c>
      <c r="W46" s="143">
        <v>42418</v>
      </c>
      <c r="X46" s="12">
        <v>30.27</v>
      </c>
      <c r="Y46" s="12">
        <v>30.83</v>
      </c>
      <c r="Z46" s="12">
        <v>29.47</v>
      </c>
      <c r="AA46" s="12">
        <v>30.81</v>
      </c>
      <c r="AB46" s="105">
        <v>1507700</v>
      </c>
      <c r="AC46" s="12">
        <v>30.55</v>
      </c>
      <c r="AD46" s="2">
        <f t="shared" si="1"/>
        <v>1.3599999999999994</v>
      </c>
      <c r="AE46" s="148">
        <f t="shared" si="2"/>
        <v>3.284072249589487E-3</v>
      </c>
    </row>
    <row r="47" spans="15:31" x14ac:dyDescent="0.25">
      <c r="O47" s="93">
        <v>1.0900000000000001</v>
      </c>
      <c r="P47" s="93">
        <f t="shared" ref="P47:P66" si="5">O47*$Q$4</f>
        <v>38.651400000000002</v>
      </c>
      <c r="Q47" s="2"/>
      <c r="T47" s="199" t="s">
        <v>101</v>
      </c>
      <c r="U47" s="199">
        <v>35.54</v>
      </c>
      <c r="W47" s="143">
        <v>42417</v>
      </c>
      <c r="X47" s="12">
        <v>30.74</v>
      </c>
      <c r="Y47" s="12">
        <v>31.64</v>
      </c>
      <c r="Z47" s="12">
        <v>30.56</v>
      </c>
      <c r="AA47" s="12">
        <v>30.71</v>
      </c>
      <c r="AB47" s="105">
        <v>1467000</v>
      </c>
      <c r="AC47" s="12">
        <v>30.45</v>
      </c>
      <c r="AD47" s="2">
        <f t="shared" si="1"/>
        <v>1.0800000000000018</v>
      </c>
      <c r="AE47" s="148">
        <f t="shared" si="2"/>
        <v>1.1627906976744207E-2</v>
      </c>
    </row>
    <row r="48" spans="15:31" x14ac:dyDescent="0.25">
      <c r="O48" s="93">
        <v>1.08</v>
      </c>
      <c r="P48" s="93">
        <f t="shared" si="5"/>
        <v>38.296800000000005</v>
      </c>
      <c r="Q48" s="2"/>
      <c r="T48" s="199" t="s">
        <v>102</v>
      </c>
      <c r="U48" s="199" t="s">
        <v>405</v>
      </c>
      <c r="W48" s="143">
        <v>42416</v>
      </c>
      <c r="X48" s="12">
        <v>30.45</v>
      </c>
      <c r="Y48" s="12">
        <v>30.77</v>
      </c>
      <c r="Z48" s="12">
        <v>29.7</v>
      </c>
      <c r="AA48" s="12">
        <v>30.36</v>
      </c>
      <c r="AB48" s="105">
        <v>1056500</v>
      </c>
      <c r="AC48" s="12">
        <v>30.1</v>
      </c>
      <c r="AD48" s="2">
        <f t="shared" si="1"/>
        <v>1.0700000000000003</v>
      </c>
      <c r="AE48" s="148">
        <f t="shared" si="2"/>
        <v>1.5519568151147078E-2</v>
      </c>
    </row>
    <row r="49" spans="15:31" x14ac:dyDescent="0.25">
      <c r="O49" s="93">
        <v>1.07</v>
      </c>
      <c r="P49" s="93">
        <f t="shared" si="5"/>
        <v>37.9422</v>
      </c>
      <c r="Q49" s="2"/>
      <c r="T49" s="199" t="s">
        <v>103</v>
      </c>
      <c r="U49" s="199" t="s">
        <v>406</v>
      </c>
      <c r="W49" s="143">
        <v>42412</v>
      </c>
      <c r="X49" s="12">
        <v>28.4</v>
      </c>
      <c r="Y49" s="12">
        <v>30.02</v>
      </c>
      <c r="Z49" s="12">
        <v>28.32</v>
      </c>
      <c r="AA49" s="12">
        <v>29.89</v>
      </c>
      <c r="AB49" s="105">
        <v>1182900</v>
      </c>
      <c r="AC49" s="12">
        <v>29.64</v>
      </c>
      <c r="AD49" s="2">
        <f t="shared" si="1"/>
        <v>1.6999999999999993</v>
      </c>
      <c r="AE49" s="148">
        <f t="shared" si="2"/>
        <v>6.3890882986360475E-2</v>
      </c>
    </row>
    <row r="50" spans="15:31" x14ac:dyDescent="0.25">
      <c r="O50" s="93">
        <v>1.06</v>
      </c>
      <c r="P50" s="93">
        <f t="shared" si="5"/>
        <v>37.587600000000002</v>
      </c>
      <c r="Q50" s="2"/>
      <c r="T50" s="199" t="s">
        <v>104</v>
      </c>
      <c r="U50" s="199">
        <v>32</v>
      </c>
      <c r="W50" s="143">
        <v>42411</v>
      </c>
      <c r="X50" s="12">
        <v>27.75</v>
      </c>
      <c r="Y50" s="12">
        <v>28.58</v>
      </c>
      <c r="Z50" s="12">
        <v>27.63</v>
      </c>
      <c r="AA50" s="12">
        <v>28.1</v>
      </c>
      <c r="AB50" s="105">
        <v>965200</v>
      </c>
      <c r="AC50" s="12">
        <v>27.86</v>
      </c>
      <c r="AD50" s="2">
        <f t="shared" si="1"/>
        <v>0.94999999999999929</v>
      </c>
      <c r="AE50" s="148">
        <f t="shared" si="2"/>
        <v>-3.9327851269216341E-3</v>
      </c>
    </row>
    <row r="51" spans="15:31" x14ac:dyDescent="0.25">
      <c r="O51" s="93">
        <v>1.05</v>
      </c>
      <c r="P51" s="93">
        <f t="shared" si="5"/>
        <v>37.233000000000004</v>
      </c>
      <c r="Q51" s="2"/>
      <c r="T51" s="199" t="s">
        <v>105</v>
      </c>
      <c r="U51" s="199">
        <v>1.3574299999999999</v>
      </c>
      <c r="W51" s="143">
        <v>42410</v>
      </c>
      <c r="X51" s="12">
        <v>29</v>
      </c>
      <c r="Y51" s="12">
        <v>29.2</v>
      </c>
      <c r="Z51" s="12">
        <v>27.93</v>
      </c>
      <c r="AA51" s="12">
        <v>28.21</v>
      </c>
      <c r="AB51" s="105">
        <v>1155900</v>
      </c>
      <c r="AC51" s="12">
        <v>27.97</v>
      </c>
      <c r="AD51" s="2">
        <f t="shared" si="1"/>
        <v>1.2699999999999996</v>
      </c>
      <c r="AE51" s="148">
        <f t="shared" si="2"/>
        <v>-2.7468706536856846E-2</v>
      </c>
    </row>
    <row r="52" spans="15:31" x14ac:dyDescent="0.25">
      <c r="O52" s="93">
        <v>1.04</v>
      </c>
      <c r="P52" s="93">
        <f t="shared" si="5"/>
        <v>36.878399999999999</v>
      </c>
      <c r="Q52" s="2"/>
      <c r="T52" s="199" t="s">
        <v>106</v>
      </c>
      <c r="U52" s="199" t="s">
        <v>264</v>
      </c>
      <c r="W52" s="143">
        <v>42409</v>
      </c>
      <c r="X52" s="12">
        <v>28.5</v>
      </c>
      <c r="Y52" s="12">
        <v>29.69</v>
      </c>
      <c r="Z52" s="12">
        <v>28.5</v>
      </c>
      <c r="AA52" s="12">
        <v>29</v>
      </c>
      <c r="AB52" s="105">
        <v>1178900</v>
      </c>
      <c r="AC52" s="12">
        <v>28.76</v>
      </c>
      <c r="AD52" s="2">
        <f t="shared" si="1"/>
        <v>1.1900000000000013</v>
      </c>
      <c r="AE52" s="148">
        <f t="shared" si="2"/>
        <v>-2.7739251040220791E-3</v>
      </c>
    </row>
    <row r="53" spans="15:31" x14ac:dyDescent="0.25">
      <c r="O53" s="93">
        <v>1.03</v>
      </c>
      <c r="P53" s="93">
        <f t="shared" si="5"/>
        <v>36.523800000000001</v>
      </c>
      <c r="Q53" s="2"/>
      <c r="T53" s="199"/>
      <c r="U53" s="199"/>
      <c r="W53" s="143">
        <v>42408</v>
      </c>
      <c r="X53" s="12">
        <v>29.14</v>
      </c>
      <c r="Y53" s="12">
        <v>29.67</v>
      </c>
      <c r="Z53" s="12">
        <v>28.55</v>
      </c>
      <c r="AA53" s="12">
        <v>29.09</v>
      </c>
      <c r="AB53" s="105">
        <v>1122500</v>
      </c>
      <c r="AC53" s="12">
        <v>28.84</v>
      </c>
      <c r="AD53" s="2">
        <f t="shared" si="1"/>
        <v>1.120000000000001</v>
      </c>
      <c r="AE53" s="148">
        <f t="shared" si="2"/>
        <v>-1.4690809702767371E-2</v>
      </c>
    </row>
    <row r="54" spans="15:31" x14ac:dyDescent="0.25">
      <c r="O54" s="93">
        <v>1.02</v>
      </c>
      <c r="P54" s="93">
        <f t="shared" si="5"/>
        <v>36.169200000000004</v>
      </c>
      <c r="Q54" s="2"/>
      <c r="T54" s="199" t="s">
        <v>107</v>
      </c>
      <c r="U54" s="199" t="s">
        <v>407</v>
      </c>
      <c r="W54" s="143">
        <v>42405</v>
      </c>
      <c r="X54" s="12">
        <v>29.28</v>
      </c>
      <c r="Y54" s="12">
        <v>30.26</v>
      </c>
      <c r="Z54" s="12">
        <v>29.04</v>
      </c>
      <c r="AA54" s="12">
        <v>29.52</v>
      </c>
      <c r="AB54" s="105">
        <v>1454100</v>
      </c>
      <c r="AC54" s="12">
        <v>29.27</v>
      </c>
      <c r="AD54" s="2">
        <f t="shared" si="1"/>
        <v>1.2200000000000024</v>
      </c>
      <c r="AE54" s="148">
        <f t="shared" si="2"/>
        <v>6.8799449604401985E-3</v>
      </c>
    </row>
    <row r="55" spans="15:31" x14ac:dyDescent="0.25">
      <c r="O55" s="93">
        <v>1.01</v>
      </c>
      <c r="P55" s="93">
        <f t="shared" si="5"/>
        <v>35.814599999999999</v>
      </c>
      <c r="Q55" s="2"/>
      <c r="T55" s="199" t="s">
        <v>108</v>
      </c>
      <c r="U55" s="199" t="s">
        <v>300</v>
      </c>
      <c r="W55" s="143">
        <v>42404</v>
      </c>
      <c r="X55" s="12">
        <v>27.93</v>
      </c>
      <c r="Y55" s="12">
        <v>30.13</v>
      </c>
      <c r="Z55" s="12">
        <v>27.68</v>
      </c>
      <c r="AA55" s="12">
        <v>29.32</v>
      </c>
      <c r="AB55" s="105">
        <v>2103000</v>
      </c>
      <c r="AC55" s="12">
        <v>29.07</v>
      </c>
      <c r="AD55" s="2">
        <f t="shared" si="1"/>
        <v>2.4499999999999993</v>
      </c>
      <c r="AE55" s="148">
        <f t="shared" si="2"/>
        <v>4.643628509719222E-2</v>
      </c>
    </row>
    <row r="56" spans="15:31" x14ac:dyDescent="0.25">
      <c r="O56" s="93">
        <v>1</v>
      </c>
      <c r="P56" s="93">
        <f t="shared" si="5"/>
        <v>35.46</v>
      </c>
      <c r="Q56" s="2"/>
      <c r="T56" s="199" t="s">
        <v>109</v>
      </c>
      <c r="U56" s="200">
        <v>418119</v>
      </c>
      <c r="W56" s="143">
        <v>42403</v>
      </c>
      <c r="X56" s="12">
        <v>26.42</v>
      </c>
      <c r="Y56" s="12">
        <v>28.06</v>
      </c>
      <c r="Z56" s="12">
        <v>25.58</v>
      </c>
      <c r="AA56" s="12">
        <v>28.02</v>
      </c>
      <c r="AB56" s="105">
        <v>1776600</v>
      </c>
      <c r="AC56" s="12">
        <v>27.78</v>
      </c>
      <c r="AD56" s="2">
        <f t="shared" si="1"/>
        <v>2.4800000000000004</v>
      </c>
      <c r="AE56" s="148">
        <f t="shared" si="2"/>
        <v>9.8457888493475698E-2</v>
      </c>
    </row>
    <row r="57" spans="15:31" x14ac:dyDescent="0.25">
      <c r="O57" s="93">
        <v>0.99</v>
      </c>
      <c r="P57" s="93">
        <f t="shared" si="5"/>
        <v>35.105400000000003</v>
      </c>
      <c r="Q57" s="2"/>
      <c r="T57" s="199" t="s">
        <v>112</v>
      </c>
      <c r="U57" s="200">
        <v>964481</v>
      </c>
      <c r="W57" s="143">
        <v>42402</v>
      </c>
      <c r="X57" s="12">
        <v>25.66</v>
      </c>
      <c r="Y57" s="12">
        <v>25.73</v>
      </c>
      <c r="Z57" s="12">
        <v>25.12</v>
      </c>
      <c r="AA57" s="12">
        <v>25.51</v>
      </c>
      <c r="AB57" s="105">
        <v>1467900</v>
      </c>
      <c r="AC57" s="12">
        <v>25.29</v>
      </c>
      <c r="AD57" s="2">
        <f t="shared" si="1"/>
        <v>0.60999999999999943</v>
      </c>
      <c r="AE57" s="148">
        <f t="shared" si="2"/>
        <v>-2.4681835711531042E-2</v>
      </c>
    </row>
    <row r="58" spans="15:31" x14ac:dyDescent="0.25">
      <c r="O58" s="93">
        <v>0.98</v>
      </c>
      <c r="P58" s="93">
        <f t="shared" si="5"/>
        <v>34.750799999999998</v>
      </c>
      <c r="Q58" s="2"/>
      <c r="T58" s="199" t="s">
        <v>110</v>
      </c>
      <c r="U58" s="199" t="s">
        <v>408</v>
      </c>
      <c r="W58" s="143">
        <v>42401</v>
      </c>
      <c r="X58" s="12">
        <v>26.08</v>
      </c>
      <c r="Y58" s="12">
        <v>26.31</v>
      </c>
      <c r="Z58" s="12">
        <v>25.58</v>
      </c>
      <c r="AA58" s="12">
        <v>26.15</v>
      </c>
      <c r="AB58" s="105">
        <v>837200</v>
      </c>
      <c r="AC58" s="12">
        <v>25.93</v>
      </c>
      <c r="AD58" s="2">
        <f t="shared" si="1"/>
        <v>0.73000000000000043</v>
      </c>
      <c r="AE58" s="148">
        <f t="shared" si="2"/>
        <v>-1.519179642992774E-2</v>
      </c>
    </row>
    <row r="59" spans="15:31" x14ac:dyDescent="0.25">
      <c r="O59" s="93">
        <v>0.97</v>
      </c>
      <c r="P59" s="93">
        <f t="shared" si="5"/>
        <v>34.3962</v>
      </c>
      <c r="T59" s="199" t="s">
        <v>113</v>
      </c>
      <c r="U59" s="199" t="s">
        <v>132</v>
      </c>
      <c r="W59" s="143">
        <v>42398</v>
      </c>
      <c r="X59" s="12">
        <v>25.49</v>
      </c>
      <c r="Y59" s="12">
        <v>26.56</v>
      </c>
      <c r="Z59" s="12">
        <v>25.49</v>
      </c>
      <c r="AA59" s="12">
        <v>26.55</v>
      </c>
      <c r="AB59" s="105">
        <v>1098700</v>
      </c>
      <c r="AC59" s="12">
        <v>26.33</v>
      </c>
      <c r="AD59" s="2">
        <f t="shared" si="1"/>
        <v>1.0700000000000003</v>
      </c>
      <c r="AE59" s="148">
        <f t="shared" si="2"/>
        <v>4.4841269841269904E-2</v>
      </c>
    </row>
    <row r="60" spans="15:31" x14ac:dyDescent="0.25">
      <c r="O60" s="93">
        <v>0.96</v>
      </c>
      <c r="P60" s="93">
        <f t="shared" si="5"/>
        <v>34.041600000000003</v>
      </c>
      <c r="T60" s="199" t="s">
        <v>114</v>
      </c>
      <c r="U60" s="199">
        <v>-0.84</v>
      </c>
      <c r="W60" s="143">
        <v>42397</v>
      </c>
      <c r="X60" s="12">
        <v>25.45</v>
      </c>
      <c r="Y60" s="12">
        <v>25.86</v>
      </c>
      <c r="Z60" s="12">
        <v>24.98</v>
      </c>
      <c r="AA60" s="12">
        <v>25.41</v>
      </c>
      <c r="AB60" s="105">
        <v>885700</v>
      </c>
      <c r="AC60" s="12">
        <v>25.2</v>
      </c>
      <c r="AD60" s="2">
        <f t="shared" si="1"/>
        <v>0.87999999999999901</v>
      </c>
      <c r="AE60" s="148">
        <f t="shared" si="2"/>
        <v>1.0425020048115297E-2</v>
      </c>
    </row>
    <row r="61" spans="15:31" x14ac:dyDescent="0.25">
      <c r="O61" s="93">
        <v>0.95</v>
      </c>
      <c r="P61" s="93">
        <f t="shared" si="5"/>
        <v>33.686999999999998</v>
      </c>
      <c r="T61" s="199" t="s">
        <v>111</v>
      </c>
      <c r="U61" s="199" t="s">
        <v>301</v>
      </c>
      <c r="W61" s="143">
        <v>42396</v>
      </c>
      <c r="X61" s="12">
        <v>24.89</v>
      </c>
      <c r="Y61" s="12">
        <v>25.66</v>
      </c>
      <c r="Z61" s="12">
        <v>24.82</v>
      </c>
      <c r="AA61" s="12">
        <v>25.15</v>
      </c>
      <c r="AB61" s="105">
        <v>766500</v>
      </c>
      <c r="AC61" s="12">
        <v>24.94</v>
      </c>
      <c r="AD61" s="2">
        <f t="shared" si="1"/>
        <v>0.83999999999999986</v>
      </c>
      <c r="AE61" s="148">
        <f t="shared" si="2"/>
        <v>5.6451612903225534E-3</v>
      </c>
    </row>
    <row r="62" spans="15:31" x14ac:dyDescent="0.25">
      <c r="O62" s="93">
        <v>0.94</v>
      </c>
      <c r="P62" s="93">
        <f t="shared" si="5"/>
        <v>33.3324</v>
      </c>
      <c r="W62" s="143">
        <v>42395</v>
      </c>
      <c r="X62" s="12">
        <v>23.83</v>
      </c>
      <c r="Y62" s="12">
        <v>25.1</v>
      </c>
      <c r="Z62" s="12">
        <v>23.59</v>
      </c>
      <c r="AA62" s="12">
        <v>25.01</v>
      </c>
      <c r="AB62" s="105">
        <v>1276500</v>
      </c>
      <c r="AC62" s="12">
        <v>24.8</v>
      </c>
      <c r="AD62" s="2">
        <f t="shared" si="1"/>
        <v>1.5100000000000016</v>
      </c>
      <c r="AE62" s="148">
        <f t="shared" si="2"/>
        <v>5.7569296375266532E-2</v>
      </c>
    </row>
    <row r="63" spans="15:31" x14ac:dyDescent="0.25">
      <c r="O63" s="93">
        <v>0.93</v>
      </c>
      <c r="P63" s="93">
        <f t="shared" si="5"/>
        <v>32.977800000000002</v>
      </c>
      <c r="W63" s="143">
        <v>42394</v>
      </c>
      <c r="X63" s="12">
        <v>24.1</v>
      </c>
      <c r="Y63" s="12">
        <v>24.33</v>
      </c>
      <c r="Z63" s="12">
        <v>23.57</v>
      </c>
      <c r="AA63" s="12">
        <v>23.65</v>
      </c>
      <c r="AB63" s="105">
        <v>543000</v>
      </c>
      <c r="AC63" s="12">
        <v>23.45</v>
      </c>
      <c r="AD63" s="2">
        <f t="shared" si="1"/>
        <v>0.75999999999999801</v>
      </c>
      <c r="AE63" s="148">
        <f t="shared" si="2"/>
        <v>-2.5353283458021569E-2</v>
      </c>
    </row>
    <row r="64" spans="15:31" x14ac:dyDescent="0.25">
      <c r="O64" s="93">
        <v>0.92</v>
      </c>
      <c r="P64" s="93">
        <f t="shared" si="5"/>
        <v>32.623200000000004</v>
      </c>
      <c r="W64" s="143">
        <v>42391</v>
      </c>
      <c r="X64" s="12">
        <v>24.02</v>
      </c>
      <c r="Y64" s="12">
        <v>24.81</v>
      </c>
      <c r="Z64" s="12">
        <v>23.86</v>
      </c>
      <c r="AA64" s="12">
        <v>24.26</v>
      </c>
      <c r="AB64" s="105">
        <v>789700</v>
      </c>
      <c r="AC64" s="12">
        <v>24.06</v>
      </c>
      <c r="AD64" s="2">
        <f t="shared" si="1"/>
        <v>0.94999999999999929</v>
      </c>
      <c r="AE64" s="148">
        <f t="shared" si="2"/>
        <v>3.040685224839379E-2</v>
      </c>
    </row>
    <row r="65" spans="15:31" x14ac:dyDescent="0.25">
      <c r="O65" s="93">
        <v>0.91</v>
      </c>
      <c r="P65" s="93">
        <f t="shared" si="5"/>
        <v>32.268599999999999</v>
      </c>
      <c r="W65" s="143">
        <v>42390</v>
      </c>
      <c r="X65" s="12">
        <v>23.45</v>
      </c>
      <c r="Y65" s="12">
        <v>24.01</v>
      </c>
      <c r="Z65" s="12">
        <v>23.14</v>
      </c>
      <c r="AA65" s="12">
        <v>23.55</v>
      </c>
      <c r="AB65" s="105">
        <v>709400</v>
      </c>
      <c r="AC65" s="12">
        <v>23.35</v>
      </c>
      <c r="AD65" s="2">
        <f t="shared" si="1"/>
        <v>0.87000000000000099</v>
      </c>
      <c r="AE65" s="148">
        <f t="shared" si="2"/>
        <v>6.0318828091339149E-3</v>
      </c>
    </row>
    <row r="66" spans="15:31" x14ac:dyDescent="0.25">
      <c r="O66" s="93">
        <v>0.9</v>
      </c>
      <c r="P66" s="93">
        <f t="shared" si="5"/>
        <v>31.914000000000001</v>
      </c>
      <c r="W66" s="143">
        <v>42389</v>
      </c>
      <c r="X66" s="12">
        <v>22.69</v>
      </c>
      <c r="Y66" s="12">
        <v>23.62</v>
      </c>
      <c r="Z66" s="12">
        <v>22.22</v>
      </c>
      <c r="AA66" s="12">
        <v>23.41</v>
      </c>
      <c r="AB66" s="105">
        <v>1558900</v>
      </c>
      <c r="AC66" s="12">
        <v>23.21</v>
      </c>
      <c r="AD66" s="2">
        <f t="shared" si="1"/>
        <v>1.4000000000000021</v>
      </c>
      <c r="AE66" s="148">
        <f t="shared" si="2"/>
        <v>-3.8626609442059534E-3</v>
      </c>
    </row>
    <row r="67" spans="15:31" x14ac:dyDescent="0.25">
      <c r="W67" s="143">
        <v>42388</v>
      </c>
      <c r="X67" s="12">
        <v>24.37</v>
      </c>
      <c r="Y67" s="12">
        <v>24.7</v>
      </c>
      <c r="Z67" s="12">
        <v>23.22</v>
      </c>
      <c r="AA67" s="12">
        <v>23.5</v>
      </c>
      <c r="AB67" s="105">
        <v>991800</v>
      </c>
      <c r="AC67" s="12">
        <v>23.3</v>
      </c>
      <c r="AD67" s="2">
        <f t="shared" ref="AD67:AD68" si="6">Y67-Z67</f>
        <v>1.4800000000000004</v>
      </c>
      <c r="AE67" s="148">
        <f t="shared" ref="AE67" si="7">AC67/AC68-1</f>
        <v>-4.1546688605512028E-2</v>
      </c>
    </row>
    <row r="68" spans="15:31" x14ac:dyDescent="0.25">
      <c r="W68" s="143">
        <v>42384</v>
      </c>
      <c r="X68" s="12">
        <v>24.08</v>
      </c>
      <c r="Y68" s="12">
        <v>24.65</v>
      </c>
      <c r="Z68" s="12">
        <v>23.7</v>
      </c>
      <c r="AA68" s="12">
        <v>24.52</v>
      </c>
      <c r="AB68" s="105">
        <v>646200</v>
      </c>
      <c r="AC68" s="12">
        <v>24.31</v>
      </c>
      <c r="AD68" s="2">
        <f t="shared" si="6"/>
        <v>0.94999999999999929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42480</v>
      </c>
      <c r="X2" s="12">
        <v>105.42</v>
      </c>
      <c r="Y2" s="12">
        <v>106.11</v>
      </c>
      <c r="Z2" s="12">
        <v>105.2</v>
      </c>
      <c r="AA2" s="12">
        <v>105.53</v>
      </c>
      <c r="AB2" s="105">
        <v>3815700</v>
      </c>
      <c r="AC2" s="12">
        <v>105.53</v>
      </c>
      <c r="AD2" s="2">
        <f>Y2-Z2</f>
        <v>0.90999999999999659</v>
      </c>
      <c r="AE2" s="148">
        <f>AC2/AC3-1</f>
        <v>5.0476190476189675E-3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105.53</v>
      </c>
      <c r="W3" s="143">
        <v>42479</v>
      </c>
      <c r="X3" s="12">
        <v>105.6</v>
      </c>
      <c r="Y3" s="12">
        <v>106.29</v>
      </c>
      <c r="Z3" s="12">
        <v>104.51</v>
      </c>
      <c r="AA3" s="12">
        <v>105</v>
      </c>
      <c r="AB3" s="105">
        <v>3835200</v>
      </c>
      <c r="AC3" s="12">
        <v>105</v>
      </c>
      <c r="AD3" s="2">
        <f t="shared" ref="AD3:AD66" si="0">Y3-Z3</f>
        <v>1.7800000000000011</v>
      </c>
      <c r="AE3" s="148">
        <f t="shared" ref="AE3:AE66" si="1">AC3/AC4-1</f>
        <v>-1.2365642537809363E-3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105.53</v>
      </c>
      <c r="W4" s="143">
        <v>42478</v>
      </c>
      <c r="X4" s="12">
        <v>104.63</v>
      </c>
      <c r="Y4" s="12">
        <v>105.34</v>
      </c>
      <c r="Z4" s="12">
        <v>104.03</v>
      </c>
      <c r="AA4" s="12">
        <v>105.13</v>
      </c>
      <c r="AB4" s="105">
        <v>2809100</v>
      </c>
      <c r="AC4" s="12">
        <v>105.13</v>
      </c>
      <c r="AD4" s="2">
        <f t="shared" si="0"/>
        <v>1.3100000000000023</v>
      </c>
      <c r="AE4" s="148">
        <f t="shared" si="1"/>
        <v>5.3552644161805052E-3</v>
      </c>
    </row>
    <row r="5" spans="1:31" x14ac:dyDescent="0.25">
      <c r="O5" s="13" t="s">
        <v>67</v>
      </c>
      <c r="Q5" s="3">
        <f>Q4*Q2</f>
        <v>0</v>
      </c>
      <c r="W5" s="143">
        <v>42475</v>
      </c>
      <c r="X5" s="12">
        <v>104.47</v>
      </c>
      <c r="Y5" s="12">
        <v>105.16</v>
      </c>
      <c r="Z5" s="12">
        <v>104.21</v>
      </c>
      <c r="AA5" s="12">
        <v>104.57</v>
      </c>
      <c r="AB5" s="105">
        <v>3759700</v>
      </c>
      <c r="AC5" s="12">
        <v>104.57</v>
      </c>
      <c r="AD5" s="2">
        <f t="shared" si="0"/>
        <v>0.95000000000000284</v>
      </c>
      <c r="AE5" s="148">
        <f t="shared" si="1"/>
        <v>-1.0508215513949093E-3</v>
      </c>
    </row>
    <row r="6" spans="1:31" x14ac:dyDescent="0.25">
      <c r="O6" s="13" t="s">
        <v>64</v>
      </c>
      <c r="Q6" s="2">
        <f>Q3*Q2</f>
        <v>0</v>
      </c>
      <c r="W6" s="143">
        <v>42474</v>
      </c>
      <c r="X6" s="12">
        <v>105</v>
      </c>
      <c r="Y6" s="12">
        <v>105.43</v>
      </c>
      <c r="Z6" s="12">
        <v>101.25</v>
      </c>
      <c r="AA6" s="12">
        <v>104.68</v>
      </c>
      <c r="AB6" s="105">
        <v>5215800</v>
      </c>
      <c r="AC6" s="12">
        <v>104.68</v>
      </c>
      <c r="AD6" s="2">
        <f t="shared" si="0"/>
        <v>4.1800000000000068</v>
      </c>
      <c r="AE6" s="148">
        <f t="shared" si="1"/>
        <v>6.691520887105451E-4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42473</v>
      </c>
      <c r="X7" s="12">
        <v>103.63</v>
      </c>
      <c r="Y7" s="12">
        <v>104.75</v>
      </c>
      <c r="Z7" s="12">
        <v>103.61</v>
      </c>
      <c r="AA7" s="12">
        <v>104.61</v>
      </c>
      <c r="AB7" s="105">
        <v>3642400</v>
      </c>
      <c r="AC7" s="12">
        <v>104.61</v>
      </c>
      <c r="AD7" s="2">
        <f t="shared" si="0"/>
        <v>1.1400000000000006</v>
      </c>
      <c r="AE7" s="148">
        <f t="shared" si="1"/>
        <v>1.4842840512223621E-2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42472</v>
      </c>
      <c r="X8" s="12">
        <v>102.29</v>
      </c>
      <c r="Y8" s="12">
        <v>103.48</v>
      </c>
      <c r="Z8" s="12">
        <v>102.29</v>
      </c>
      <c r="AA8" s="12">
        <v>103.08</v>
      </c>
      <c r="AB8" s="105">
        <v>3135500</v>
      </c>
      <c r="AC8" s="12">
        <v>103.08</v>
      </c>
      <c r="AD8" s="2">
        <f t="shared" si="0"/>
        <v>1.1899999999999977</v>
      </c>
      <c r="AE8" s="148">
        <f t="shared" si="1"/>
        <v>9.203054630898766E-3</v>
      </c>
    </row>
    <row r="9" spans="1:31" x14ac:dyDescent="0.25">
      <c r="W9" s="143">
        <v>42471</v>
      </c>
      <c r="X9" s="12">
        <v>101.58</v>
      </c>
      <c r="Y9" s="12">
        <v>102.93</v>
      </c>
      <c r="Z9" s="12">
        <v>101.11</v>
      </c>
      <c r="AA9" s="12">
        <v>102.14</v>
      </c>
      <c r="AB9" s="105">
        <v>4578400</v>
      </c>
      <c r="AC9" s="12">
        <v>102.14</v>
      </c>
      <c r="AD9" s="2">
        <f t="shared" si="0"/>
        <v>1.8200000000000074</v>
      </c>
      <c r="AE9" s="148">
        <f t="shared" si="1"/>
        <v>8.0931701539677103E-3</v>
      </c>
    </row>
    <row r="10" spans="1:31" x14ac:dyDescent="0.25">
      <c r="W10" s="143">
        <v>42468</v>
      </c>
      <c r="X10" s="12">
        <v>101.44</v>
      </c>
      <c r="Y10" s="12">
        <v>102.35</v>
      </c>
      <c r="Z10" s="12">
        <v>100.96</v>
      </c>
      <c r="AA10" s="12">
        <v>101.32</v>
      </c>
      <c r="AB10" s="105">
        <v>2731800</v>
      </c>
      <c r="AC10" s="12">
        <v>101.32</v>
      </c>
      <c r="AD10" s="2">
        <f t="shared" si="0"/>
        <v>1.3900000000000006</v>
      </c>
      <c r="AE10" s="148">
        <f t="shared" si="1"/>
        <v>4.2620675983744416E-3</v>
      </c>
    </row>
    <row r="11" spans="1:31" x14ac:dyDescent="0.25">
      <c r="W11" s="143">
        <v>42467</v>
      </c>
      <c r="X11" s="12">
        <v>99.9</v>
      </c>
      <c r="Y11" s="12">
        <v>101.41</v>
      </c>
      <c r="Z11" s="12">
        <v>99.67</v>
      </c>
      <c r="AA11" s="12">
        <v>100.89</v>
      </c>
      <c r="AB11" s="105">
        <v>3828800</v>
      </c>
      <c r="AC11" s="12">
        <v>100.89</v>
      </c>
      <c r="AD11" s="2">
        <f t="shared" si="0"/>
        <v>1.7399999999999949</v>
      </c>
      <c r="AE11" s="148">
        <f t="shared" si="1"/>
        <v>5.1808309255754192E-3</v>
      </c>
    </row>
    <row r="12" spans="1:31" x14ac:dyDescent="0.25">
      <c r="W12" s="143">
        <v>42466</v>
      </c>
      <c r="X12" s="12">
        <v>99.59</v>
      </c>
      <c r="Y12" s="12">
        <v>100.54</v>
      </c>
      <c r="Z12" s="12">
        <v>98.42</v>
      </c>
      <c r="AA12" s="12">
        <v>100.37</v>
      </c>
      <c r="AB12" s="105">
        <v>5054800</v>
      </c>
      <c r="AC12" s="12">
        <v>100.37</v>
      </c>
      <c r="AD12" s="2">
        <f t="shared" si="0"/>
        <v>2.1200000000000045</v>
      </c>
      <c r="AE12" s="148">
        <f t="shared" si="1"/>
        <v>5.1071500100141609E-3</v>
      </c>
    </row>
    <row r="13" spans="1:31" x14ac:dyDescent="0.25">
      <c r="W13" s="143">
        <v>42465</v>
      </c>
      <c r="X13" s="12">
        <v>99.75</v>
      </c>
      <c r="Y13" s="12">
        <v>100.35</v>
      </c>
      <c r="Z13" s="12">
        <v>99.34</v>
      </c>
      <c r="AA13" s="12">
        <v>99.86</v>
      </c>
      <c r="AB13" s="105">
        <v>3110800</v>
      </c>
      <c r="AC13" s="12">
        <v>99.86</v>
      </c>
      <c r="AD13" s="2">
        <f t="shared" si="0"/>
        <v>1.0099999999999909</v>
      </c>
      <c r="AE13" s="148">
        <f t="shared" si="1"/>
        <v>-4.0889598085169787E-3</v>
      </c>
    </row>
    <row r="14" spans="1:31" x14ac:dyDescent="0.25">
      <c r="W14" s="143">
        <v>42464</v>
      </c>
      <c r="X14" s="12">
        <v>100.3</v>
      </c>
      <c r="Y14" s="12">
        <v>101.18</v>
      </c>
      <c r="Z14" s="12">
        <v>99.8</v>
      </c>
      <c r="AA14" s="12">
        <v>100.27</v>
      </c>
      <c r="AB14" s="105">
        <v>3707400</v>
      </c>
      <c r="AC14" s="12">
        <v>100.27</v>
      </c>
      <c r="AD14" s="2">
        <f t="shared" si="0"/>
        <v>1.3800000000000097</v>
      </c>
      <c r="AE14" s="148">
        <f t="shared" si="1"/>
        <v>3.0009002700810417E-3</v>
      </c>
    </row>
    <row r="15" spans="1:31" x14ac:dyDescent="0.25">
      <c r="W15" s="143">
        <v>42461</v>
      </c>
      <c r="X15" s="12">
        <v>99.39</v>
      </c>
      <c r="Y15" s="12">
        <v>100.46</v>
      </c>
      <c r="Z15" s="12">
        <v>98.82</v>
      </c>
      <c r="AA15" s="12">
        <v>99.97</v>
      </c>
      <c r="AB15" s="105">
        <v>4018100</v>
      </c>
      <c r="AC15" s="12">
        <v>99.97</v>
      </c>
      <c r="AD15" s="2">
        <f t="shared" si="0"/>
        <v>1.6400000000000006</v>
      </c>
      <c r="AE15" s="148">
        <f t="shared" si="1"/>
        <v>-1.2987012987012436E-3</v>
      </c>
    </row>
    <row r="16" spans="1:31" x14ac:dyDescent="0.25">
      <c r="W16" s="143">
        <v>42460</v>
      </c>
      <c r="X16" s="12">
        <v>100.08</v>
      </c>
      <c r="Y16" s="12">
        <v>100.42</v>
      </c>
      <c r="Z16" s="12">
        <v>98.99</v>
      </c>
      <c r="AA16" s="12">
        <v>100.1</v>
      </c>
      <c r="AB16" s="105">
        <v>3803400</v>
      </c>
      <c r="AC16" s="12">
        <v>100.1</v>
      </c>
      <c r="AD16" s="2">
        <f t="shared" si="0"/>
        <v>1.4300000000000068</v>
      </c>
      <c r="AE16" s="148">
        <f t="shared" si="1"/>
        <v>-1.4962593516210099E-3</v>
      </c>
    </row>
    <row r="17" spans="9:31" x14ac:dyDescent="0.25">
      <c r="W17" s="143">
        <v>42459</v>
      </c>
      <c r="X17" s="12">
        <v>100.82</v>
      </c>
      <c r="Y17" s="12">
        <v>101</v>
      </c>
      <c r="Z17" s="12">
        <v>99.9</v>
      </c>
      <c r="AA17" s="12">
        <v>100.25</v>
      </c>
      <c r="AB17" s="105">
        <v>3006900</v>
      </c>
      <c r="AC17" s="12">
        <v>100.25</v>
      </c>
      <c r="AD17" s="2">
        <f t="shared" si="0"/>
        <v>1.0999999999999943</v>
      </c>
      <c r="AE17" s="148">
        <f t="shared" si="1"/>
        <v>1.2984418697561395E-3</v>
      </c>
    </row>
    <row r="18" spans="9:31" x14ac:dyDescent="0.25">
      <c r="W18" s="143">
        <v>42458</v>
      </c>
      <c r="X18" s="12">
        <v>98.41</v>
      </c>
      <c r="Y18" s="12">
        <v>100.32</v>
      </c>
      <c r="Z18" s="12">
        <v>98.08</v>
      </c>
      <c r="AA18" s="12">
        <v>100.12</v>
      </c>
      <c r="AB18" s="105">
        <v>3730000</v>
      </c>
      <c r="AC18" s="12">
        <v>100.12</v>
      </c>
      <c r="AD18" s="2">
        <f t="shared" si="0"/>
        <v>2.2399999999999949</v>
      </c>
      <c r="AE18" s="148">
        <f t="shared" si="1"/>
        <v>1.2233343443534661E-2</v>
      </c>
    </row>
    <row r="19" spans="9:31" x14ac:dyDescent="0.25">
      <c r="I19" s="2"/>
      <c r="W19" s="143">
        <v>42457</v>
      </c>
      <c r="X19" s="12">
        <v>98.96</v>
      </c>
      <c r="Y19" s="12">
        <v>99.29</v>
      </c>
      <c r="Z19" s="12">
        <v>98.65</v>
      </c>
      <c r="AA19" s="12">
        <v>98.91</v>
      </c>
      <c r="AB19" s="105">
        <v>2276700</v>
      </c>
      <c r="AC19" s="12">
        <v>98.91</v>
      </c>
      <c r="AD19" s="2">
        <f t="shared" si="0"/>
        <v>0.64000000000000057</v>
      </c>
      <c r="AE19" s="148">
        <f t="shared" si="1"/>
        <v>-1.5142337976984388E-3</v>
      </c>
    </row>
    <row r="20" spans="9:31" x14ac:dyDescent="0.25">
      <c r="W20" s="143">
        <v>42453</v>
      </c>
      <c r="X20" s="12">
        <v>98.15</v>
      </c>
      <c r="Y20" s="12">
        <v>99.08</v>
      </c>
      <c r="Z20" s="12">
        <v>98</v>
      </c>
      <c r="AA20" s="12">
        <v>99.06</v>
      </c>
      <c r="AB20" s="105">
        <v>2847000</v>
      </c>
      <c r="AC20" s="12">
        <v>99.06</v>
      </c>
      <c r="AD20" s="2">
        <f t="shared" si="0"/>
        <v>1.0799999999999983</v>
      </c>
      <c r="AE20" s="148">
        <f t="shared" si="1"/>
        <v>-5.044899606497788E-4</v>
      </c>
    </row>
    <row r="21" spans="9:31" x14ac:dyDescent="0.25">
      <c r="W21" s="143">
        <v>42452</v>
      </c>
      <c r="X21" s="12">
        <v>98.77</v>
      </c>
      <c r="Y21" s="12">
        <v>99.47</v>
      </c>
      <c r="Z21" s="12">
        <v>98.28</v>
      </c>
      <c r="AA21" s="12">
        <v>99.11</v>
      </c>
      <c r="AB21" s="105">
        <v>3226900</v>
      </c>
      <c r="AC21" s="12">
        <v>99.11</v>
      </c>
      <c r="AD21" s="2">
        <f t="shared" si="0"/>
        <v>1.1899999999999977</v>
      </c>
      <c r="AE21" s="148">
        <f t="shared" si="1"/>
        <v>4.5611189945267139E-3</v>
      </c>
    </row>
    <row r="22" spans="9:31" x14ac:dyDescent="0.25">
      <c r="W22" s="143">
        <v>42451</v>
      </c>
      <c r="X22" s="12">
        <v>98.68</v>
      </c>
      <c r="Y22" s="12">
        <v>99.27</v>
      </c>
      <c r="Z22" s="12">
        <v>98.31</v>
      </c>
      <c r="AA22" s="12">
        <v>98.66</v>
      </c>
      <c r="AB22" s="105">
        <v>3507900</v>
      </c>
      <c r="AC22" s="12">
        <v>98.66</v>
      </c>
      <c r="AD22" s="2">
        <f t="shared" si="0"/>
        <v>0.95999999999999375</v>
      </c>
      <c r="AE22" s="148">
        <f t="shared" si="1"/>
        <v>-5.1426842795200267E-3</v>
      </c>
    </row>
    <row r="23" spans="9:31" x14ac:dyDescent="0.25">
      <c r="W23" s="143">
        <v>42450</v>
      </c>
      <c r="X23" s="12">
        <v>99.08</v>
      </c>
      <c r="Y23" s="12">
        <v>99.6</v>
      </c>
      <c r="Z23" s="12">
        <v>98.79</v>
      </c>
      <c r="AA23" s="12">
        <v>99.17</v>
      </c>
      <c r="AB23" s="105">
        <v>3926000</v>
      </c>
      <c r="AC23" s="12">
        <v>99.17</v>
      </c>
      <c r="AD23" s="2">
        <f t="shared" si="0"/>
        <v>0.80999999999998806</v>
      </c>
      <c r="AE23" s="148">
        <f t="shared" si="1"/>
        <v>1.2115093387179421E-3</v>
      </c>
    </row>
    <row r="24" spans="9:31" x14ac:dyDescent="0.25">
      <c r="W24" s="143">
        <v>42447</v>
      </c>
      <c r="X24" s="12">
        <v>99.21</v>
      </c>
      <c r="Y24" s="12">
        <v>100.29</v>
      </c>
      <c r="Z24" s="12">
        <v>98.82</v>
      </c>
      <c r="AA24" s="12">
        <v>99.05</v>
      </c>
      <c r="AB24" s="105">
        <v>9422000</v>
      </c>
      <c r="AC24" s="12">
        <v>99.05</v>
      </c>
      <c r="AD24" s="2">
        <f t="shared" si="0"/>
        <v>1.4700000000000131</v>
      </c>
      <c r="AE24" s="148">
        <f t="shared" si="1"/>
        <v>2.1246458923511735E-3</v>
      </c>
    </row>
    <row r="25" spans="9:31" x14ac:dyDescent="0.25">
      <c r="W25" s="143">
        <v>42446</v>
      </c>
      <c r="X25" s="12">
        <v>97.82</v>
      </c>
      <c r="Y25" s="12">
        <v>99.27</v>
      </c>
      <c r="Z25" s="12">
        <v>97.39</v>
      </c>
      <c r="AA25" s="12">
        <v>98.84</v>
      </c>
      <c r="AB25" s="105">
        <v>4159600</v>
      </c>
      <c r="AC25" s="12">
        <v>98.84</v>
      </c>
      <c r="AD25" s="2">
        <f t="shared" si="0"/>
        <v>1.8799999999999955</v>
      </c>
      <c r="AE25" s="148">
        <f t="shared" si="1"/>
        <v>1.3847574110165128E-2</v>
      </c>
    </row>
    <row r="26" spans="9:31" x14ac:dyDescent="0.25">
      <c r="W26" s="143">
        <v>42445</v>
      </c>
      <c r="X26" s="12">
        <v>96.2</v>
      </c>
      <c r="Y26" s="12">
        <v>98</v>
      </c>
      <c r="Z26" s="12">
        <v>96</v>
      </c>
      <c r="AA26" s="12">
        <v>97.49</v>
      </c>
      <c r="AB26" s="105">
        <v>4555000</v>
      </c>
      <c r="AC26" s="12">
        <v>97.49</v>
      </c>
      <c r="AD26" s="2">
        <f t="shared" si="0"/>
        <v>2</v>
      </c>
      <c r="AE26" s="148">
        <f t="shared" si="1"/>
        <v>1.2462353307716167E-2</v>
      </c>
    </row>
    <row r="27" spans="9:31" x14ac:dyDescent="0.25">
      <c r="W27" s="143">
        <v>42444</v>
      </c>
      <c r="X27" s="12">
        <v>96.06</v>
      </c>
      <c r="Y27" s="12">
        <v>96.7</v>
      </c>
      <c r="Z27" s="12">
        <v>95.88</v>
      </c>
      <c r="AA27" s="12">
        <v>96.29</v>
      </c>
      <c r="AB27" s="105">
        <v>2750100</v>
      </c>
      <c r="AC27" s="12">
        <v>96.29</v>
      </c>
      <c r="AD27" s="2">
        <f t="shared" si="0"/>
        <v>0.82000000000000739</v>
      </c>
      <c r="AE27" s="148">
        <f t="shared" si="1"/>
        <v>-5.5767840545284386E-3</v>
      </c>
    </row>
    <row r="28" spans="9:31" x14ac:dyDescent="0.25">
      <c r="W28" s="143">
        <v>42443</v>
      </c>
      <c r="X28" s="12">
        <v>96.3</v>
      </c>
      <c r="Y28" s="12">
        <v>97.37</v>
      </c>
      <c r="Z28" s="12">
        <v>96.29</v>
      </c>
      <c r="AA28" s="12">
        <v>96.83</v>
      </c>
      <c r="AB28" s="105">
        <v>3972100</v>
      </c>
      <c r="AC28" s="12">
        <v>96.83</v>
      </c>
      <c r="AD28" s="2">
        <f t="shared" si="0"/>
        <v>1.0799999999999983</v>
      </c>
      <c r="AE28" s="148">
        <f t="shared" si="1"/>
        <v>8.268733850129717E-4</v>
      </c>
    </row>
    <row r="29" spans="9:31" x14ac:dyDescent="0.25">
      <c r="W29" s="143">
        <v>42440</v>
      </c>
      <c r="X29" s="12">
        <v>97.18</v>
      </c>
      <c r="Y29" s="12">
        <v>97.65</v>
      </c>
      <c r="Z29" s="12">
        <v>96.47</v>
      </c>
      <c r="AA29" s="12">
        <v>96.75</v>
      </c>
      <c r="AB29" s="105">
        <v>4027800</v>
      </c>
      <c r="AC29" s="12">
        <v>96.75</v>
      </c>
      <c r="AD29" s="2">
        <f t="shared" si="0"/>
        <v>1.1800000000000068</v>
      </c>
      <c r="AE29" s="148">
        <f t="shared" si="1"/>
        <v>5.926388022457818E-3</v>
      </c>
    </row>
    <row r="30" spans="9:31" x14ac:dyDescent="0.25">
      <c r="W30" s="143">
        <v>42439</v>
      </c>
      <c r="X30" s="12">
        <v>96.6</v>
      </c>
      <c r="Y30" s="12">
        <v>97.12</v>
      </c>
      <c r="Z30" s="12">
        <v>95.05</v>
      </c>
      <c r="AA30" s="12">
        <v>96.18</v>
      </c>
      <c r="AB30" s="105">
        <v>4798300</v>
      </c>
      <c r="AC30" s="12">
        <v>96.18</v>
      </c>
      <c r="AD30" s="2">
        <f t="shared" si="0"/>
        <v>2.0700000000000074</v>
      </c>
      <c r="AE30" s="148">
        <f t="shared" si="1"/>
        <v>-4.3478260869563856E-3</v>
      </c>
    </row>
    <row r="31" spans="9:31" x14ac:dyDescent="0.25">
      <c r="W31" s="143">
        <v>42438</v>
      </c>
      <c r="X31" s="12">
        <v>97.32</v>
      </c>
      <c r="Y31" s="12">
        <v>97.48</v>
      </c>
      <c r="Z31" s="12">
        <v>96.4</v>
      </c>
      <c r="AA31" s="12">
        <v>96.6</v>
      </c>
      <c r="AB31" s="105">
        <v>4158900</v>
      </c>
      <c r="AC31" s="12">
        <v>96.6</v>
      </c>
      <c r="AD31" s="2">
        <f t="shared" si="0"/>
        <v>1.0799999999999983</v>
      </c>
      <c r="AE31" s="148">
        <f t="shared" si="1"/>
        <v>-3.0959752321982892E-3</v>
      </c>
    </row>
    <row r="32" spans="9:31" x14ac:dyDescent="0.25">
      <c r="W32" s="143">
        <v>42437</v>
      </c>
      <c r="X32" s="12">
        <v>96.14</v>
      </c>
      <c r="Y32" s="12">
        <v>97.49</v>
      </c>
      <c r="Z32" s="12">
        <v>96.13</v>
      </c>
      <c r="AA32" s="12">
        <v>96.9</v>
      </c>
      <c r="AB32" s="105">
        <v>5341900</v>
      </c>
      <c r="AC32" s="12">
        <v>96.9</v>
      </c>
      <c r="AD32" s="2">
        <f t="shared" si="0"/>
        <v>1.3599999999999994</v>
      </c>
      <c r="AE32" s="148">
        <f t="shared" si="1"/>
        <v>-2.0635575732563805E-4</v>
      </c>
    </row>
    <row r="33" spans="15:31" x14ac:dyDescent="0.25">
      <c r="W33" s="143">
        <v>42436</v>
      </c>
      <c r="X33" s="12">
        <v>96.55</v>
      </c>
      <c r="Y33" s="12">
        <v>97.46</v>
      </c>
      <c r="Z33" s="12">
        <v>96.05</v>
      </c>
      <c r="AA33" s="12">
        <v>96.92</v>
      </c>
      <c r="AB33" s="105">
        <v>6296100</v>
      </c>
      <c r="AC33" s="12">
        <v>96.92</v>
      </c>
      <c r="AD33" s="2">
        <f t="shared" si="0"/>
        <v>1.4099999999999966</v>
      </c>
      <c r="AE33" s="148">
        <f t="shared" si="1"/>
        <v>-8.2474226804118977E-4</v>
      </c>
    </row>
    <row r="34" spans="15:31" x14ac:dyDescent="0.25">
      <c r="W34" s="143">
        <v>42433</v>
      </c>
      <c r="X34" s="12">
        <v>96.17</v>
      </c>
      <c r="Y34" s="12">
        <v>97.3</v>
      </c>
      <c r="Z34" s="12">
        <v>95.78</v>
      </c>
      <c r="AA34" s="12">
        <v>97</v>
      </c>
      <c r="AB34" s="105">
        <v>4620600</v>
      </c>
      <c r="AC34" s="12">
        <v>97</v>
      </c>
      <c r="AD34" s="2">
        <f t="shared" si="0"/>
        <v>1.519999999999996</v>
      </c>
      <c r="AE34" s="148">
        <f t="shared" si="1"/>
        <v>9.2602226615337013E-3</v>
      </c>
    </row>
    <row r="35" spans="15:31" x14ac:dyDescent="0.25">
      <c r="W35" s="143">
        <v>42432</v>
      </c>
      <c r="X35" s="12">
        <v>95.2</v>
      </c>
      <c r="Y35" s="12">
        <v>96.15</v>
      </c>
      <c r="Z35" s="12">
        <v>95.07</v>
      </c>
      <c r="AA35" s="12">
        <v>96.11</v>
      </c>
      <c r="AB35" s="105">
        <v>4590100</v>
      </c>
      <c r="AC35" s="12">
        <v>96.11</v>
      </c>
      <c r="AD35" s="2">
        <f t="shared" si="0"/>
        <v>1.0800000000000125</v>
      </c>
      <c r="AE35" s="148">
        <f t="shared" si="1"/>
        <v>6.0713911860148517E-3</v>
      </c>
    </row>
    <row r="36" spans="15:31" x14ac:dyDescent="0.25">
      <c r="W36" s="143">
        <v>42431</v>
      </c>
      <c r="X36" s="12">
        <v>94.76</v>
      </c>
      <c r="Y36" s="12">
        <v>96</v>
      </c>
      <c r="Z36" s="12">
        <v>94.4</v>
      </c>
      <c r="AA36" s="12">
        <v>95.53</v>
      </c>
      <c r="AB36" s="105">
        <v>5419000</v>
      </c>
      <c r="AC36" s="12">
        <v>95.53</v>
      </c>
      <c r="AD36" s="2">
        <f t="shared" si="0"/>
        <v>1.5999999999999943</v>
      </c>
      <c r="AE36" s="148">
        <f t="shared" si="1"/>
        <v>5.0499736980536003E-3</v>
      </c>
    </row>
    <row r="37" spans="15:31" x14ac:dyDescent="0.25">
      <c r="W37" s="143">
        <v>42430</v>
      </c>
      <c r="X37" s="12">
        <v>92.22</v>
      </c>
      <c r="Y37" s="12">
        <v>95.05</v>
      </c>
      <c r="Z37" s="12">
        <v>92.07</v>
      </c>
      <c r="AA37" s="12">
        <v>95.05</v>
      </c>
      <c r="AB37" s="105">
        <v>12339800</v>
      </c>
      <c r="AC37" s="12">
        <v>95.05</v>
      </c>
      <c r="AD37" s="2">
        <f t="shared" si="0"/>
        <v>2.980000000000004</v>
      </c>
      <c r="AE37" s="148">
        <f t="shared" si="1"/>
        <v>-1.6249223763196152E-2</v>
      </c>
    </row>
    <row r="38" spans="15:31" x14ac:dyDescent="0.25">
      <c r="W38" s="143">
        <v>42429</v>
      </c>
      <c r="X38" s="12">
        <v>97.43</v>
      </c>
      <c r="Y38" s="12">
        <v>98.87</v>
      </c>
      <c r="Z38" s="12">
        <v>96.51</v>
      </c>
      <c r="AA38" s="12">
        <v>96.62</v>
      </c>
      <c r="AB38" s="105">
        <v>7911400</v>
      </c>
      <c r="AC38" s="12">
        <v>96.62</v>
      </c>
      <c r="AD38" s="2">
        <f t="shared" si="0"/>
        <v>2.3599999999999994</v>
      </c>
      <c r="AE38" s="148">
        <f t="shared" si="1"/>
        <v>-1.0953014638141023E-2</v>
      </c>
    </row>
    <row r="39" spans="15:31" ht="20.25" thickBot="1" x14ac:dyDescent="0.35">
      <c r="P39" s="427" t="s">
        <v>78</v>
      </c>
      <c r="Q39" s="427"/>
      <c r="T39" s="101" t="s">
        <v>115</v>
      </c>
      <c r="W39" s="143">
        <v>42426</v>
      </c>
      <c r="X39" s="12">
        <v>100.21</v>
      </c>
      <c r="Y39" s="12">
        <v>100.55</v>
      </c>
      <c r="Z39" s="12">
        <v>96.5</v>
      </c>
      <c r="AA39" s="12">
        <v>97.69</v>
      </c>
      <c r="AB39" s="105">
        <v>14653100</v>
      </c>
      <c r="AC39" s="12">
        <v>97.69</v>
      </c>
      <c r="AD39" s="2">
        <f t="shared" si="0"/>
        <v>4.0499999999999972</v>
      </c>
      <c r="AE39" s="148">
        <f t="shared" si="1"/>
        <v>-3.8747833180381441E-3</v>
      </c>
    </row>
    <row r="40" spans="15:31" ht="15.75" thickTop="1" x14ac:dyDescent="0.25">
      <c r="O40" s="2"/>
      <c r="P40" s="93">
        <v>1.1000000000000001</v>
      </c>
      <c r="Q40" s="93">
        <f>P40*$Q$4</f>
        <v>116.08300000000001</v>
      </c>
      <c r="T40" s="138" t="s">
        <v>100</v>
      </c>
      <c r="U40" s="108">
        <v>105</v>
      </c>
      <c r="W40" s="143">
        <v>42425</v>
      </c>
      <c r="X40" s="12">
        <v>93.91</v>
      </c>
      <c r="Y40" s="12">
        <v>98.73</v>
      </c>
      <c r="Z40" s="12">
        <v>93.68</v>
      </c>
      <c r="AA40" s="12">
        <v>98.07</v>
      </c>
      <c r="AB40" s="105">
        <v>16832200</v>
      </c>
      <c r="AC40" s="12">
        <v>98.07</v>
      </c>
      <c r="AD40" s="2">
        <f t="shared" si="0"/>
        <v>5.0499999999999972</v>
      </c>
      <c r="AE40" s="148">
        <f t="shared" si="1"/>
        <v>4.7644482427090962E-2</v>
      </c>
    </row>
    <row r="41" spans="15:31" x14ac:dyDescent="0.25">
      <c r="O41" s="2"/>
      <c r="P41" s="93">
        <v>1.0900000000000001</v>
      </c>
      <c r="Q41" s="93">
        <f t="shared" ref="Q41:Q60" si="2">P41*$Q$4</f>
        <v>115.02770000000001</v>
      </c>
      <c r="T41" s="103" t="s">
        <v>101</v>
      </c>
      <c r="U41" s="98">
        <v>105.42</v>
      </c>
      <c r="W41" s="143">
        <v>42424</v>
      </c>
      <c r="X41" s="12">
        <v>91.11</v>
      </c>
      <c r="Y41" s="12">
        <v>94.15</v>
      </c>
      <c r="Z41" s="12">
        <v>91.11</v>
      </c>
      <c r="AA41" s="12">
        <v>93.61</v>
      </c>
      <c r="AB41" s="105">
        <v>16975100</v>
      </c>
      <c r="AC41" s="12">
        <v>93.61</v>
      </c>
      <c r="AD41" s="2">
        <f t="shared" si="0"/>
        <v>3.0400000000000063</v>
      </c>
      <c r="AE41" s="148">
        <f t="shared" si="1"/>
        <v>2.194323144104815E-2</v>
      </c>
    </row>
    <row r="42" spans="15:31" x14ac:dyDescent="0.25">
      <c r="O42" s="2"/>
      <c r="P42" s="93">
        <v>1.08</v>
      </c>
      <c r="Q42" s="93">
        <f t="shared" si="2"/>
        <v>113.97240000000001</v>
      </c>
      <c r="T42" s="103" t="s">
        <v>102</v>
      </c>
      <c r="U42" s="98" t="s">
        <v>409</v>
      </c>
      <c r="W42" s="143">
        <v>42423</v>
      </c>
      <c r="X42" s="12">
        <v>92.23</v>
      </c>
      <c r="Y42" s="12">
        <v>92.43</v>
      </c>
      <c r="Z42" s="12">
        <v>90.49</v>
      </c>
      <c r="AA42" s="12">
        <v>91.6</v>
      </c>
      <c r="AB42" s="105">
        <v>11538700</v>
      </c>
      <c r="AC42" s="12">
        <v>91.6</v>
      </c>
      <c r="AD42" s="2">
        <f t="shared" si="0"/>
        <v>1.9400000000000119</v>
      </c>
      <c r="AE42" s="148">
        <f t="shared" si="1"/>
        <v>-8.3360398397749336E-3</v>
      </c>
    </row>
    <row r="43" spans="15:31" x14ac:dyDescent="0.25">
      <c r="O43" s="2"/>
      <c r="P43" s="93">
        <v>1.07</v>
      </c>
      <c r="Q43" s="93">
        <f t="shared" si="2"/>
        <v>112.9171</v>
      </c>
      <c r="T43" s="103" t="s">
        <v>103</v>
      </c>
      <c r="U43" s="98" t="s">
        <v>410</v>
      </c>
      <c r="W43" s="143">
        <v>42422</v>
      </c>
      <c r="X43" s="12">
        <v>89.19</v>
      </c>
      <c r="Y43" s="12">
        <v>94.91</v>
      </c>
      <c r="Z43" s="12">
        <v>88.87</v>
      </c>
      <c r="AA43" s="12">
        <v>92.37</v>
      </c>
      <c r="AB43" s="105">
        <v>21599700</v>
      </c>
      <c r="AC43" s="12">
        <v>92.37</v>
      </c>
      <c r="AD43" s="2">
        <f t="shared" si="0"/>
        <v>6.039999999999992</v>
      </c>
      <c r="AE43" s="148">
        <f t="shared" si="1"/>
        <v>4.6922815368922066E-2</v>
      </c>
    </row>
    <row r="44" spans="15:31" x14ac:dyDescent="0.25">
      <c r="O44" s="2"/>
      <c r="P44" s="93">
        <v>1.06</v>
      </c>
      <c r="Q44" s="93">
        <f t="shared" si="2"/>
        <v>111.8618</v>
      </c>
      <c r="T44" s="103" t="s">
        <v>104</v>
      </c>
      <c r="U44" s="98">
        <v>105.58</v>
      </c>
      <c r="W44" s="143">
        <v>42419</v>
      </c>
      <c r="X44" s="12">
        <v>88.35</v>
      </c>
      <c r="Y44" s="12">
        <v>88.99</v>
      </c>
      <c r="Z44" s="12">
        <v>87.42</v>
      </c>
      <c r="AA44" s="12">
        <v>88.23</v>
      </c>
      <c r="AB44" s="105">
        <v>10641700</v>
      </c>
      <c r="AC44" s="12">
        <v>88.23</v>
      </c>
      <c r="AD44" s="2">
        <f t="shared" si="0"/>
        <v>1.5699999999999932</v>
      </c>
      <c r="AE44" s="148">
        <f t="shared" si="1"/>
        <v>-1.4712539610682862E-3</v>
      </c>
    </row>
    <row r="45" spans="15:31" x14ac:dyDescent="0.25">
      <c r="O45" s="2"/>
      <c r="P45" s="93">
        <v>1.05</v>
      </c>
      <c r="Q45" s="93">
        <f t="shared" si="2"/>
        <v>110.8065</v>
      </c>
      <c r="T45" s="103" t="s">
        <v>105</v>
      </c>
      <c r="U45" s="98">
        <v>1.08826</v>
      </c>
      <c r="W45" s="143">
        <v>42418</v>
      </c>
      <c r="X45" s="12">
        <v>88.55</v>
      </c>
      <c r="Y45" s="12">
        <v>89.04</v>
      </c>
      <c r="Z45" s="12">
        <v>88.16</v>
      </c>
      <c r="AA45" s="12">
        <v>88.36</v>
      </c>
      <c r="AB45" s="105">
        <v>4997700</v>
      </c>
      <c r="AC45" s="12">
        <v>88.36</v>
      </c>
      <c r="AD45" s="2">
        <f t="shared" si="0"/>
        <v>0.88000000000000966</v>
      </c>
      <c r="AE45" s="148">
        <f t="shared" si="1"/>
        <v>2.7235587834770758E-3</v>
      </c>
    </row>
    <row r="46" spans="15:31" x14ac:dyDescent="0.25">
      <c r="O46" s="2"/>
      <c r="P46" s="93">
        <v>1.04</v>
      </c>
      <c r="Q46" s="93">
        <f t="shared" si="2"/>
        <v>109.75120000000001</v>
      </c>
      <c r="T46" s="103" t="s">
        <v>106</v>
      </c>
      <c r="U46" s="98" t="s">
        <v>265</v>
      </c>
      <c r="W46" s="143">
        <v>42417</v>
      </c>
      <c r="X46" s="12">
        <v>86.71</v>
      </c>
      <c r="Y46" s="12">
        <v>88.49</v>
      </c>
      <c r="Z46" s="12">
        <v>86.64</v>
      </c>
      <c r="AA46" s="12">
        <v>88.12</v>
      </c>
      <c r="AB46" s="105">
        <v>5141100</v>
      </c>
      <c r="AC46" s="12">
        <v>88.12</v>
      </c>
      <c r="AD46" s="2">
        <f t="shared" si="0"/>
        <v>1.8499999999999943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2"/>
        <v>108.69590000000001</v>
      </c>
      <c r="T47" s="103"/>
      <c r="U47" s="98"/>
      <c r="W47" s="143">
        <v>42417</v>
      </c>
      <c r="X47" s="12" t="s">
        <v>150</v>
      </c>
      <c r="Y47" s="12"/>
      <c r="Z47" s="12"/>
      <c r="AA47" s="12"/>
      <c r="AB47" s="105"/>
      <c r="AC47" s="12"/>
      <c r="AD47" s="2">
        <f t="shared" si="0"/>
        <v>0</v>
      </c>
      <c r="AE47" s="148">
        <f t="shared" si="1"/>
        <v>-1</v>
      </c>
    </row>
    <row r="48" spans="15:31" x14ac:dyDescent="0.25">
      <c r="O48" s="2"/>
      <c r="P48" s="93">
        <v>1.02</v>
      </c>
      <c r="Q48" s="93">
        <f t="shared" si="2"/>
        <v>107.64060000000001</v>
      </c>
      <c r="T48" s="103" t="s">
        <v>107</v>
      </c>
      <c r="U48" s="98" t="s">
        <v>411</v>
      </c>
      <c r="W48" s="143">
        <v>42416</v>
      </c>
      <c r="X48" s="12">
        <v>87.34</v>
      </c>
      <c r="Y48" s="12">
        <v>87.5</v>
      </c>
      <c r="Z48" s="12">
        <v>85.56</v>
      </c>
      <c r="AA48" s="12">
        <v>86.48</v>
      </c>
      <c r="AB48" s="105">
        <v>6960400</v>
      </c>
      <c r="AC48" s="12">
        <v>85.84</v>
      </c>
      <c r="AD48" s="2">
        <f t="shared" si="0"/>
        <v>1.9399999999999977</v>
      </c>
      <c r="AE48" s="148">
        <f t="shared" si="1"/>
        <v>6.2126362677294988E-3</v>
      </c>
    </row>
    <row r="49" spans="15:31" x14ac:dyDescent="0.25">
      <c r="O49" s="2"/>
      <c r="P49" s="93">
        <v>1.01</v>
      </c>
      <c r="Q49" s="93">
        <f t="shared" si="2"/>
        <v>106.5853</v>
      </c>
      <c r="T49" s="103" t="s">
        <v>108</v>
      </c>
      <c r="U49" s="98" t="s">
        <v>252</v>
      </c>
      <c r="W49" s="143">
        <v>42412</v>
      </c>
      <c r="X49" s="12">
        <v>84.99</v>
      </c>
      <c r="Y49" s="12">
        <v>86.13</v>
      </c>
      <c r="Z49" s="12">
        <v>84.9</v>
      </c>
      <c r="AA49" s="12">
        <v>85.95</v>
      </c>
      <c r="AB49" s="105">
        <v>5886300</v>
      </c>
      <c r="AC49" s="12">
        <v>85.31</v>
      </c>
      <c r="AD49" s="2">
        <f t="shared" si="0"/>
        <v>1.2299999999999898</v>
      </c>
      <c r="AE49" s="148">
        <f t="shared" si="1"/>
        <v>1.5232655004165263E-2</v>
      </c>
    </row>
    <row r="50" spans="15:31" x14ac:dyDescent="0.25">
      <c r="O50" s="2"/>
      <c r="P50" s="93">
        <v>1</v>
      </c>
      <c r="Q50" s="93">
        <f t="shared" si="2"/>
        <v>105.53</v>
      </c>
      <c r="T50" s="103" t="s">
        <v>109</v>
      </c>
      <c r="U50" s="100">
        <v>3823375</v>
      </c>
      <c r="W50" s="143">
        <v>42411</v>
      </c>
      <c r="X50" s="12">
        <v>85.39</v>
      </c>
      <c r="Y50" s="12">
        <v>86.55</v>
      </c>
      <c r="Z50" s="12">
        <v>83.85</v>
      </c>
      <c r="AA50" s="12">
        <v>84.66</v>
      </c>
      <c r="AB50" s="105">
        <v>7711800</v>
      </c>
      <c r="AC50" s="12">
        <v>84.03</v>
      </c>
      <c r="AD50" s="2">
        <f t="shared" si="0"/>
        <v>2.7000000000000028</v>
      </c>
      <c r="AE50" s="148">
        <f t="shared" si="1"/>
        <v>-2.6529193697868325E-2</v>
      </c>
    </row>
    <row r="51" spans="15:31" x14ac:dyDescent="0.25">
      <c r="O51" s="2"/>
      <c r="P51" s="93">
        <v>0.99</v>
      </c>
      <c r="Q51" s="93">
        <f t="shared" si="2"/>
        <v>104.4747</v>
      </c>
      <c r="T51" s="103" t="s">
        <v>112</v>
      </c>
      <c r="U51" s="100">
        <v>6183940</v>
      </c>
      <c r="W51" s="143">
        <v>42410</v>
      </c>
      <c r="X51" s="12">
        <v>87.36</v>
      </c>
      <c r="Y51" s="12">
        <v>88.45</v>
      </c>
      <c r="Z51" s="12">
        <v>86.74</v>
      </c>
      <c r="AA51" s="12">
        <v>86.96</v>
      </c>
      <c r="AB51" s="105">
        <v>3618800</v>
      </c>
      <c r="AC51" s="12">
        <v>86.32</v>
      </c>
      <c r="AD51" s="2">
        <f t="shared" si="0"/>
        <v>1.710000000000008</v>
      </c>
      <c r="AE51" s="148">
        <f t="shared" si="1"/>
        <v>-3.1181429726298004E-3</v>
      </c>
    </row>
    <row r="52" spans="15:31" x14ac:dyDescent="0.25">
      <c r="O52" s="2"/>
      <c r="P52" s="93">
        <v>0.98</v>
      </c>
      <c r="Q52" s="93">
        <f t="shared" si="2"/>
        <v>103.4194</v>
      </c>
      <c r="T52" s="103" t="s">
        <v>110</v>
      </c>
      <c r="U52" s="98" t="s">
        <v>412</v>
      </c>
      <c r="W52" s="143">
        <v>42409</v>
      </c>
      <c r="X52" s="12">
        <v>86.26</v>
      </c>
      <c r="Y52" s="12">
        <v>87.77</v>
      </c>
      <c r="Z52" s="12">
        <v>85.93</v>
      </c>
      <c r="AA52" s="12">
        <v>87.24</v>
      </c>
      <c r="AB52" s="105">
        <v>7360900</v>
      </c>
      <c r="AC52" s="12">
        <v>86.59</v>
      </c>
      <c r="AD52" s="2">
        <f t="shared" si="0"/>
        <v>1.8399999999999892</v>
      </c>
      <c r="AE52" s="148">
        <f t="shared" si="1"/>
        <v>5.224053865799938E-3</v>
      </c>
    </row>
    <row r="53" spans="15:31" x14ac:dyDescent="0.25">
      <c r="P53" s="93">
        <v>0.97</v>
      </c>
      <c r="Q53" s="93">
        <f t="shared" si="2"/>
        <v>102.36409999999999</v>
      </c>
      <c r="T53" s="103" t="s">
        <v>113</v>
      </c>
      <c r="U53" s="98">
        <v>12.24</v>
      </c>
      <c r="W53" s="143">
        <v>42408</v>
      </c>
      <c r="X53" s="12">
        <v>87.34</v>
      </c>
      <c r="Y53" s="12">
        <v>87.4</v>
      </c>
      <c r="Z53" s="12">
        <v>85.82</v>
      </c>
      <c r="AA53" s="12">
        <v>86.78</v>
      </c>
      <c r="AB53" s="105">
        <v>6858400</v>
      </c>
      <c r="AC53" s="12">
        <v>86.14</v>
      </c>
      <c r="AD53" s="2">
        <f t="shared" si="0"/>
        <v>1.5800000000000125</v>
      </c>
      <c r="AE53" s="148">
        <f t="shared" si="1"/>
        <v>-1.2042665443284695E-2</v>
      </c>
    </row>
    <row r="54" spans="15:31" x14ac:dyDescent="0.25">
      <c r="P54" s="93">
        <v>0.96</v>
      </c>
      <c r="Q54" s="93">
        <f t="shared" si="2"/>
        <v>101.30879999999999</v>
      </c>
      <c r="T54" s="103" t="s">
        <v>114</v>
      </c>
      <c r="U54" s="98">
        <v>8.6199999999999992</v>
      </c>
      <c r="W54" s="143">
        <v>42405</v>
      </c>
      <c r="X54" s="12">
        <v>88.04</v>
      </c>
      <c r="Y54" s="12">
        <v>88.51</v>
      </c>
      <c r="Z54" s="12">
        <v>87.44</v>
      </c>
      <c r="AA54" s="12">
        <v>87.84</v>
      </c>
      <c r="AB54" s="105">
        <v>5216800</v>
      </c>
      <c r="AC54" s="12">
        <v>87.19</v>
      </c>
      <c r="AD54" s="2">
        <f t="shared" si="0"/>
        <v>1.0700000000000074</v>
      </c>
      <c r="AE54" s="148">
        <f t="shared" si="1"/>
        <v>-3.2010975191494317E-3</v>
      </c>
    </row>
    <row r="55" spans="15:31" x14ac:dyDescent="0.25">
      <c r="P55" s="93">
        <v>0.95</v>
      </c>
      <c r="Q55" s="93">
        <f t="shared" si="2"/>
        <v>100.2535</v>
      </c>
      <c r="T55" s="103" t="s">
        <v>111</v>
      </c>
      <c r="U55" s="98" t="s">
        <v>285</v>
      </c>
      <c r="W55" s="143">
        <v>42404</v>
      </c>
      <c r="X55" s="12">
        <v>86.09</v>
      </c>
      <c r="Y55" s="12">
        <v>88.71</v>
      </c>
      <c r="Z55" s="12">
        <v>86.03</v>
      </c>
      <c r="AA55" s="12">
        <v>88.12</v>
      </c>
      <c r="AB55" s="105">
        <v>5921700</v>
      </c>
      <c r="AC55" s="12">
        <v>87.47</v>
      </c>
      <c r="AD55" s="2">
        <f t="shared" si="0"/>
        <v>2.6799999999999926</v>
      </c>
      <c r="AE55" s="148">
        <f t="shared" si="1"/>
        <v>2.5199249882794206E-2</v>
      </c>
    </row>
    <row r="56" spans="15:31" x14ac:dyDescent="0.25">
      <c r="P56" s="93">
        <v>0.94</v>
      </c>
      <c r="Q56" s="93">
        <f t="shared" si="2"/>
        <v>99.1982</v>
      </c>
      <c r="W56" s="143">
        <v>42403</v>
      </c>
      <c r="X56" s="12">
        <v>85.99</v>
      </c>
      <c r="Y56" s="12">
        <v>86.37</v>
      </c>
      <c r="Z56" s="12">
        <v>84.29</v>
      </c>
      <c r="AA56" s="12">
        <v>85.96</v>
      </c>
      <c r="AB56" s="105">
        <v>8305500</v>
      </c>
      <c r="AC56" s="12">
        <v>85.32</v>
      </c>
      <c r="AD56" s="2">
        <f t="shared" si="0"/>
        <v>2.0799999999999983</v>
      </c>
      <c r="AE56" s="148">
        <f t="shared" si="1"/>
        <v>6.250737115225613E-3</v>
      </c>
    </row>
    <row r="57" spans="15:31" x14ac:dyDescent="0.25">
      <c r="P57" s="93">
        <v>0.93</v>
      </c>
      <c r="Q57" s="93">
        <f t="shared" si="2"/>
        <v>98.142900000000012</v>
      </c>
      <c r="W57" s="143">
        <v>42402</v>
      </c>
      <c r="X57" s="12">
        <v>86.17</v>
      </c>
      <c r="Y57" s="12">
        <v>86.73</v>
      </c>
      <c r="Z57" s="12">
        <v>85.08</v>
      </c>
      <c r="AA57" s="12">
        <v>85.42</v>
      </c>
      <c r="AB57" s="105">
        <v>7397700</v>
      </c>
      <c r="AC57" s="12">
        <v>84.79</v>
      </c>
      <c r="AD57" s="2">
        <f t="shared" si="0"/>
        <v>1.6500000000000057</v>
      </c>
      <c r="AE57" s="148">
        <f t="shared" si="1"/>
        <v>-2.4393050281900752E-2</v>
      </c>
    </row>
    <row r="58" spans="15:31" x14ac:dyDescent="0.25">
      <c r="P58" s="93">
        <v>0.92</v>
      </c>
      <c r="Q58" s="93">
        <f t="shared" si="2"/>
        <v>97.087600000000009</v>
      </c>
      <c r="W58" s="143">
        <v>42401</v>
      </c>
      <c r="X58" s="12">
        <v>87.06</v>
      </c>
      <c r="Y58" s="12">
        <v>87.84</v>
      </c>
      <c r="Z58" s="12">
        <v>86.45</v>
      </c>
      <c r="AA58" s="12">
        <v>87.56</v>
      </c>
      <c r="AB58" s="105">
        <v>5036900</v>
      </c>
      <c r="AC58" s="12">
        <v>86.91</v>
      </c>
      <c r="AD58" s="2">
        <f t="shared" si="0"/>
        <v>1.3900000000000006</v>
      </c>
      <c r="AE58" s="148">
        <f t="shared" si="1"/>
        <v>-1.4935661764706731E-3</v>
      </c>
    </row>
    <row r="59" spans="15:31" x14ac:dyDescent="0.25">
      <c r="P59" s="93">
        <v>0.91</v>
      </c>
      <c r="Q59" s="93">
        <f t="shared" si="2"/>
        <v>96.032300000000006</v>
      </c>
      <c r="W59" s="143">
        <v>42398</v>
      </c>
      <c r="X59" s="12">
        <v>86.87</v>
      </c>
      <c r="Y59" s="12">
        <v>87.69</v>
      </c>
      <c r="Z59" s="12">
        <v>86.76</v>
      </c>
      <c r="AA59" s="12">
        <v>87.69</v>
      </c>
      <c r="AB59" s="105">
        <v>7887500</v>
      </c>
      <c r="AC59" s="12">
        <v>87.04</v>
      </c>
      <c r="AD59" s="2">
        <f t="shared" si="0"/>
        <v>0.92999999999999261</v>
      </c>
      <c r="AE59" s="148">
        <f t="shared" si="1"/>
        <v>1.4333993707027259E-2</v>
      </c>
    </row>
    <row r="60" spans="15:31" x14ac:dyDescent="0.25">
      <c r="P60" s="93">
        <v>0.9</v>
      </c>
      <c r="Q60" s="93">
        <f t="shared" si="2"/>
        <v>94.977000000000004</v>
      </c>
      <c r="W60" s="143">
        <v>42397</v>
      </c>
      <c r="X60" s="12">
        <v>86.3</v>
      </c>
      <c r="Y60" s="12">
        <v>87.2</v>
      </c>
      <c r="Z60" s="12">
        <v>85.92</v>
      </c>
      <c r="AA60" s="12">
        <v>86.45</v>
      </c>
      <c r="AB60" s="105">
        <v>5757200</v>
      </c>
      <c r="AC60" s="12">
        <v>85.81</v>
      </c>
      <c r="AD60" s="2">
        <f t="shared" si="0"/>
        <v>1.2800000000000011</v>
      </c>
      <c r="AE60" s="148">
        <f t="shared" si="1"/>
        <v>7.5143829987085464E-3</v>
      </c>
    </row>
    <row r="61" spans="15:31" x14ac:dyDescent="0.25">
      <c r="W61" s="143">
        <v>42396</v>
      </c>
      <c r="X61" s="12">
        <v>85.7</v>
      </c>
      <c r="Y61" s="12">
        <v>87.57</v>
      </c>
      <c r="Z61" s="12">
        <v>84.75</v>
      </c>
      <c r="AA61" s="12">
        <v>85.81</v>
      </c>
      <c r="AB61" s="105">
        <v>8083900</v>
      </c>
      <c r="AC61" s="12">
        <v>85.17</v>
      </c>
      <c r="AD61" s="2">
        <f t="shared" si="0"/>
        <v>2.8199999999999932</v>
      </c>
      <c r="AE61" s="148">
        <f t="shared" si="1"/>
        <v>1.7642907551165266E-3</v>
      </c>
    </row>
    <row r="62" spans="15:31" x14ac:dyDescent="0.25">
      <c r="W62" s="143">
        <v>42395</v>
      </c>
      <c r="X62" s="12">
        <v>85.29</v>
      </c>
      <c r="Y62" s="12">
        <v>86.47</v>
      </c>
      <c r="Z62" s="12">
        <v>85.21</v>
      </c>
      <c r="AA62" s="12">
        <v>85.65</v>
      </c>
      <c r="AB62" s="105">
        <v>7393800</v>
      </c>
      <c r="AC62" s="12">
        <v>85.02</v>
      </c>
      <c r="AD62" s="2">
        <f t="shared" si="0"/>
        <v>1.2600000000000051</v>
      </c>
      <c r="AE62" s="148">
        <f t="shared" si="1"/>
        <v>8.8999644001424016E-3</v>
      </c>
    </row>
    <row r="63" spans="15:31" x14ac:dyDescent="0.25">
      <c r="W63" s="143">
        <v>42394</v>
      </c>
      <c r="X63" s="12">
        <v>85.98</v>
      </c>
      <c r="Y63" s="12">
        <v>86.15</v>
      </c>
      <c r="Z63" s="12">
        <v>84.69</v>
      </c>
      <c r="AA63" s="12">
        <v>84.9</v>
      </c>
      <c r="AB63" s="105">
        <v>10444000</v>
      </c>
      <c r="AC63" s="12">
        <v>84.27</v>
      </c>
      <c r="AD63" s="2">
        <f t="shared" si="0"/>
        <v>1.460000000000008</v>
      </c>
      <c r="AE63" s="148">
        <f t="shared" si="1"/>
        <v>-1.6800840042002108E-2</v>
      </c>
    </row>
    <row r="64" spans="15:31" x14ac:dyDescent="0.25">
      <c r="W64" s="143">
        <v>42391</v>
      </c>
      <c r="X64" s="12">
        <v>86.95</v>
      </c>
      <c r="Y64" s="12">
        <v>87.38</v>
      </c>
      <c r="Z64" s="12">
        <v>85.88</v>
      </c>
      <c r="AA64" s="12">
        <v>86.35</v>
      </c>
      <c r="AB64" s="105">
        <v>4647400</v>
      </c>
      <c r="AC64" s="12">
        <v>85.71</v>
      </c>
      <c r="AD64" s="2">
        <f t="shared" si="0"/>
        <v>1.5</v>
      </c>
      <c r="AE64" s="148">
        <f t="shared" si="1"/>
        <v>9.065222510006965E-3</v>
      </c>
    </row>
    <row r="65" spans="23:31" x14ac:dyDescent="0.25">
      <c r="W65" s="143">
        <v>42390</v>
      </c>
      <c r="X65" s="12">
        <v>84.83</v>
      </c>
      <c r="Y65" s="12">
        <v>86.79</v>
      </c>
      <c r="Z65" s="12">
        <v>84.54</v>
      </c>
      <c r="AA65" s="12">
        <v>85.57</v>
      </c>
      <c r="AB65" s="105">
        <v>5742900</v>
      </c>
      <c r="AC65" s="12">
        <v>84.94</v>
      </c>
      <c r="AD65" s="2">
        <f t="shared" si="0"/>
        <v>2.25</v>
      </c>
      <c r="AE65" s="148">
        <f t="shared" si="1"/>
        <v>8.7885985748217266E-3</v>
      </c>
    </row>
    <row r="66" spans="23:31" x14ac:dyDescent="0.25">
      <c r="W66" s="143">
        <v>42389</v>
      </c>
      <c r="X66" s="12">
        <v>84.44</v>
      </c>
      <c r="Y66" s="12">
        <v>85.58</v>
      </c>
      <c r="Z66" s="12">
        <v>83.39</v>
      </c>
      <c r="AA66" s="12">
        <v>84.83</v>
      </c>
      <c r="AB66" s="105">
        <v>9601200</v>
      </c>
      <c r="AC66" s="12">
        <v>84.2</v>
      </c>
      <c r="AD66" s="2">
        <f t="shared" si="0"/>
        <v>2.1899999999999977</v>
      </c>
      <c r="AE66" s="148">
        <f t="shared" si="1"/>
        <v>-4.845762912185303E-3</v>
      </c>
    </row>
    <row r="67" spans="23:31" x14ac:dyDescent="0.25">
      <c r="W67" s="143">
        <v>42388</v>
      </c>
      <c r="X67" s="12">
        <v>86.35</v>
      </c>
      <c r="Y67" s="12">
        <v>86.35</v>
      </c>
      <c r="Z67" s="12">
        <v>84.47</v>
      </c>
      <c r="AA67" s="12">
        <v>85.24</v>
      </c>
      <c r="AB67" s="105">
        <v>7470000</v>
      </c>
      <c r="AC67" s="12">
        <v>84.61</v>
      </c>
      <c r="AD67" s="2">
        <f t="shared" ref="AD67:AD68" si="3">Y67-Z67</f>
        <v>1.8799999999999955</v>
      </c>
      <c r="AE67" s="148">
        <f t="shared" ref="AE67" si="4">AC67/AC68-1</f>
        <v>-4.5882352941176707E-3</v>
      </c>
    </row>
    <row r="68" spans="23:31" x14ac:dyDescent="0.25">
      <c r="W68" s="143">
        <v>42384</v>
      </c>
      <c r="X68" s="12">
        <v>86.99</v>
      </c>
      <c r="Y68" s="12">
        <v>88.06</v>
      </c>
      <c r="Z68" s="12">
        <v>85.47</v>
      </c>
      <c r="AA68" s="12">
        <v>85.63</v>
      </c>
      <c r="AB68" s="105">
        <v>10485600</v>
      </c>
      <c r="AC68" s="12">
        <v>85</v>
      </c>
      <c r="AD68" s="2">
        <f t="shared" si="3"/>
        <v>2.5900000000000034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42480</v>
      </c>
      <c r="X2" s="12">
        <v>131.29</v>
      </c>
      <c r="Y2" s="12">
        <v>135.11000000000001</v>
      </c>
      <c r="Z2" s="12">
        <v>130.9</v>
      </c>
      <c r="AA2" s="12">
        <v>133.93</v>
      </c>
      <c r="AB2" s="105">
        <v>7228800</v>
      </c>
      <c r="AC2" s="12">
        <v>133.93</v>
      </c>
      <c r="AD2" s="2">
        <f>Y2-Z2</f>
        <v>4.210000000000008</v>
      </c>
      <c r="AE2" s="148">
        <f>AC2/AC3-1</f>
        <v>2.6283524904214595E-2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133.93</v>
      </c>
      <c r="W3" s="143">
        <v>42479</v>
      </c>
      <c r="X3" s="12">
        <v>130.09</v>
      </c>
      <c r="Y3" s="12">
        <v>131.30000000000001</v>
      </c>
      <c r="Z3" s="12">
        <v>129.12</v>
      </c>
      <c r="AA3" s="12">
        <v>130.5</v>
      </c>
      <c r="AB3" s="105">
        <v>4114700</v>
      </c>
      <c r="AC3" s="12">
        <v>130.5</v>
      </c>
      <c r="AD3" s="2">
        <f t="shared" ref="AD3:AD66" si="1">Y3-Z3</f>
        <v>2.1800000000000068</v>
      </c>
      <c r="AE3" s="148">
        <f t="shared" ref="AE3:AE66" si="2">AC3/AC4-1</f>
        <v>2.10468664423753E-2</v>
      </c>
      <c r="AI3" t="s">
        <v>188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133.93</v>
      </c>
      <c r="W4" s="143">
        <v>42478</v>
      </c>
      <c r="X4" s="12">
        <v>126.88</v>
      </c>
      <c r="Y4" s="12">
        <v>128.03</v>
      </c>
      <c r="Z4" s="12">
        <v>126.6</v>
      </c>
      <c r="AA4" s="12">
        <v>127.81</v>
      </c>
      <c r="AB4" s="105">
        <v>2714500</v>
      </c>
      <c r="AC4" s="12">
        <v>127.81</v>
      </c>
      <c r="AD4" s="2">
        <f t="shared" si="1"/>
        <v>1.4300000000000068</v>
      </c>
      <c r="AE4" s="148">
        <f t="shared" si="2"/>
        <v>3.769732191942321E-3</v>
      </c>
      <c r="AI4" t="s">
        <v>189</v>
      </c>
      <c r="AJ4">
        <v>-10</v>
      </c>
      <c r="AK4" t="s">
        <v>184</v>
      </c>
      <c r="AL4" t="s">
        <v>184</v>
      </c>
      <c r="AO4" s="263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42475</v>
      </c>
      <c r="X5" s="12">
        <v>127.89</v>
      </c>
      <c r="Y5" s="12">
        <v>128.06</v>
      </c>
      <c r="Z5" s="12">
        <v>126.22</v>
      </c>
      <c r="AA5" s="12">
        <v>127.33</v>
      </c>
      <c r="AB5" s="105">
        <v>2827200</v>
      </c>
      <c r="AC5" s="12">
        <v>127.33</v>
      </c>
      <c r="AD5" s="2">
        <f t="shared" si="1"/>
        <v>1.8400000000000034</v>
      </c>
      <c r="AE5" s="148">
        <f t="shared" si="2"/>
        <v>-5.0789185810283799E-3</v>
      </c>
      <c r="AI5" t="s">
        <v>187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42474</v>
      </c>
      <c r="X6" s="12">
        <v>127.72</v>
      </c>
      <c r="Y6" s="12">
        <v>128.57</v>
      </c>
      <c r="Z6" s="12">
        <v>127.56</v>
      </c>
      <c r="AA6" s="12">
        <v>127.98</v>
      </c>
      <c r="AB6" s="105">
        <v>1649800</v>
      </c>
      <c r="AC6" s="12">
        <v>127.98</v>
      </c>
      <c r="AD6" s="2">
        <f t="shared" si="1"/>
        <v>1.0099999999999909</v>
      </c>
      <c r="AE6" s="148">
        <f t="shared" si="2"/>
        <v>1.7219787100812844E-3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42473</v>
      </c>
      <c r="X7" s="12">
        <v>127.65</v>
      </c>
      <c r="Y7" s="12">
        <v>128.66</v>
      </c>
      <c r="Z7" s="12">
        <v>127.27</v>
      </c>
      <c r="AA7" s="12">
        <v>127.76</v>
      </c>
      <c r="AB7" s="105">
        <v>2589600</v>
      </c>
      <c r="AC7" s="12">
        <v>127.76</v>
      </c>
      <c r="AD7" s="2">
        <f t="shared" si="1"/>
        <v>1.3900000000000006</v>
      </c>
      <c r="AE7" s="148">
        <f t="shared" si="2"/>
        <v>7.5709779179811143E-3</v>
      </c>
    </row>
    <row r="8" spans="1:43" x14ac:dyDescent="0.25">
      <c r="O8" s="13" t="s">
        <v>90</v>
      </c>
      <c r="Q8" s="148">
        <f>(Q4-Q3)/Q3</f>
        <v>0</v>
      </c>
      <c r="W8" s="143">
        <v>42472</v>
      </c>
      <c r="X8" s="12">
        <v>126.3</v>
      </c>
      <c r="Y8" s="12">
        <v>127.36</v>
      </c>
      <c r="Z8" s="12">
        <v>125.4</v>
      </c>
      <c r="AA8" s="12">
        <v>126.8</v>
      </c>
      <c r="AB8" s="105">
        <v>2859400</v>
      </c>
      <c r="AC8" s="12">
        <v>126.8</v>
      </c>
      <c r="AD8" s="2">
        <f t="shared" si="1"/>
        <v>1.9599999999999937</v>
      </c>
      <c r="AE8" s="148">
        <f t="shared" si="2"/>
        <v>3.7204147866698456E-3</v>
      </c>
    </row>
    <row r="9" spans="1:43" x14ac:dyDescent="0.25">
      <c r="W9" s="143">
        <v>42471</v>
      </c>
      <c r="X9" s="12">
        <v>125.83</v>
      </c>
      <c r="Y9" s="12">
        <v>126.94</v>
      </c>
      <c r="Z9" s="12">
        <v>125.83</v>
      </c>
      <c r="AA9" s="12">
        <v>126.33</v>
      </c>
      <c r="AB9" s="105">
        <v>3112900</v>
      </c>
      <c r="AC9" s="12">
        <v>126.33</v>
      </c>
      <c r="AD9" s="2">
        <f t="shared" si="1"/>
        <v>1.1099999999999994</v>
      </c>
      <c r="AE9" s="148">
        <f t="shared" si="2"/>
        <v>5.1718650541054956E-3</v>
      </c>
    </row>
    <row r="10" spans="1:43" x14ac:dyDescent="0.25">
      <c r="W10" s="143">
        <v>42468</v>
      </c>
      <c r="X10" s="12">
        <v>127.19</v>
      </c>
      <c r="Y10" s="12">
        <v>128.15</v>
      </c>
      <c r="Z10" s="12">
        <v>125.26</v>
      </c>
      <c r="AA10" s="12">
        <v>125.68</v>
      </c>
      <c r="AB10" s="105">
        <v>3642300</v>
      </c>
      <c r="AC10" s="12">
        <v>125.68</v>
      </c>
      <c r="AD10" s="2">
        <f t="shared" si="1"/>
        <v>2.8900000000000006</v>
      </c>
      <c r="AE10" s="148">
        <f t="shared" si="2"/>
        <v>-9.3796799873886449E-3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42467</v>
      </c>
      <c r="X11" s="12">
        <v>127.51</v>
      </c>
      <c r="Y11" s="12">
        <v>128.44</v>
      </c>
      <c r="Z11" s="12">
        <v>126.23</v>
      </c>
      <c r="AA11" s="12">
        <v>126.87</v>
      </c>
      <c r="AB11" s="105">
        <v>3159500</v>
      </c>
      <c r="AC11" s="12">
        <v>126.87</v>
      </c>
      <c r="AD11" s="2">
        <f t="shared" si="1"/>
        <v>2.2099999999999937</v>
      </c>
      <c r="AE11" s="148">
        <f t="shared" si="2"/>
        <v>-9.0603764742638315E-3</v>
      </c>
    </row>
    <row r="12" spans="1:43" x14ac:dyDescent="0.25">
      <c r="W12" s="143">
        <v>42466</v>
      </c>
      <c r="X12" s="12">
        <v>127.23</v>
      </c>
      <c r="Y12" s="12">
        <v>128.41999999999999</v>
      </c>
      <c r="Z12" s="12">
        <v>126.88</v>
      </c>
      <c r="AA12" s="12">
        <v>128.03</v>
      </c>
      <c r="AB12" s="105">
        <v>3003400</v>
      </c>
      <c r="AC12" s="12">
        <v>128.03</v>
      </c>
      <c r="AD12" s="2">
        <f t="shared" si="1"/>
        <v>1.539999999999992</v>
      </c>
      <c r="AE12" s="148">
        <f t="shared" si="2"/>
        <v>7.7928211586901774E-3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3" t="s">
        <v>167</v>
      </c>
      <c r="H13" s="213" t="s">
        <v>90</v>
      </c>
      <c r="W13" s="143">
        <v>42465</v>
      </c>
      <c r="X13" s="12">
        <v>128.94999999999999</v>
      </c>
      <c r="Y13" s="12">
        <v>129.46</v>
      </c>
      <c r="Z13" s="12">
        <v>126.9</v>
      </c>
      <c r="AA13" s="12">
        <v>127.04</v>
      </c>
      <c r="AB13" s="105">
        <v>4007800</v>
      </c>
      <c r="AC13" s="12">
        <v>127.04</v>
      </c>
      <c r="AD13" s="2">
        <f t="shared" si="1"/>
        <v>2.5600000000000023</v>
      </c>
      <c r="AE13" s="148">
        <f t="shared" si="2"/>
        <v>-1.8920379952119926E-2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42464</v>
      </c>
      <c r="X14" s="12">
        <v>130.5</v>
      </c>
      <c r="Y14" s="12">
        <v>130.69999999999999</v>
      </c>
      <c r="Z14" s="12">
        <v>128.88</v>
      </c>
      <c r="AA14" s="12">
        <v>129.49</v>
      </c>
      <c r="AB14" s="105">
        <v>2806500</v>
      </c>
      <c r="AC14" s="12">
        <v>129.49</v>
      </c>
      <c r="AD14" s="2">
        <f t="shared" si="1"/>
        <v>1.8199999999999932</v>
      </c>
      <c r="AE14" s="148">
        <f t="shared" si="2"/>
        <v>-3.3097290640392574E-3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42461</v>
      </c>
      <c r="X15" s="12">
        <v>128.69</v>
      </c>
      <c r="Y15" s="12">
        <v>130.44</v>
      </c>
      <c r="Z15" s="12">
        <v>128.36000000000001</v>
      </c>
      <c r="AA15" s="12">
        <v>129.91999999999999</v>
      </c>
      <c r="AB15" s="105">
        <v>3900300</v>
      </c>
      <c r="AC15" s="12">
        <v>129.91999999999999</v>
      </c>
      <c r="AD15" s="2">
        <f t="shared" si="1"/>
        <v>2.0799999999999841</v>
      </c>
      <c r="AE15" s="148">
        <f t="shared" si="2"/>
        <v>7.9131109387120535E-3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42460</v>
      </c>
      <c r="X16" s="12">
        <v>129.63999999999999</v>
      </c>
      <c r="Y16" s="12">
        <v>129.97</v>
      </c>
      <c r="Z16" s="12">
        <v>128.29</v>
      </c>
      <c r="AA16" s="12">
        <v>128.9</v>
      </c>
      <c r="AB16" s="105">
        <v>3139900</v>
      </c>
      <c r="AC16" s="12">
        <v>128.9</v>
      </c>
      <c r="AD16" s="2">
        <f t="shared" si="1"/>
        <v>1.6800000000000068</v>
      </c>
      <c r="AE16" s="148">
        <f t="shared" si="2"/>
        <v>-6.0148056755089385E-3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42459</v>
      </c>
      <c r="X17" s="12">
        <v>130.09</v>
      </c>
      <c r="Y17" s="12">
        <v>131.1</v>
      </c>
      <c r="Z17" s="12">
        <v>129.38999999999999</v>
      </c>
      <c r="AA17" s="12">
        <v>129.68</v>
      </c>
      <c r="AB17" s="105">
        <v>2570000</v>
      </c>
      <c r="AC17" s="12">
        <v>129.68</v>
      </c>
      <c r="AD17" s="2">
        <f t="shared" si="1"/>
        <v>1.710000000000008</v>
      </c>
      <c r="AE17" s="148">
        <f t="shared" si="2"/>
        <v>-1.1553570053146611E-3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42458</v>
      </c>
      <c r="X18" s="12">
        <v>129.27000000000001</v>
      </c>
      <c r="Y18" s="12">
        <v>130.09</v>
      </c>
      <c r="Z18" s="12">
        <v>128.54</v>
      </c>
      <c r="AA18" s="12">
        <v>129.83000000000001</v>
      </c>
      <c r="AB18" s="105">
        <v>2419300</v>
      </c>
      <c r="AC18" s="12">
        <v>129.83000000000001</v>
      </c>
      <c r="AD18" s="2">
        <f t="shared" si="1"/>
        <v>1.5500000000000114</v>
      </c>
      <c r="AE18" s="148">
        <f t="shared" si="2"/>
        <v>7.0586410176856074E-3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42457</v>
      </c>
      <c r="X19" s="12">
        <v>128.82</v>
      </c>
      <c r="Y19" s="12">
        <v>129.5</v>
      </c>
      <c r="Z19" s="12">
        <v>128.01</v>
      </c>
      <c r="AA19" s="12">
        <v>128.91999999999999</v>
      </c>
      <c r="AB19" s="105">
        <v>1955100</v>
      </c>
      <c r="AC19" s="12">
        <v>128.91999999999999</v>
      </c>
      <c r="AD19" s="2">
        <f t="shared" si="1"/>
        <v>1.4900000000000091</v>
      </c>
      <c r="AE19" s="148">
        <f t="shared" si="2"/>
        <v>2.5662959794694462E-3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42453</v>
      </c>
      <c r="X20" s="12">
        <v>128.97</v>
      </c>
      <c r="Y20" s="12">
        <v>130.32</v>
      </c>
      <c r="Z20" s="12">
        <v>127.17</v>
      </c>
      <c r="AA20" s="12">
        <v>128.59</v>
      </c>
      <c r="AB20" s="105">
        <v>4153900</v>
      </c>
      <c r="AC20" s="12">
        <v>128.59</v>
      </c>
      <c r="AD20" s="2">
        <f t="shared" si="1"/>
        <v>3.1499999999999915</v>
      </c>
      <c r="AE20" s="148">
        <f t="shared" si="2"/>
        <v>-9.2457045997379472E-3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42452</v>
      </c>
      <c r="X21" s="12">
        <v>128.15</v>
      </c>
      <c r="Y21" s="12">
        <v>130.35</v>
      </c>
      <c r="Z21" s="12">
        <v>128.02000000000001</v>
      </c>
      <c r="AA21" s="12">
        <v>129.79</v>
      </c>
      <c r="AB21" s="105">
        <v>6086400</v>
      </c>
      <c r="AC21" s="12">
        <v>129.79</v>
      </c>
      <c r="AD21" s="2">
        <f t="shared" si="1"/>
        <v>2.3299999999999841</v>
      </c>
      <c r="AE21" s="148">
        <f t="shared" si="2"/>
        <v>1.3825964693016557E-2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42451</v>
      </c>
      <c r="X22" s="12">
        <v>126.65</v>
      </c>
      <c r="Y22" s="12">
        <v>128.82</v>
      </c>
      <c r="Z22" s="12">
        <v>126.02</v>
      </c>
      <c r="AA22" s="12">
        <v>128.02000000000001</v>
      </c>
      <c r="AB22" s="105">
        <v>3819500</v>
      </c>
      <c r="AC22" s="12">
        <v>128.02000000000001</v>
      </c>
      <c r="AD22" s="2">
        <f t="shared" si="1"/>
        <v>2.7999999999999972</v>
      </c>
      <c r="AE22" s="148">
        <f t="shared" si="2"/>
        <v>1.0099416127505201E-2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42450</v>
      </c>
      <c r="X23" s="12">
        <v>126.24</v>
      </c>
      <c r="Y23" s="12">
        <v>127</v>
      </c>
      <c r="Z23" s="12">
        <v>125.68</v>
      </c>
      <c r="AA23" s="12">
        <v>126.74</v>
      </c>
      <c r="AB23" s="105">
        <v>2651800</v>
      </c>
      <c r="AC23" s="12">
        <v>126.74</v>
      </c>
      <c r="AD23" s="2">
        <f t="shared" si="1"/>
        <v>1.3199999999999932</v>
      </c>
      <c r="AE23" s="148">
        <f t="shared" si="2"/>
        <v>1.5782828282828731E-4</v>
      </c>
    </row>
    <row r="24" spans="2:31" x14ac:dyDescent="0.25">
      <c r="G24" s="3"/>
      <c r="H24" s="262"/>
      <c r="W24" s="143">
        <v>42447</v>
      </c>
      <c r="X24" s="12">
        <v>124.86</v>
      </c>
      <c r="Y24" s="12">
        <v>127.08</v>
      </c>
      <c r="Z24" s="12">
        <v>124.53</v>
      </c>
      <c r="AA24" s="12">
        <v>126.72</v>
      </c>
      <c r="AB24" s="105">
        <v>6908600</v>
      </c>
      <c r="AC24" s="12">
        <v>126.72</v>
      </c>
      <c r="AD24" s="2">
        <f t="shared" si="1"/>
        <v>2.5499999999999972</v>
      </c>
      <c r="AE24" s="148">
        <f t="shared" si="2"/>
        <v>1.758612382558411E-2</v>
      </c>
    </row>
    <row r="25" spans="2:31" x14ac:dyDescent="0.25">
      <c r="W25" s="143">
        <v>42446</v>
      </c>
      <c r="X25" s="12">
        <v>124.61</v>
      </c>
      <c r="Y25" s="12">
        <v>124.96</v>
      </c>
      <c r="Z25" s="12">
        <v>122.22</v>
      </c>
      <c r="AA25" s="12">
        <v>124.53</v>
      </c>
      <c r="AB25" s="105">
        <v>3906300</v>
      </c>
      <c r="AC25" s="12">
        <v>124.53</v>
      </c>
      <c r="AD25" s="2">
        <f t="shared" si="1"/>
        <v>2.7399999999999949</v>
      </c>
      <c r="AE25" s="148">
        <f t="shared" si="2"/>
        <v>-2.9623698959168054E-3</v>
      </c>
    </row>
    <row r="26" spans="2:31" x14ac:dyDescent="0.25">
      <c r="W26" s="143">
        <v>42445</v>
      </c>
      <c r="X26" s="12">
        <v>124.39</v>
      </c>
      <c r="Y26" s="12">
        <v>125.55</v>
      </c>
      <c r="Z26" s="12">
        <v>124.1</v>
      </c>
      <c r="AA26" s="12">
        <v>124.9</v>
      </c>
      <c r="AB26" s="105">
        <v>2136300</v>
      </c>
      <c r="AC26" s="12">
        <v>124.9</v>
      </c>
      <c r="AD26" s="2">
        <f t="shared" si="1"/>
        <v>1.4500000000000028</v>
      </c>
      <c r="AE26" s="148">
        <f t="shared" si="2"/>
        <v>4.0048057669217485E-4</v>
      </c>
    </row>
    <row r="27" spans="2:31" x14ac:dyDescent="0.25">
      <c r="W27" s="143">
        <v>42444</v>
      </c>
      <c r="X27" s="12">
        <v>124.54</v>
      </c>
      <c r="Y27" s="12">
        <v>125.47</v>
      </c>
      <c r="Z27" s="12">
        <v>124.08</v>
      </c>
      <c r="AA27" s="12">
        <v>124.85</v>
      </c>
      <c r="AB27" s="105">
        <v>2601300</v>
      </c>
      <c r="AC27" s="12">
        <v>124.85</v>
      </c>
      <c r="AD27" s="2">
        <f t="shared" si="1"/>
        <v>1.3900000000000006</v>
      </c>
      <c r="AE27" s="148">
        <f t="shared" si="2"/>
        <v>-2.9547995527871018E-3</v>
      </c>
    </row>
    <row r="28" spans="2:31" x14ac:dyDescent="0.25">
      <c r="W28" s="143">
        <v>42443</v>
      </c>
      <c r="X28" s="12">
        <v>124.8</v>
      </c>
      <c r="Y28" s="12">
        <v>126.02</v>
      </c>
      <c r="Z28" s="12">
        <v>124.36</v>
      </c>
      <c r="AA28" s="12">
        <v>125.22</v>
      </c>
      <c r="AB28" s="105">
        <v>2853200</v>
      </c>
      <c r="AC28" s="12">
        <v>125.22</v>
      </c>
      <c r="AD28" s="2">
        <f t="shared" si="1"/>
        <v>1.6599999999999966</v>
      </c>
      <c r="AE28" s="148">
        <f t="shared" si="2"/>
        <v>9.5923261390895576E-4</v>
      </c>
    </row>
    <row r="29" spans="2:31" x14ac:dyDescent="0.25">
      <c r="W29" s="143">
        <v>42440</v>
      </c>
      <c r="X29" s="12">
        <v>122.47</v>
      </c>
      <c r="Y29" s="12">
        <v>125.32</v>
      </c>
      <c r="Z29" s="12">
        <v>122.25</v>
      </c>
      <c r="AA29" s="12">
        <v>125.1</v>
      </c>
      <c r="AB29" s="105">
        <v>3707700</v>
      </c>
      <c r="AC29" s="12">
        <v>125.1</v>
      </c>
      <c r="AD29" s="2">
        <f t="shared" si="1"/>
        <v>3.0699999999999932</v>
      </c>
      <c r="AE29" s="148">
        <f t="shared" si="2"/>
        <v>2.465394381194197E-2</v>
      </c>
    </row>
    <row r="30" spans="2:31" x14ac:dyDescent="0.25">
      <c r="W30" s="143">
        <v>42439</v>
      </c>
      <c r="X30" s="12">
        <v>121.2</v>
      </c>
      <c r="Y30" s="12">
        <v>122.76</v>
      </c>
      <c r="Z30" s="12">
        <v>120.41</v>
      </c>
      <c r="AA30" s="12">
        <v>122.09</v>
      </c>
      <c r="AB30" s="105">
        <v>2638200</v>
      </c>
      <c r="AC30" s="12">
        <v>122.09</v>
      </c>
      <c r="AD30" s="2">
        <f t="shared" si="1"/>
        <v>2.3500000000000085</v>
      </c>
      <c r="AE30" s="148">
        <f t="shared" si="2"/>
        <v>8.1750619322873419E-3</v>
      </c>
    </row>
    <row r="31" spans="2:31" x14ac:dyDescent="0.25">
      <c r="W31" s="143">
        <v>42438</v>
      </c>
      <c r="X31" s="12">
        <v>121.88</v>
      </c>
      <c r="Y31" s="12">
        <v>122.12</v>
      </c>
      <c r="Z31" s="12">
        <v>120.45</v>
      </c>
      <c r="AA31" s="12">
        <v>121.1</v>
      </c>
      <c r="AB31" s="105">
        <v>2094000</v>
      </c>
      <c r="AC31" s="12">
        <v>121.1</v>
      </c>
      <c r="AD31" s="2">
        <f t="shared" si="1"/>
        <v>1.6700000000000017</v>
      </c>
      <c r="AE31" s="148" t="e">
        <f t="shared" si="2"/>
        <v>#DIV/0!</v>
      </c>
    </row>
    <row r="32" spans="2:31" x14ac:dyDescent="0.25">
      <c r="W32" s="143">
        <v>42438</v>
      </c>
      <c r="X32" s="12" t="s">
        <v>149</v>
      </c>
      <c r="Y32" s="12"/>
      <c r="Z32" s="12"/>
      <c r="AA32" s="12"/>
      <c r="AB32" s="105"/>
      <c r="AC32" s="12"/>
      <c r="AD32" s="2">
        <f t="shared" si="1"/>
        <v>0</v>
      </c>
      <c r="AE32" s="148">
        <f t="shared" si="2"/>
        <v>-1</v>
      </c>
    </row>
    <row r="33" spans="15:31" x14ac:dyDescent="0.25">
      <c r="W33" s="143">
        <v>42437</v>
      </c>
      <c r="X33" s="12">
        <v>121.28</v>
      </c>
      <c r="Y33" s="12">
        <v>122.32</v>
      </c>
      <c r="Z33" s="12">
        <v>120.73</v>
      </c>
      <c r="AA33" s="12">
        <v>121.66</v>
      </c>
      <c r="AB33" s="105">
        <v>2522000</v>
      </c>
      <c r="AC33" s="12">
        <v>121.16</v>
      </c>
      <c r="AD33" s="2">
        <f t="shared" si="1"/>
        <v>1.5899999999999892</v>
      </c>
      <c r="AE33" s="148">
        <f t="shared" si="2"/>
        <v>-8.246742536698326E-4</v>
      </c>
    </row>
    <row r="34" spans="15:31" x14ac:dyDescent="0.25">
      <c r="W34" s="143">
        <v>42436</v>
      </c>
      <c r="X34" s="12">
        <v>121.08</v>
      </c>
      <c r="Y34" s="12">
        <v>122.74</v>
      </c>
      <c r="Z34" s="12">
        <v>120.9</v>
      </c>
      <c r="AA34" s="12">
        <v>121.76</v>
      </c>
      <c r="AB34" s="105">
        <v>2315400</v>
      </c>
      <c r="AC34" s="12">
        <v>121.26</v>
      </c>
      <c r="AD34" s="2">
        <f t="shared" si="1"/>
        <v>1.8399999999999892</v>
      </c>
      <c r="AE34" s="148">
        <f t="shared" si="2"/>
        <v>-3.297609233304799E-4</v>
      </c>
    </row>
    <row r="35" spans="15:31" x14ac:dyDescent="0.25">
      <c r="W35" s="143">
        <v>42433</v>
      </c>
      <c r="X35" s="12">
        <v>121.32</v>
      </c>
      <c r="Y35" s="12">
        <v>122.19</v>
      </c>
      <c r="Z35" s="12">
        <v>120.74</v>
      </c>
      <c r="AA35" s="12">
        <v>121.8</v>
      </c>
      <c r="AB35" s="105">
        <v>2873900</v>
      </c>
      <c r="AC35" s="12">
        <v>121.3</v>
      </c>
      <c r="AD35" s="2">
        <f t="shared" si="1"/>
        <v>1.4500000000000028</v>
      </c>
      <c r="AE35" s="148">
        <f t="shared" si="2"/>
        <v>-1.6485328058024606E-4</v>
      </c>
    </row>
    <row r="36" spans="15:31" x14ac:dyDescent="0.25">
      <c r="W36" s="143">
        <v>42432</v>
      </c>
      <c r="X36" s="12">
        <v>120.86</v>
      </c>
      <c r="Y36" s="12">
        <v>121.86</v>
      </c>
      <c r="Z36" s="12">
        <v>120.09</v>
      </c>
      <c r="AA36" s="12">
        <v>121.82</v>
      </c>
      <c r="AB36" s="105">
        <v>3064100</v>
      </c>
      <c r="AC36" s="12">
        <v>121.32</v>
      </c>
      <c r="AD36" s="2">
        <f t="shared" si="1"/>
        <v>1.769999999999996</v>
      </c>
      <c r="AE36" s="148">
        <f t="shared" si="2"/>
        <v>4.5541111203113438E-3</v>
      </c>
    </row>
    <row r="37" spans="15:31" x14ac:dyDescent="0.25">
      <c r="W37" s="143">
        <v>42431</v>
      </c>
      <c r="X37" s="12">
        <v>121.23</v>
      </c>
      <c r="Y37" s="12">
        <v>121.84</v>
      </c>
      <c r="Z37" s="12">
        <v>120.37</v>
      </c>
      <c r="AA37" s="12">
        <v>121.27</v>
      </c>
      <c r="AB37" s="105">
        <v>2670900</v>
      </c>
      <c r="AC37" s="12">
        <v>120.77</v>
      </c>
      <c r="AD37" s="2">
        <f t="shared" si="1"/>
        <v>1.4699999999999989</v>
      </c>
      <c r="AE37" s="148">
        <f t="shared" si="2"/>
        <v>-3.3011471486341648E-3</v>
      </c>
    </row>
    <row r="38" spans="15:31" x14ac:dyDescent="0.25">
      <c r="W38" s="143">
        <v>42430</v>
      </c>
      <c r="X38" s="12">
        <v>119.49</v>
      </c>
      <c r="Y38" s="12">
        <v>122.22</v>
      </c>
      <c r="Z38" s="12">
        <v>119.37</v>
      </c>
      <c r="AA38" s="12">
        <v>121.67</v>
      </c>
      <c r="AB38" s="105">
        <v>3295600</v>
      </c>
      <c r="AC38" s="12">
        <v>121.17</v>
      </c>
      <c r="AD38" s="2">
        <f t="shared" si="1"/>
        <v>2.8499999999999943</v>
      </c>
      <c r="AE38" s="148">
        <f t="shared" si="2"/>
        <v>2.1583340359160319E-2</v>
      </c>
    </row>
    <row r="39" spans="15:31" x14ac:dyDescent="0.25">
      <c r="W39" s="143">
        <v>42429</v>
      </c>
      <c r="X39" s="12">
        <v>121.1</v>
      </c>
      <c r="Y39" s="12">
        <v>121.82</v>
      </c>
      <c r="Z39" s="12">
        <v>118.97</v>
      </c>
      <c r="AA39" s="12">
        <v>119.1</v>
      </c>
      <c r="AB39" s="105">
        <v>4526300</v>
      </c>
      <c r="AC39" s="12">
        <v>118.61</v>
      </c>
      <c r="AD39" s="2">
        <f t="shared" si="1"/>
        <v>2.8499999999999943</v>
      </c>
      <c r="AE39" s="148">
        <f t="shared" si="2"/>
        <v>-1.8372920632293344E-2</v>
      </c>
    </row>
    <row r="40" spans="15:31" x14ac:dyDescent="0.25">
      <c r="O40" s="37"/>
      <c r="W40" s="143">
        <v>42426</v>
      </c>
      <c r="X40" s="12">
        <v>121.48</v>
      </c>
      <c r="Y40" s="12">
        <v>122.26</v>
      </c>
      <c r="Z40" s="12">
        <v>120.89</v>
      </c>
      <c r="AA40" s="12">
        <v>121.33</v>
      </c>
      <c r="AB40" s="105">
        <v>2877500</v>
      </c>
      <c r="AC40" s="12">
        <v>120.83</v>
      </c>
      <c r="AD40" s="2">
        <f t="shared" si="1"/>
        <v>1.3700000000000045</v>
      </c>
      <c r="AE40" s="148">
        <f t="shared" si="2"/>
        <v>1.0770505385251372E-3</v>
      </c>
    </row>
    <row r="41" spans="15:31" ht="20.25" thickBot="1" x14ac:dyDescent="0.35">
      <c r="O41" s="427" t="s">
        <v>78</v>
      </c>
      <c r="P41" s="427"/>
      <c r="Q41" s="37"/>
      <c r="T41" s="101" t="s">
        <v>115</v>
      </c>
      <c r="W41" s="143">
        <v>42425</v>
      </c>
      <c r="X41" s="12">
        <v>120.2</v>
      </c>
      <c r="Y41" s="12">
        <v>121.23</v>
      </c>
      <c r="Z41" s="12">
        <v>119.82</v>
      </c>
      <c r="AA41" s="12">
        <v>121.2</v>
      </c>
      <c r="AB41" s="105">
        <v>2281700</v>
      </c>
      <c r="AC41" s="12">
        <v>120.7</v>
      </c>
      <c r="AD41" s="2">
        <f t="shared" si="1"/>
        <v>1.4100000000000108</v>
      </c>
      <c r="AE41" s="148">
        <f t="shared" si="2"/>
        <v>8.2699857990142789E-3</v>
      </c>
    </row>
    <row r="42" spans="15:31" ht="15.75" thickTop="1" x14ac:dyDescent="0.25">
      <c r="O42" s="93">
        <v>1.1000000000000001</v>
      </c>
      <c r="P42" s="93">
        <f>O42*$Q$4</f>
        <v>147.32300000000001</v>
      </c>
      <c r="Q42" s="37"/>
      <c r="T42" s="138" t="s">
        <v>100</v>
      </c>
      <c r="U42" s="108">
        <v>130.5</v>
      </c>
      <c r="W42" s="143">
        <v>42424</v>
      </c>
      <c r="X42" s="12">
        <v>119.93</v>
      </c>
      <c r="Y42" s="12">
        <v>120.32</v>
      </c>
      <c r="Z42" s="12">
        <v>117.83</v>
      </c>
      <c r="AA42" s="12">
        <v>120.2</v>
      </c>
      <c r="AB42" s="105">
        <v>2559700</v>
      </c>
      <c r="AC42" s="12">
        <v>119.71</v>
      </c>
      <c r="AD42" s="2">
        <f t="shared" si="1"/>
        <v>2.4899999999999949</v>
      </c>
      <c r="AE42" s="148">
        <f t="shared" si="2"/>
        <v>-7.7911313717364816E-3</v>
      </c>
    </row>
    <row r="43" spans="15:31" x14ac:dyDescent="0.25">
      <c r="O43" s="93">
        <v>1.0900000000000001</v>
      </c>
      <c r="P43" s="93">
        <f t="shared" ref="P43:P62" si="5">O43*$Q$4</f>
        <v>145.98370000000003</v>
      </c>
      <c r="Q43" s="37"/>
      <c r="T43" s="103" t="s">
        <v>101</v>
      </c>
      <c r="U43" s="98">
        <v>131.29</v>
      </c>
      <c r="W43" s="143">
        <v>42423</v>
      </c>
      <c r="X43" s="12">
        <v>120.64</v>
      </c>
      <c r="Y43" s="12">
        <v>121.8</v>
      </c>
      <c r="Z43" s="12">
        <v>120.27</v>
      </c>
      <c r="AA43" s="12">
        <v>121.15</v>
      </c>
      <c r="AB43" s="105">
        <v>2804400</v>
      </c>
      <c r="AC43" s="12">
        <v>120.65</v>
      </c>
      <c r="AD43" s="2">
        <f t="shared" si="1"/>
        <v>1.5300000000000011</v>
      </c>
      <c r="AE43" s="148">
        <f t="shared" si="2"/>
        <v>-9.9362424443150132E-4</v>
      </c>
    </row>
    <row r="44" spans="15:31" x14ac:dyDescent="0.25">
      <c r="O44" s="93">
        <v>1.08</v>
      </c>
      <c r="P44" s="93">
        <f t="shared" si="5"/>
        <v>144.64440000000002</v>
      </c>
      <c r="Q44" s="37"/>
      <c r="T44" s="103" t="s">
        <v>102</v>
      </c>
      <c r="U44" s="98" t="s">
        <v>413</v>
      </c>
      <c r="W44" s="143">
        <v>42422</v>
      </c>
      <c r="X44" s="12">
        <v>119.1</v>
      </c>
      <c r="Y44" s="12">
        <v>122.14</v>
      </c>
      <c r="Z44" s="12">
        <v>118.96</v>
      </c>
      <c r="AA44" s="12">
        <v>121.27</v>
      </c>
      <c r="AB44" s="105">
        <v>5054800</v>
      </c>
      <c r="AC44" s="12">
        <v>120.77</v>
      </c>
      <c r="AD44" s="2">
        <f t="shared" si="1"/>
        <v>3.1800000000000068</v>
      </c>
      <c r="AE44" s="148">
        <f t="shared" si="2"/>
        <v>3.046075085324218E-2</v>
      </c>
    </row>
    <row r="45" spans="15:31" x14ac:dyDescent="0.25">
      <c r="O45" s="93">
        <v>1.07</v>
      </c>
      <c r="P45" s="93">
        <f t="shared" si="5"/>
        <v>143.30510000000001</v>
      </c>
      <c r="Q45" s="93"/>
      <c r="T45" s="103" t="s">
        <v>103</v>
      </c>
      <c r="U45" s="98" t="s">
        <v>414</v>
      </c>
      <c r="W45" s="143">
        <v>42419</v>
      </c>
      <c r="X45" s="12">
        <v>117.5</v>
      </c>
      <c r="Y45" s="12">
        <v>118.55</v>
      </c>
      <c r="Z45" s="12">
        <v>116.02</v>
      </c>
      <c r="AA45" s="12">
        <v>117.68</v>
      </c>
      <c r="AB45" s="105">
        <v>4481400</v>
      </c>
      <c r="AC45" s="12">
        <v>117.2</v>
      </c>
      <c r="AD45" s="2">
        <f t="shared" si="1"/>
        <v>2.5300000000000011</v>
      </c>
      <c r="AE45" s="148">
        <f t="shared" si="2"/>
        <v>1.9663161494400949E-3</v>
      </c>
    </row>
    <row r="46" spans="15:31" x14ac:dyDescent="0.25">
      <c r="O46" s="93">
        <v>1.06</v>
      </c>
      <c r="P46" s="93">
        <f t="shared" si="5"/>
        <v>141.9658</v>
      </c>
      <c r="Q46" s="93"/>
      <c r="T46" s="103" t="s">
        <v>104</v>
      </c>
      <c r="U46" s="98">
        <v>144.16999999999999</v>
      </c>
      <c r="W46" s="143">
        <v>42418</v>
      </c>
      <c r="X46" s="12">
        <v>118.5</v>
      </c>
      <c r="Y46" s="12">
        <v>120</v>
      </c>
      <c r="Z46" s="12">
        <v>117.06</v>
      </c>
      <c r="AA46" s="12">
        <v>117.45</v>
      </c>
      <c r="AB46" s="105">
        <v>3847100</v>
      </c>
      <c r="AC46" s="12">
        <v>116.97</v>
      </c>
      <c r="AD46" s="2">
        <f t="shared" si="1"/>
        <v>2.9399999999999977</v>
      </c>
      <c r="AE46" s="148">
        <f t="shared" si="2"/>
        <v>-7.1301247771836662E-3</v>
      </c>
    </row>
    <row r="47" spans="15:31" x14ac:dyDescent="0.25">
      <c r="O47" s="93">
        <v>1.05</v>
      </c>
      <c r="P47" s="93">
        <f t="shared" si="5"/>
        <v>140.62650000000002</v>
      </c>
      <c r="Q47" s="93"/>
      <c r="T47" s="103" t="s">
        <v>105</v>
      </c>
      <c r="U47" s="98">
        <v>0.63702199999999998</v>
      </c>
      <c r="W47" s="143">
        <v>42417</v>
      </c>
      <c r="X47" s="12">
        <v>115.5</v>
      </c>
      <c r="Y47" s="12">
        <v>118.39</v>
      </c>
      <c r="Z47" s="12">
        <v>115.2</v>
      </c>
      <c r="AA47" s="12">
        <v>118.3</v>
      </c>
      <c r="AB47" s="105">
        <v>4466000</v>
      </c>
      <c r="AC47" s="12">
        <v>117.81</v>
      </c>
      <c r="AD47" s="2">
        <f t="shared" si="1"/>
        <v>3.1899999999999977</v>
      </c>
      <c r="AE47" s="148">
        <f t="shared" si="2"/>
        <v>2.7293337983955279E-2</v>
      </c>
    </row>
    <row r="48" spans="15:31" x14ac:dyDescent="0.25">
      <c r="O48" s="93">
        <v>1.04</v>
      </c>
      <c r="P48" s="93">
        <f t="shared" si="5"/>
        <v>139.28720000000001</v>
      </c>
      <c r="Q48" s="93"/>
      <c r="T48" s="103" t="s">
        <v>106</v>
      </c>
      <c r="U48" s="98" t="s">
        <v>132</v>
      </c>
      <c r="W48" s="143">
        <v>42416</v>
      </c>
      <c r="X48" s="12">
        <v>112.63</v>
      </c>
      <c r="Y48" s="12">
        <v>115.27</v>
      </c>
      <c r="Z48" s="12">
        <v>112.53</v>
      </c>
      <c r="AA48" s="12">
        <v>115.15</v>
      </c>
      <c r="AB48" s="105">
        <v>3445700</v>
      </c>
      <c r="AC48" s="12">
        <v>114.68</v>
      </c>
      <c r="AD48" s="2">
        <f t="shared" si="1"/>
        <v>2.7399999999999949</v>
      </c>
      <c r="AE48" s="148">
        <f t="shared" si="2"/>
        <v>2.9813218390804641E-2</v>
      </c>
    </row>
    <row r="49" spans="15:31" x14ac:dyDescent="0.25">
      <c r="O49" s="93">
        <v>1.03</v>
      </c>
      <c r="P49" s="93">
        <f t="shared" si="5"/>
        <v>137.9479</v>
      </c>
      <c r="Q49" s="93"/>
      <c r="T49" s="103"/>
      <c r="U49" s="98"/>
      <c r="W49" s="143">
        <v>42412</v>
      </c>
      <c r="X49" s="12">
        <v>111.2</v>
      </c>
      <c r="Y49" s="12">
        <v>111.91</v>
      </c>
      <c r="Z49" s="12">
        <v>110.21</v>
      </c>
      <c r="AA49" s="12">
        <v>111.82</v>
      </c>
      <c r="AB49" s="105">
        <v>2552100</v>
      </c>
      <c r="AC49" s="12">
        <v>111.36</v>
      </c>
      <c r="AD49" s="2">
        <f t="shared" si="1"/>
        <v>1.7000000000000028</v>
      </c>
      <c r="AE49" s="148">
        <f t="shared" si="2"/>
        <v>1.0801488608514154E-2</v>
      </c>
    </row>
    <row r="50" spans="15:31" x14ac:dyDescent="0.25">
      <c r="O50" s="93">
        <v>1.02</v>
      </c>
      <c r="P50" s="93">
        <f t="shared" si="5"/>
        <v>136.6086</v>
      </c>
      <c r="Q50" s="93"/>
      <c r="T50" s="103" t="s">
        <v>107</v>
      </c>
      <c r="U50" s="98" t="s">
        <v>415</v>
      </c>
      <c r="W50" s="143">
        <v>42411</v>
      </c>
      <c r="X50" s="12">
        <v>111.32</v>
      </c>
      <c r="Y50" s="12">
        <v>111.69</v>
      </c>
      <c r="Z50" s="12">
        <v>110.09</v>
      </c>
      <c r="AA50" s="12">
        <v>110.62</v>
      </c>
      <c r="AB50" s="105">
        <v>3955000</v>
      </c>
      <c r="AC50" s="12">
        <v>110.17</v>
      </c>
      <c r="AD50" s="2">
        <f t="shared" si="1"/>
        <v>1.5999999999999943</v>
      </c>
      <c r="AE50" s="148">
        <f t="shared" si="2"/>
        <v>-1.879230495190598E-2</v>
      </c>
    </row>
    <row r="51" spans="15:31" x14ac:dyDescent="0.25">
      <c r="O51" s="93">
        <v>1.01</v>
      </c>
      <c r="P51" s="93">
        <f t="shared" si="5"/>
        <v>135.26930000000002</v>
      </c>
      <c r="Q51" s="93"/>
      <c r="T51" s="103" t="s">
        <v>108</v>
      </c>
      <c r="U51" s="98" t="s">
        <v>416</v>
      </c>
      <c r="W51" s="143">
        <v>42410</v>
      </c>
      <c r="X51" s="12">
        <v>111.33</v>
      </c>
      <c r="Y51" s="12">
        <v>114.48</v>
      </c>
      <c r="Z51" s="12">
        <v>111.33</v>
      </c>
      <c r="AA51" s="12">
        <v>112.74</v>
      </c>
      <c r="AB51" s="105">
        <v>3023200</v>
      </c>
      <c r="AC51" s="12">
        <v>112.28</v>
      </c>
      <c r="AD51" s="2">
        <f t="shared" si="1"/>
        <v>3.1500000000000057</v>
      </c>
      <c r="AE51" s="148">
        <f t="shared" si="2"/>
        <v>1.4272809394760611E-2</v>
      </c>
    </row>
    <row r="52" spans="15:31" x14ac:dyDescent="0.25">
      <c r="O52" s="93">
        <v>1</v>
      </c>
      <c r="P52" s="93">
        <f t="shared" si="5"/>
        <v>133.93</v>
      </c>
      <c r="Q52" s="93"/>
      <c r="T52" s="103" t="s">
        <v>109</v>
      </c>
      <c r="U52" s="100">
        <v>7320974</v>
      </c>
      <c r="W52" s="143">
        <v>42409</v>
      </c>
      <c r="X52" s="12">
        <v>109.37</v>
      </c>
      <c r="Y52" s="12">
        <v>112.28</v>
      </c>
      <c r="Z52" s="12">
        <v>109.14</v>
      </c>
      <c r="AA52" s="12">
        <v>111.16</v>
      </c>
      <c r="AB52" s="105">
        <v>3680200</v>
      </c>
      <c r="AC52" s="12">
        <v>110.7</v>
      </c>
      <c r="AD52" s="2">
        <f t="shared" si="1"/>
        <v>3.1400000000000006</v>
      </c>
      <c r="AE52" s="148">
        <f t="shared" si="2"/>
        <v>1.0313041891028663E-2</v>
      </c>
    </row>
    <row r="53" spans="15:31" x14ac:dyDescent="0.25">
      <c r="O53" s="93">
        <v>0.99</v>
      </c>
      <c r="P53" s="93">
        <f t="shared" si="5"/>
        <v>132.5907</v>
      </c>
      <c r="Q53" s="93"/>
      <c r="T53" s="103" t="s">
        <v>112</v>
      </c>
      <c r="U53" s="100">
        <v>3518390</v>
      </c>
      <c r="W53" s="143">
        <v>42408</v>
      </c>
      <c r="X53" s="12">
        <v>110.5</v>
      </c>
      <c r="Y53" s="12">
        <v>111.12</v>
      </c>
      <c r="Z53" s="12">
        <v>108.83</v>
      </c>
      <c r="AA53" s="12">
        <v>110.02</v>
      </c>
      <c r="AB53" s="105">
        <v>5050200</v>
      </c>
      <c r="AC53" s="12">
        <v>109.57</v>
      </c>
      <c r="AD53" s="2">
        <f t="shared" si="1"/>
        <v>2.2900000000000063</v>
      </c>
      <c r="AE53" s="148">
        <f t="shared" si="2"/>
        <v>-1.5189645874528201E-2</v>
      </c>
    </row>
    <row r="54" spans="15:31" x14ac:dyDescent="0.25">
      <c r="O54" s="93">
        <v>0.98</v>
      </c>
      <c r="P54" s="93">
        <f t="shared" si="5"/>
        <v>131.25140000000002</v>
      </c>
      <c r="Q54" s="93"/>
      <c r="T54" s="103" t="s">
        <v>110</v>
      </c>
      <c r="U54" s="98" t="s">
        <v>417</v>
      </c>
      <c r="W54" s="143">
        <v>42405</v>
      </c>
      <c r="X54" s="12">
        <v>114.07</v>
      </c>
      <c r="Y54" s="12">
        <v>114.21</v>
      </c>
      <c r="Z54" s="12">
        <v>110.9</v>
      </c>
      <c r="AA54" s="12">
        <v>111.72</v>
      </c>
      <c r="AB54" s="105">
        <v>3330800</v>
      </c>
      <c r="AC54" s="12">
        <v>111.26</v>
      </c>
      <c r="AD54" s="2">
        <f t="shared" si="1"/>
        <v>3.3099999999999881</v>
      </c>
      <c r="AE54" s="148">
        <f t="shared" si="2"/>
        <v>-2.1718104282071549E-2</v>
      </c>
    </row>
    <row r="55" spans="15:31" x14ac:dyDescent="0.25">
      <c r="O55" s="93">
        <v>0.97</v>
      </c>
      <c r="P55" s="93">
        <f t="shared" si="5"/>
        <v>129.91210000000001</v>
      </c>
      <c r="Q55" s="93"/>
      <c r="T55" s="103" t="s">
        <v>113</v>
      </c>
      <c r="U55" s="98">
        <v>22.28</v>
      </c>
      <c r="W55" s="143">
        <v>42404</v>
      </c>
      <c r="X55" s="12">
        <v>112.67</v>
      </c>
      <c r="Y55" s="12">
        <v>114.55</v>
      </c>
      <c r="Z55" s="12">
        <v>112.04</v>
      </c>
      <c r="AA55" s="12">
        <v>114.2</v>
      </c>
      <c r="AB55" s="105">
        <v>3608300</v>
      </c>
      <c r="AC55" s="12">
        <v>113.73</v>
      </c>
      <c r="AD55" s="2">
        <f t="shared" si="1"/>
        <v>2.5099999999999909</v>
      </c>
      <c r="AE55" s="148">
        <f t="shared" si="2"/>
        <v>1.282393801763293E-2</v>
      </c>
    </row>
    <row r="56" spans="15:31" x14ac:dyDescent="0.25">
      <c r="O56" s="93">
        <v>0.96</v>
      </c>
      <c r="P56" s="93">
        <f t="shared" si="5"/>
        <v>128.5728</v>
      </c>
      <c r="Q56" s="93"/>
      <c r="T56" s="103" t="s">
        <v>114</v>
      </c>
      <c r="U56" s="98">
        <v>6.01</v>
      </c>
      <c r="W56" s="143">
        <v>42403</v>
      </c>
      <c r="X56" s="12">
        <v>114.37</v>
      </c>
      <c r="Y56" s="12">
        <v>114.37</v>
      </c>
      <c r="Z56" s="12">
        <v>110.3</v>
      </c>
      <c r="AA56" s="12">
        <v>112.75</v>
      </c>
      <c r="AB56" s="105">
        <v>3462300</v>
      </c>
      <c r="AC56" s="12">
        <v>112.29</v>
      </c>
      <c r="AD56" s="2">
        <f t="shared" si="1"/>
        <v>4.0700000000000074</v>
      </c>
      <c r="AE56" s="148">
        <f t="shared" si="2"/>
        <v>-9.875672339299757E-3</v>
      </c>
    </row>
    <row r="57" spans="15:31" x14ac:dyDescent="0.25">
      <c r="O57" s="93">
        <v>0.95</v>
      </c>
      <c r="P57" s="93">
        <f t="shared" si="5"/>
        <v>127.23350000000001</v>
      </c>
      <c r="Q57" s="93"/>
      <c r="T57" s="103" t="s">
        <v>111</v>
      </c>
      <c r="U57" s="98" t="s">
        <v>302</v>
      </c>
      <c r="W57" s="143">
        <v>42402</v>
      </c>
      <c r="X57" s="12">
        <v>114.95</v>
      </c>
      <c r="Y57" s="12">
        <v>115.39</v>
      </c>
      <c r="Z57" s="12">
        <v>113.27</v>
      </c>
      <c r="AA57" s="12">
        <v>113.88</v>
      </c>
      <c r="AB57" s="105">
        <v>2997700</v>
      </c>
      <c r="AC57" s="12">
        <v>113.41</v>
      </c>
      <c r="AD57" s="2">
        <f t="shared" si="1"/>
        <v>2.1200000000000045</v>
      </c>
      <c r="AE57" s="148">
        <f t="shared" si="2"/>
        <v>-1.7329520838748835E-2</v>
      </c>
    </row>
    <row r="58" spans="15:31" x14ac:dyDescent="0.25">
      <c r="O58" s="93">
        <v>0.94</v>
      </c>
      <c r="P58" s="93">
        <f t="shared" si="5"/>
        <v>125.8942</v>
      </c>
      <c r="Q58" s="93"/>
      <c r="W58" s="143">
        <v>42401</v>
      </c>
      <c r="X58" s="12">
        <v>114.83</v>
      </c>
      <c r="Y58" s="12">
        <v>116.15</v>
      </c>
      <c r="Z58" s="12">
        <v>114.11</v>
      </c>
      <c r="AA58" s="12">
        <v>115.89</v>
      </c>
      <c r="AB58" s="105">
        <v>4333500</v>
      </c>
      <c r="AC58" s="12">
        <v>115.41</v>
      </c>
      <c r="AD58" s="2">
        <f t="shared" si="1"/>
        <v>2.0400000000000063</v>
      </c>
      <c r="AE58" s="148">
        <f t="shared" si="2"/>
        <v>6.2777923097043775E-3</v>
      </c>
    </row>
    <row r="59" spans="15:31" x14ac:dyDescent="0.25">
      <c r="O59" s="93">
        <v>0.93</v>
      </c>
      <c r="P59" s="93">
        <f t="shared" si="5"/>
        <v>124.55490000000002</v>
      </c>
      <c r="Q59" s="93"/>
      <c r="W59" s="143">
        <v>42398</v>
      </c>
      <c r="X59" s="12">
        <v>111.93</v>
      </c>
      <c r="Y59" s="12">
        <v>115.16</v>
      </c>
      <c r="Z59" s="12">
        <v>110.62</v>
      </c>
      <c r="AA59" s="12">
        <v>115.16</v>
      </c>
      <c r="AB59" s="105">
        <v>5280800</v>
      </c>
      <c r="AC59" s="12">
        <v>114.69</v>
      </c>
      <c r="AD59" s="2">
        <f t="shared" si="1"/>
        <v>4.539999999999992</v>
      </c>
      <c r="AE59" s="148">
        <f t="shared" si="2"/>
        <v>3.3988460151460398E-2</v>
      </c>
    </row>
    <row r="60" spans="15:31" x14ac:dyDescent="0.25">
      <c r="O60" s="93">
        <v>0.92</v>
      </c>
      <c r="P60" s="93">
        <f t="shared" si="5"/>
        <v>123.21560000000001</v>
      </c>
      <c r="Q60" s="93"/>
      <c r="W60" s="143">
        <v>42397</v>
      </c>
      <c r="X60" s="12">
        <v>112.29</v>
      </c>
      <c r="Y60" s="12">
        <v>113.25</v>
      </c>
      <c r="Z60" s="12">
        <v>110.61</v>
      </c>
      <c r="AA60" s="12">
        <v>111.38</v>
      </c>
      <c r="AB60" s="105">
        <v>3525600</v>
      </c>
      <c r="AC60" s="12">
        <v>110.92</v>
      </c>
      <c r="AD60" s="2">
        <f t="shared" si="1"/>
        <v>2.6400000000000006</v>
      </c>
      <c r="AE60" s="148">
        <f t="shared" si="2"/>
        <v>-8.4919996424421829E-3</v>
      </c>
    </row>
    <row r="61" spans="15:31" x14ac:dyDescent="0.25">
      <c r="O61" s="93">
        <v>0.91</v>
      </c>
      <c r="P61" s="93">
        <f t="shared" si="5"/>
        <v>121.87630000000001</v>
      </c>
      <c r="Q61" s="93"/>
      <c r="W61" s="143">
        <v>42396</v>
      </c>
      <c r="X61" s="12">
        <v>114.43</v>
      </c>
      <c r="Y61" s="12">
        <v>114.81</v>
      </c>
      <c r="Z61" s="12">
        <v>111.84</v>
      </c>
      <c r="AA61" s="12">
        <v>112.33</v>
      </c>
      <c r="AB61" s="105">
        <v>4720300</v>
      </c>
      <c r="AC61" s="12">
        <v>111.87</v>
      </c>
      <c r="AD61" s="2">
        <f t="shared" si="1"/>
        <v>2.9699999999999989</v>
      </c>
      <c r="AE61" s="148">
        <f t="shared" si="2"/>
        <v>-1.4274385408405976E-2</v>
      </c>
    </row>
    <row r="62" spans="15:31" x14ac:dyDescent="0.25">
      <c r="O62" s="93">
        <v>0.9</v>
      </c>
      <c r="P62" s="93">
        <f t="shared" si="5"/>
        <v>120.53700000000001</v>
      </c>
      <c r="Q62" s="93"/>
      <c r="W62" s="143">
        <v>42395</v>
      </c>
      <c r="X62" s="12">
        <v>112.91</v>
      </c>
      <c r="Y62" s="12">
        <v>114.18</v>
      </c>
      <c r="Z62" s="12">
        <v>111.76</v>
      </c>
      <c r="AA62" s="12">
        <v>113.96</v>
      </c>
      <c r="AB62" s="105">
        <v>4592500</v>
      </c>
      <c r="AC62" s="12">
        <v>113.49</v>
      </c>
      <c r="AD62" s="2">
        <f t="shared" si="1"/>
        <v>2.4200000000000017</v>
      </c>
      <c r="AE62" s="148">
        <f t="shared" si="2"/>
        <v>5.136834647063937E-3</v>
      </c>
    </row>
    <row r="63" spans="15:31" x14ac:dyDescent="0.25">
      <c r="O63" s="37"/>
      <c r="W63" s="143">
        <v>42394</v>
      </c>
      <c r="X63" s="12">
        <v>114.52</v>
      </c>
      <c r="Y63" s="12">
        <v>115.31</v>
      </c>
      <c r="Z63" s="12">
        <v>112.85</v>
      </c>
      <c r="AA63" s="12">
        <v>113.38</v>
      </c>
      <c r="AB63" s="105">
        <v>2908500</v>
      </c>
      <c r="AC63" s="12">
        <v>112.91</v>
      </c>
      <c r="AD63" s="2">
        <f t="shared" si="1"/>
        <v>2.460000000000008</v>
      </c>
      <c r="AE63" s="148">
        <f t="shared" si="2"/>
        <v>-8.3435798348849843E-3</v>
      </c>
    </row>
    <row r="64" spans="15:31" x14ac:dyDescent="0.25">
      <c r="O64" s="37"/>
      <c r="W64" s="143">
        <v>42391</v>
      </c>
      <c r="X64" s="12">
        <v>114.67</v>
      </c>
      <c r="Y64" s="12">
        <v>115.15</v>
      </c>
      <c r="Z64" s="12">
        <v>113.89</v>
      </c>
      <c r="AA64" s="12">
        <v>114.33</v>
      </c>
      <c r="AB64" s="105">
        <v>3622200</v>
      </c>
      <c r="AC64" s="12">
        <v>113.86</v>
      </c>
      <c r="AD64" s="2">
        <f t="shared" si="1"/>
        <v>1.2600000000000051</v>
      </c>
      <c r="AE64" s="148">
        <f t="shared" si="2"/>
        <v>7.3431832256922736E-3</v>
      </c>
    </row>
    <row r="65" spans="23:31" x14ac:dyDescent="0.25">
      <c r="W65" s="143">
        <v>42390</v>
      </c>
      <c r="X65" s="12">
        <v>114.67</v>
      </c>
      <c r="Y65" s="12">
        <v>115.48</v>
      </c>
      <c r="Z65" s="12">
        <v>112.26</v>
      </c>
      <c r="AA65" s="12">
        <v>113.5</v>
      </c>
      <c r="AB65" s="105">
        <v>5413900</v>
      </c>
      <c r="AC65" s="12">
        <v>113.03</v>
      </c>
      <c r="AD65" s="2">
        <f t="shared" si="1"/>
        <v>3.2199999999999989</v>
      </c>
      <c r="AE65" s="148">
        <f t="shared" si="2"/>
        <v>-1.128411476557023E-2</v>
      </c>
    </row>
    <row r="66" spans="23:31" x14ac:dyDescent="0.25">
      <c r="W66" s="143">
        <v>42389</v>
      </c>
      <c r="X66" s="12">
        <v>112.09</v>
      </c>
      <c r="Y66" s="12">
        <v>115.74</v>
      </c>
      <c r="Z66" s="12">
        <v>110.15</v>
      </c>
      <c r="AA66" s="12">
        <v>114.79</v>
      </c>
      <c r="AB66" s="105">
        <v>8380700</v>
      </c>
      <c r="AC66" s="12">
        <v>114.32</v>
      </c>
      <c r="AD66" s="2">
        <f t="shared" si="1"/>
        <v>5.5899999999999892</v>
      </c>
      <c r="AE66" s="148">
        <f t="shared" si="2"/>
        <v>1.9621833749553952E-2</v>
      </c>
    </row>
    <row r="67" spans="23:31" x14ac:dyDescent="0.25">
      <c r="W67" s="143">
        <v>42388</v>
      </c>
      <c r="X67" s="12">
        <v>111.49</v>
      </c>
      <c r="Y67" s="12">
        <v>114.16</v>
      </c>
      <c r="Z67" s="12">
        <v>109.6</v>
      </c>
      <c r="AA67" s="12">
        <v>112.58</v>
      </c>
      <c r="AB67" s="105">
        <v>7122800</v>
      </c>
      <c r="AC67" s="12">
        <v>112.12</v>
      </c>
      <c r="AD67" s="2">
        <f t="shared" ref="AD67:AD68" si="6">Y67-Z67</f>
        <v>4.5600000000000023</v>
      </c>
      <c r="AE67" s="148">
        <f t="shared" ref="AE67" si="7">AC67/AC68-1</f>
        <v>3.032530784782228E-2</v>
      </c>
    </row>
    <row r="68" spans="23:31" x14ac:dyDescent="0.25">
      <c r="W68" s="143">
        <v>42384</v>
      </c>
      <c r="X68" s="12">
        <v>109.08</v>
      </c>
      <c r="Y68" s="12">
        <v>110.65</v>
      </c>
      <c r="Z68" s="12">
        <v>107.79</v>
      </c>
      <c r="AA68" s="12">
        <v>109.27</v>
      </c>
      <c r="AB68" s="105">
        <v>6357000</v>
      </c>
      <c r="AC68" s="12">
        <v>108.82</v>
      </c>
      <c r="AD68" s="2">
        <f t="shared" si="6"/>
        <v>2.8599999999999994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42480</v>
      </c>
      <c r="X2" s="12">
        <v>271.92</v>
      </c>
      <c r="Y2" s="12">
        <v>271.92</v>
      </c>
      <c r="Z2" s="12">
        <v>263.31</v>
      </c>
      <c r="AA2" s="12">
        <v>265.89</v>
      </c>
      <c r="AB2" s="105">
        <v>2513900</v>
      </c>
      <c r="AC2" s="12">
        <v>265.89</v>
      </c>
      <c r="AD2" s="2">
        <f>Y2-Z2</f>
        <v>8.6100000000000136</v>
      </c>
      <c r="AE2" s="148">
        <f>AC2/AC3-1</f>
        <v>-1.8856088560885609E-2</v>
      </c>
    </row>
    <row r="3" spans="1:40" x14ac:dyDescent="0.25">
      <c r="A3" s="26" t="s">
        <v>71</v>
      </c>
      <c r="B3" s="429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42479</v>
      </c>
      <c r="X3" s="12">
        <v>273.10000000000002</v>
      </c>
      <c r="Y3" s="12">
        <v>275.98</v>
      </c>
      <c r="Z3" s="12">
        <v>270.23</v>
      </c>
      <c r="AA3" s="12">
        <v>271</v>
      </c>
      <c r="AB3" s="105">
        <v>1366500</v>
      </c>
      <c r="AC3" s="12">
        <v>271</v>
      </c>
      <c r="AD3" s="2">
        <f t="shared" ref="AD3:AD66" si="0">Y3-Z3</f>
        <v>5.75</v>
      </c>
      <c r="AE3" s="148">
        <f t="shared" ref="AE3:AE66" si="1">AC3/AC4-1</f>
        <v>-7.0350285798036483E-3</v>
      </c>
      <c r="AG3" s="1"/>
      <c r="AK3" s="263"/>
      <c r="AN3" s="263"/>
    </row>
    <row r="4" spans="1:40" x14ac:dyDescent="0.25">
      <c r="B4" s="429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265.89</v>
      </c>
      <c r="T4" s="1"/>
      <c r="W4" s="143">
        <v>42478</v>
      </c>
      <c r="X4" s="12">
        <v>267.85000000000002</v>
      </c>
      <c r="Y4" s="12">
        <v>273.37</v>
      </c>
      <c r="Z4" s="12">
        <v>267.04000000000002</v>
      </c>
      <c r="AA4" s="12">
        <v>272.92</v>
      </c>
      <c r="AB4" s="105">
        <v>1513100</v>
      </c>
      <c r="AC4" s="12">
        <v>272.92</v>
      </c>
      <c r="AD4" s="2">
        <f t="shared" si="0"/>
        <v>6.3299999999999841</v>
      </c>
      <c r="AE4" s="148">
        <f t="shared" si="1"/>
        <v>1.646182495344517E-2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1329.4499999999998</v>
      </c>
      <c r="T5" s="1"/>
      <c r="W5" s="143">
        <v>42475</v>
      </c>
      <c r="X5" s="12">
        <v>270.56</v>
      </c>
      <c r="Y5" s="12">
        <v>271.07</v>
      </c>
      <c r="Z5" s="12">
        <v>265.31</v>
      </c>
      <c r="AA5" s="12">
        <v>268.5</v>
      </c>
      <c r="AB5" s="105">
        <v>1683900</v>
      </c>
      <c r="AC5" s="12">
        <v>268.5</v>
      </c>
      <c r="AD5" s="2">
        <f t="shared" si="0"/>
        <v>5.7599999999999909</v>
      </c>
      <c r="AE5" s="148">
        <f t="shared" si="1"/>
        <v>-7.6138379657008093E-3</v>
      </c>
      <c r="AK5" s="263"/>
      <c r="AN5" s="263"/>
    </row>
    <row r="6" spans="1:40" x14ac:dyDescent="0.25">
      <c r="B6" s="429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42474</v>
      </c>
      <c r="X6" s="12">
        <v>270.70999999999998</v>
      </c>
      <c r="Y6" s="12">
        <v>272</v>
      </c>
      <c r="Z6" s="12">
        <v>269.07</v>
      </c>
      <c r="AA6" s="12">
        <v>270.56</v>
      </c>
      <c r="AB6" s="105">
        <v>905400</v>
      </c>
      <c r="AC6" s="12">
        <v>270.56</v>
      </c>
      <c r="AD6" s="2">
        <f t="shared" si="0"/>
        <v>2.9300000000000068</v>
      </c>
      <c r="AE6" s="148">
        <f t="shared" si="1"/>
        <v>-4.305744673021028E-3</v>
      </c>
      <c r="AK6" s="263"/>
      <c r="AN6" s="263"/>
    </row>
    <row r="7" spans="1:40" ht="15.75" x14ac:dyDescent="0.25">
      <c r="B7" s="429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221</v>
      </c>
      <c r="Q7" s="2">
        <f>IF(Q2=0, K18-F18,Q5-Q6) + M39</f>
        <v>1574.0900000000088</v>
      </c>
      <c r="R7" s="254"/>
      <c r="W7" s="143">
        <v>42473</v>
      </c>
      <c r="X7" s="12">
        <v>269.22000000000003</v>
      </c>
      <c r="Y7" s="12">
        <v>272.77</v>
      </c>
      <c r="Z7" s="12">
        <v>267.35000000000002</v>
      </c>
      <c r="AA7" s="12">
        <v>271.73</v>
      </c>
      <c r="AB7" s="105">
        <v>1382200</v>
      </c>
      <c r="AC7" s="12">
        <v>271.73</v>
      </c>
      <c r="AD7" s="2">
        <f t="shared" si="0"/>
        <v>5.4199999999999591</v>
      </c>
      <c r="AE7" s="148">
        <f t="shared" si="1"/>
        <v>1.5395538283322852E-2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42472</v>
      </c>
      <c r="X8" s="12">
        <v>265</v>
      </c>
      <c r="Y8" s="12">
        <v>268.68</v>
      </c>
      <c r="Z8" s="12">
        <v>262.27</v>
      </c>
      <c r="AA8" s="12">
        <v>267.61</v>
      </c>
      <c r="AB8" s="105">
        <v>1441400</v>
      </c>
      <c r="AC8" s="12">
        <v>267.61</v>
      </c>
      <c r="AD8" s="2">
        <f t="shared" si="0"/>
        <v>6.410000000000025</v>
      </c>
      <c r="AE8" s="148">
        <f t="shared" si="1"/>
        <v>9.1255326369772405E-3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42471</v>
      </c>
      <c r="X9" s="12">
        <v>271.57</v>
      </c>
      <c r="Y9" s="12">
        <v>272.98</v>
      </c>
      <c r="Z9" s="12">
        <v>264.20999999999998</v>
      </c>
      <c r="AA9" s="12">
        <v>265.19</v>
      </c>
      <c r="AB9" s="105">
        <v>1885000</v>
      </c>
      <c r="AC9" s="12">
        <v>265.19</v>
      </c>
      <c r="AD9" s="2">
        <f t="shared" si="0"/>
        <v>8.7700000000000387</v>
      </c>
      <c r="AE9" s="148">
        <f t="shared" si="1"/>
        <v>-2.0824871690728441E-2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226</v>
      </c>
      <c r="Q10" s="2">
        <f>IF(Q2=0,K18-F18,Q5-Q6)</f>
        <v>200.44000000000005</v>
      </c>
      <c r="W10" s="143">
        <v>42468</v>
      </c>
      <c r="X10" s="12">
        <v>275</v>
      </c>
      <c r="Y10" s="12">
        <v>275.16000000000003</v>
      </c>
      <c r="Z10" s="12">
        <v>267.33</v>
      </c>
      <c r="AA10" s="12">
        <v>270.83</v>
      </c>
      <c r="AB10" s="105">
        <v>2132300</v>
      </c>
      <c r="AC10" s="12">
        <v>270.83</v>
      </c>
      <c r="AD10" s="2">
        <f t="shared" si="0"/>
        <v>7.8300000000000409</v>
      </c>
      <c r="AE10" s="148">
        <f t="shared" si="1"/>
        <v>-8.0940521535307619E-3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42467</v>
      </c>
      <c r="X11" s="12">
        <v>278.02999999999997</v>
      </c>
      <c r="Y11" s="12">
        <v>280.7</v>
      </c>
      <c r="Z11" s="12">
        <v>271.14999999999998</v>
      </c>
      <c r="AA11" s="12">
        <v>273.04000000000002</v>
      </c>
      <c r="AB11" s="105">
        <v>1968100</v>
      </c>
      <c r="AC11" s="12">
        <v>273.04000000000002</v>
      </c>
      <c r="AD11" s="2">
        <f t="shared" si="0"/>
        <v>9.5500000000000114</v>
      </c>
      <c r="AE11" s="148">
        <f t="shared" si="1"/>
        <v>-2.3357298708731156E-2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42466</v>
      </c>
      <c r="X12" s="12">
        <v>266.33</v>
      </c>
      <c r="Y12" s="12">
        <v>280.58</v>
      </c>
      <c r="Z12" s="12">
        <v>266.17</v>
      </c>
      <c r="AA12" s="12">
        <v>279.57</v>
      </c>
      <c r="AB12" s="105">
        <v>2960600</v>
      </c>
      <c r="AC12" s="12">
        <v>279.57</v>
      </c>
      <c r="AD12" s="2">
        <f t="shared" si="0"/>
        <v>14.409999999999968</v>
      </c>
      <c r="AE12" s="148">
        <f t="shared" si="1"/>
        <v>5.2518635644906109E-2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42465</v>
      </c>
      <c r="X13" s="12">
        <v>262.27999999999997</v>
      </c>
      <c r="Y13" s="12">
        <v>267.75</v>
      </c>
      <c r="Z13" s="12">
        <v>262.14999999999998</v>
      </c>
      <c r="AA13" s="12">
        <v>265.62</v>
      </c>
      <c r="AB13" s="105">
        <v>1698900</v>
      </c>
      <c r="AC13" s="12">
        <v>265.62</v>
      </c>
      <c r="AD13" s="2">
        <f t="shared" si="0"/>
        <v>5.6000000000000227</v>
      </c>
      <c r="AE13" s="148">
        <f t="shared" si="1"/>
        <v>6.0982538540206299E-3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42464</v>
      </c>
      <c r="X14" s="12">
        <v>260.56</v>
      </c>
      <c r="Y14" s="12">
        <v>266</v>
      </c>
      <c r="Z14" s="12">
        <v>260.04000000000002</v>
      </c>
      <c r="AA14" s="12">
        <v>264.01</v>
      </c>
      <c r="AB14" s="105">
        <v>2411500</v>
      </c>
      <c r="AC14" s="12">
        <v>264.01</v>
      </c>
      <c r="AD14" s="2">
        <f t="shared" si="0"/>
        <v>5.9599999999999795</v>
      </c>
      <c r="AE14" s="148">
        <f t="shared" si="1"/>
        <v>1.331849236201732E-2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42461</v>
      </c>
      <c r="X15" s="12">
        <v>258.83</v>
      </c>
      <c r="Y15" s="12">
        <v>261.95999999999998</v>
      </c>
      <c r="Z15" s="12">
        <v>257.5</v>
      </c>
      <c r="AA15" s="12">
        <v>260.54000000000002</v>
      </c>
      <c r="AB15" s="105">
        <v>2154000</v>
      </c>
      <c r="AC15" s="12">
        <v>260.54000000000002</v>
      </c>
      <c r="AD15" s="2">
        <f t="shared" si="0"/>
        <v>4.4599999999999795</v>
      </c>
      <c r="AE15" s="148">
        <f t="shared" si="1"/>
        <v>8.4511370620776738E-4</v>
      </c>
    </row>
    <row r="16" spans="1:40" x14ac:dyDescent="0.25">
      <c r="G16" s="1"/>
      <c r="W16" s="143">
        <v>42460</v>
      </c>
      <c r="X16" s="12">
        <v>255.07</v>
      </c>
      <c r="Y16" s="12">
        <v>261.39999999999998</v>
      </c>
      <c r="Z16" s="12">
        <v>254.19</v>
      </c>
      <c r="AA16" s="12">
        <v>260.32</v>
      </c>
      <c r="AB16" s="105">
        <v>1542000</v>
      </c>
      <c r="AC16" s="12">
        <v>260.32</v>
      </c>
      <c r="AD16" s="2">
        <f t="shared" si="0"/>
        <v>7.2099999999999795</v>
      </c>
      <c r="AE16" s="148">
        <f t="shared" si="1"/>
        <v>2.4156109843417983E-2</v>
      </c>
    </row>
    <row r="17" spans="1:31" x14ac:dyDescent="0.25">
      <c r="G17" s="1"/>
      <c r="W17" s="143">
        <v>42459</v>
      </c>
      <c r="X17" s="12">
        <v>256.04000000000002</v>
      </c>
      <c r="Y17" s="12">
        <v>257.92</v>
      </c>
      <c r="Z17" s="12">
        <v>252.63</v>
      </c>
      <c r="AA17" s="12">
        <v>254.18</v>
      </c>
      <c r="AB17" s="105">
        <v>1161600</v>
      </c>
      <c r="AC17" s="12">
        <v>254.18</v>
      </c>
      <c r="AD17" s="2">
        <f t="shared" si="0"/>
        <v>5.2900000000000205</v>
      </c>
      <c r="AE17" s="148">
        <f t="shared" si="1"/>
        <v>-1.9632479974870387E-3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42458</v>
      </c>
      <c r="X18" s="12">
        <v>251.68</v>
      </c>
      <c r="Y18" s="12">
        <v>254.97</v>
      </c>
      <c r="Z18" s="12">
        <v>246.74</v>
      </c>
      <c r="AA18" s="12">
        <v>254.68</v>
      </c>
      <c r="AB18" s="105">
        <v>1266500</v>
      </c>
      <c r="AC18" s="12">
        <v>254.68</v>
      </c>
      <c r="AD18" s="2">
        <f t="shared" si="0"/>
        <v>8.2299999999999898</v>
      </c>
      <c r="AE18" s="148">
        <f t="shared" si="1"/>
        <v>1.1598347632665984E-2</v>
      </c>
    </row>
    <row r="19" spans="1:31" x14ac:dyDescent="0.25">
      <c r="N19" s="2"/>
      <c r="W19" s="143">
        <v>42457</v>
      </c>
      <c r="X19" s="12">
        <v>255.05</v>
      </c>
      <c r="Y19" s="12">
        <v>256.70999999999998</v>
      </c>
      <c r="Z19" s="12">
        <v>251.45</v>
      </c>
      <c r="AA19" s="12">
        <v>251.76</v>
      </c>
      <c r="AB19" s="105">
        <v>1017400</v>
      </c>
      <c r="AC19" s="12">
        <v>251.76</v>
      </c>
      <c r="AD19" s="2">
        <f t="shared" si="0"/>
        <v>5.2599999999999909</v>
      </c>
      <c r="AE19" s="148">
        <f t="shared" si="1"/>
        <v>-1.1504181554046089E-2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3" t="s">
        <v>167</v>
      </c>
      <c r="H20" s="213" t="s">
        <v>90</v>
      </c>
      <c r="I20" s="213" t="s">
        <v>174</v>
      </c>
      <c r="W20" s="143">
        <v>42453</v>
      </c>
      <c r="X20" s="12">
        <v>253.79</v>
      </c>
      <c r="Y20" s="12">
        <v>257.54000000000002</v>
      </c>
      <c r="Z20" s="12">
        <v>251.13</v>
      </c>
      <c r="AA20" s="12">
        <v>254.69</v>
      </c>
      <c r="AB20" s="105">
        <v>1056700</v>
      </c>
      <c r="AC20" s="12">
        <v>254.69</v>
      </c>
      <c r="AD20" s="2">
        <f t="shared" si="0"/>
        <v>6.410000000000025</v>
      </c>
      <c r="AE20" s="148">
        <f t="shared" si="1"/>
        <v>-2.1548346654129968E-3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42452</v>
      </c>
      <c r="X21" s="12">
        <v>257</v>
      </c>
      <c r="Y21" s="12">
        <v>258.35000000000002</v>
      </c>
      <c r="Z21" s="12">
        <v>253.59</v>
      </c>
      <c r="AA21" s="12">
        <v>255.24</v>
      </c>
      <c r="AB21" s="105">
        <v>1518500</v>
      </c>
      <c r="AC21" s="12">
        <v>255.24</v>
      </c>
      <c r="AD21" s="2">
        <f t="shared" si="0"/>
        <v>4.7600000000000193</v>
      </c>
      <c r="AE21" s="148">
        <f t="shared" si="1"/>
        <v>-1.6112867165214761E-2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42451</v>
      </c>
      <c r="X22" s="12">
        <v>252.7</v>
      </c>
      <c r="Y22" s="12">
        <v>261.38</v>
      </c>
      <c r="Z22" s="12">
        <v>252.2</v>
      </c>
      <c r="AA22" s="12">
        <v>259.42</v>
      </c>
      <c r="AB22" s="105">
        <v>1544000</v>
      </c>
      <c r="AC22" s="12">
        <v>259.42</v>
      </c>
      <c r="AD22" s="2">
        <f t="shared" si="0"/>
        <v>9.1800000000000068</v>
      </c>
      <c r="AE22" s="148">
        <f t="shared" si="1"/>
        <v>1.3161491896114041E-2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42450</v>
      </c>
      <c r="X23" s="12">
        <v>249.52</v>
      </c>
      <c r="Y23" s="12">
        <v>257.41000000000003</v>
      </c>
      <c r="Z23" s="12">
        <v>247.01</v>
      </c>
      <c r="AA23" s="12">
        <v>256.05</v>
      </c>
      <c r="AB23" s="105">
        <v>1451300</v>
      </c>
      <c r="AC23" s="12">
        <v>256.05</v>
      </c>
      <c r="AD23" s="2">
        <f t="shared" si="0"/>
        <v>10.400000000000034</v>
      </c>
      <c r="AE23" s="148">
        <f t="shared" si="1"/>
        <v>2.1014434962915773E-2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42447</v>
      </c>
      <c r="X24" s="12">
        <v>247.83</v>
      </c>
      <c r="Y24" s="12">
        <v>251.16</v>
      </c>
      <c r="Z24" s="12">
        <v>243.21</v>
      </c>
      <c r="AA24" s="12">
        <v>250.78</v>
      </c>
      <c r="AB24" s="105">
        <v>3341600</v>
      </c>
      <c r="AC24" s="12">
        <v>250.78</v>
      </c>
      <c r="AD24" s="2">
        <f t="shared" si="0"/>
        <v>7.9499999999999886</v>
      </c>
      <c r="AE24" s="148">
        <f t="shared" si="1"/>
        <v>1.8147862449758412E-2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42446</v>
      </c>
      <c r="X25" s="12">
        <v>250</v>
      </c>
      <c r="Y25" s="12">
        <v>250.03</v>
      </c>
      <c r="Z25" s="12">
        <v>242.25</v>
      </c>
      <c r="AA25" s="12">
        <v>246.31</v>
      </c>
      <c r="AB25" s="105">
        <v>1892100</v>
      </c>
      <c r="AC25" s="12">
        <v>246.31</v>
      </c>
      <c r="AD25" s="2">
        <f t="shared" si="0"/>
        <v>7.7800000000000011</v>
      </c>
      <c r="AE25" s="148">
        <f t="shared" si="1"/>
        <v>-1.8059320682506819E-2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42445</v>
      </c>
      <c r="X26" s="12">
        <v>250.42</v>
      </c>
      <c r="Y26" s="12">
        <v>256.19</v>
      </c>
      <c r="Z26" s="12">
        <v>247.61</v>
      </c>
      <c r="AA26" s="12">
        <v>250.84</v>
      </c>
      <c r="AB26" s="105">
        <v>1734900</v>
      </c>
      <c r="AC26" s="12">
        <v>250.84</v>
      </c>
      <c r="AD26" s="2">
        <f t="shared" si="0"/>
        <v>8.5799999999999841</v>
      </c>
      <c r="AE26" s="148">
        <f t="shared" si="1"/>
        <v>2.0373107498101728E-3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42444</v>
      </c>
      <c r="X27" s="12">
        <v>257.47000000000003</v>
      </c>
      <c r="Y27" s="12">
        <v>257.92</v>
      </c>
      <c r="Z27" s="12">
        <v>248.54</v>
      </c>
      <c r="AA27" s="12">
        <v>250.33</v>
      </c>
      <c r="AB27" s="105">
        <v>1944300</v>
      </c>
      <c r="AC27" s="12">
        <v>250.33</v>
      </c>
      <c r="AD27" s="2">
        <f t="shared" si="0"/>
        <v>9.3800000000000239</v>
      </c>
      <c r="AE27" s="148">
        <f t="shared" si="1"/>
        <v>-2.8862939830080925E-2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243</v>
      </c>
      <c r="W28" s="143">
        <v>42443</v>
      </c>
      <c r="X28" s="12">
        <v>258.91000000000003</v>
      </c>
      <c r="Y28" s="12">
        <v>259.89</v>
      </c>
      <c r="Z28" s="12">
        <v>256.89999999999998</v>
      </c>
      <c r="AA28" s="12">
        <v>257.77</v>
      </c>
      <c r="AB28" s="105">
        <v>1241700</v>
      </c>
      <c r="AC28" s="12">
        <v>257.77</v>
      </c>
      <c r="AD28" s="2">
        <f t="shared" si="0"/>
        <v>2.9900000000000091</v>
      </c>
      <c r="AE28" s="148">
        <f t="shared" si="1"/>
        <v>-7.5845075845076826E-3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42440</v>
      </c>
      <c r="X29" s="12">
        <v>255.98</v>
      </c>
      <c r="Y29" s="12">
        <v>260.04000000000002</v>
      </c>
      <c r="Z29" s="12">
        <v>255.1</v>
      </c>
      <c r="AA29" s="12">
        <v>259.74</v>
      </c>
      <c r="AB29" s="105">
        <v>1749900</v>
      </c>
      <c r="AC29" s="12">
        <v>259.74</v>
      </c>
      <c r="AD29" s="2">
        <f t="shared" si="0"/>
        <v>4.9400000000000261</v>
      </c>
      <c r="AE29" s="148">
        <f t="shared" si="1"/>
        <v>3.0837004405286361E-2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42439</v>
      </c>
      <c r="X30" s="12">
        <v>257</v>
      </c>
      <c r="Y30" s="12">
        <v>260.57</v>
      </c>
      <c r="Z30" s="12">
        <v>251</v>
      </c>
      <c r="AA30" s="12">
        <v>251.97</v>
      </c>
      <c r="AB30" s="105">
        <v>1962100</v>
      </c>
      <c r="AC30" s="12">
        <v>251.97</v>
      </c>
      <c r="AD30" s="2">
        <f t="shared" si="0"/>
        <v>9.5699999999999932</v>
      </c>
      <c r="AE30" s="148">
        <f t="shared" si="1"/>
        <v>-1.4433231635766264E-2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42438</v>
      </c>
      <c r="X31" s="12">
        <v>261.26</v>
      </c>
      <c r="Y31" s="12">
        <v>263.27999999999997</v>
      </c>
      <c r="Z31" s="12">
        <v>252.38</v>
      </c>
      <c r="AA31" s="12">
        <v>255.66</v>
      </c>
      <c r="AB31" s="105">
        <v>1888300</v>
      </c>
      <c r="AC31" s="12">
        <v>255.66</v>
      </c>
      <c r="AD31" s="2">
        <f t="shared" si="0"/>
        <v>10.899999999999977</v>
      </c>
      <c r="AE31" s="148">
        <f t="shared" si="1"/>
        <v>-2.1509491733006647E-2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42437</v>
      </c>
      <c r="X32" s="12">
        <v>267.24</v>
      </c>
      <c r="Y32" s="12">
        <v>269.02</v>
      </c>
      <c r="Z32" s="12">
        <v>260.77999999999997</v>
      </c>
      <c r="AA32" s="12">
        <v>261.27999999999997</v>
      </c>
      <c r="AB32" s="105">
        <v>1492300</v>
      </c>
      <c r="AC32" s="12">
        <v>261.27999999999997</v>
      </c>
      <c r="AD32" s="2">
        <f t="shared" si="0"/>
        <v>8.2400000000000091</v>
      </c>
      <c r="AE32" s="148">
        <f t="shared" si="1"/>
        <v>-3.0572870287919329E-2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42436</v>
      </c>
      <c r="X33" s="12">
        <v>262.14</v>
      </c>
      <c r="Y33" s="12">
        <v>272.44</v>
      </c>
      <c r="Z33" s="12">
        <v>261.2</v>
      </c>
      <c r="AA33" s="12">
        <v>269.52</v>
      </c>
      <c r="AB33" s="105">
        <v>1678700</v>
      </c>
      <c r="AC33" s="12">
        <v>269.52</v>
      </c>
      <c r="AD33" s="2">
        <f t="shared" si="0"/>
        <v>11.240000000000009</v>
      </c>
      <c r="AE33" s="148">
        <f t="shared" si="1"/>
        <v>2.1141168447374348E-2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42433</v>
      </c>
      <c r="X34" s="12">
        <v>269.64</v>
      </c>
      <c r="Y34" s="12">
        <v>269.68</v>
      </c>
      <c r="Z34" s="12">
        <v>263.13</v>
      </c>
      <c r="AA34" s="12">
        <v>263.94</v>
      </c>
      <c r="AB34" s="105">
        <v>1635400</v>
      </c>
      <c r="AC34" s="12">
        <v>263.94</v>
      </c>
      <c r="AD34" s="2">
        <f t="shared" si="0"/>
        <v>6.5500000000000114</v>
      </c>
      <c r="AE34" s="148">
        <f t="shared" si="1"/>
        <v>-1.7495533055390089E-2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42432</v>
      </c>
      <c r="X35" s="12">
        <v>272.22000000000003</v>
      </c>
      <c r="Y35" s="12">
        <v>272.82</v>
      </c>
      <c r="Z35" s="12">
        <v>266.14</v>
      </c>
      <c r="AA35" s="12">
        <v>268.64</v>
      </c>
      <c r="AB35" s="105">
        <v>1430900</v>
      </c>
      <c r="AC35" s="12">
        <v>268.64</v>
      </c>
      <c r="AD35" s="2">
        <f t="shared" si="0"/>
        <v>6.6800000000000068</v>
      </c>
      <c r="AE35" s="148">
        <f t="shared" si="1"/>
        <v>-1.8343930424614574E-2</v>
      </c>
    </row>
    <row r="36" spans="1:31" x14ac:dyDescent="0.25">
      <c r="W36" s="143">
        <v>42431</v>
      </c>
      <c r="X36" s="12">
        <v>270.17</v>
      </c>
      <c r="Y36" s="12">
        <v>274.57</v>
      </c>
      <c r="Z36" s="12">
        <v>268.66000000000003</v>
      </c>
      <c r="AA36" s="12">
        <v>273.66000000000003</v>
      </c>
      <c r="AB36" s="105">
        <v>1651000</v>
      </c>
      <c r="AC36" s="12">
        <v>273.66000000000003</v>
      </c>
      <c r="AD36" s="2">
        <f t="shared" si="0"/>
        <v>5.9099999999999682</v>
      </c>
      <c r="AE36" s="148">
        <f t="shared" si="1"/>
        <v>1.0188261351052219E-2</v>
      </c>
    </row>
    <row r="37" spans="1:31" x14ac:dyDescent="0.25">
      <c r="W37" s="143">
        <v>42430</v>
      </c>
      <c r="X37" s="12">
        <v>261.37</v>
      </c>
      <c r="Y37" s="12">
        <v>271.01</v>
      </c>
      <c r="Z37" s="12">
        <v>259.25</v>
      </c>
      <c r="AA37" s="12">
        <v>270.89999999999998</v>
      </c>
      <c r="AB37" s="105">
        <v>1924300</v>
      </c>
      <c r="AC37" s="12">
        <v>270.89999999999998</v>
      </c>
      <c r="AD37" s="2">
        <f t="shared" si="0"/>
        <v>11.759999999999991</v>
      </c>
      <c r="AE37" s="148">
        <f t="shared" si="1"/>
        <v>4.4252563410685175E-2</v>
      </c>
    </row>
    <row r="38" spans="1:31" x14ac:dyDescent="0.25">
      <c r="W38" s="143">
        <v>42429</v>
      </c>
      <c r="X38" s="12">
        <v>262.68</v>
      </c>
      <c r="Y38" s="12">
        <v>265.60000000000002</v>
      </c>
      <c r="Z38" s="12">
        <v>259.18</v>
      </c>
      <c r="AA38" s="12">
        <v>259.42</v>
      </c>
      <c r="AB38" s="105">
        <v>1766500</v>
      </c>
      <c r="AC38" s="12">
        <v>259.42</v>
      </c>
      <c r="AD38" s="2">
        <f t="shared" si="0"/>
        <v>6.4200000000000159</v>
      </c>
      <c r="AE38" s="148">
        <f t="shared" si="1"/>
        <v>-1.9168966690612077E-2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135</v>
      </c>
      <c r="L39" s="296"/>
      <c r="M39" s="297">
        <f>K57+M57-F57</f>
        <v>1373.6500000000087</v>
      </c>
      <c r="W39" s="143">
        <v>42426</v>
      </c>
      <c r="X39" s="12">
        <v>264.06</v>
      </c>
      <c r="Y39" s="12">
        <v>266.47000000000003</v>
      </c>
      <c r="Z39" s="12">
        <v>260.88</v>
      </c>
      <c r="AA39" s="12">
        <v>264.49</v>
      </c>
      <c r="AB39" s="105">
        <v>1603200</v>
      </c>
      <c r="AC39" s="12">
        <v>264.49</v>
      </c>
      <c r="AD39" s="2">
        <f t="shared" si="0"/>
        <v>5.5900000000000318</v>
      </c>
      <c r="AE39" s="148">
        <f t="shared" si="1"/>
        <v>8.1570421193062348E-3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42425</v>
      </c>
      <c r="X40" s="12">
        <v>261.89999999999998</v>
      </c>
      <c r="Y40" s="12">
        <v>262.83999999999997</v>
      </c>
      <c r="Z40" s="12">
        <v>259.16000000000003</v>
      </c>
      <c r="AA40" s="12">
        <v>262.35000000000002</v>
      </c>
      <c r="AB40" s="105">
        <v>1516000</v>
      </c>
      <c r="AC40" s="12">
        <v>262.35000000000002</v>
      </c>
      <c r="AD40" s="2">
        <f t="shared" si="0"/>
        <v>3.67999999999995</v>
      </c>
      <c r="AE40" s="148">
        <f t="shared" si="1"/>
        <v>1.9944016794961383E-2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42424</v>
      </c>
      <c r="X41" s="12">
        <v>256.35000000000002</v>
      </c>
      <c r="Y41" s="12">
        <v>257.68</v>
      </c>
      <c r="Z41" s="12">
        <v>249.01</v>
      </c>
      <c r="AA41" s="12">
        <v>257.22000000000003</v>
      </c>
      <c r="AB41" s="105">
        <v>1427700</v>
      </c>
      <c r="AC41" s="12">
        <v>257.22000000000003</v>
      </c>
      <c r="AD41" s="2">
        <f t="shared" si="0"/>
        <v>8.6700000000000159</v>
      </c>
      <c r="AE41" s="148">
        <f t="shared" si="1"/>
        <v>-6.834240704274186E-3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7" t="s">
        <v>78</v>
      </c>
      <c r="P42" s="427"/>
      <c r="T42" s="122" t="s">
        <v>115</v>
      </c>
      <c r="U42" s="11"/>
      <c r="W42" s="143">
        <v>42423</v>
      </c>
      <c r="X42" s="12">
        <v>264.81</v>
      </c>
      <c r="Y42" s="12">
        <v>265.86</v>
      </c>
      <c r="Z42" s="12">
        <v>257.89999999999998</v>
      </c>
      <c r="AA42" s="12">
        <v>258.99</v>
      </c>
      <c r="AB42" s="105">
        <v>1530200</v>
      </c>
      <c r="AC42" s="12">
        <v>258.99</v>
      </c>
      <c r="AD42" s="2">
        <f t="shared" si="0"/>
        <v>7.9600000000000364</v>
      </c>
      <c r="AE42" s="148">
        <f t="shared" si="1"/>
        <v>-2.5730730165895443E-2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292.47899999999998</v>
      </c>
      <c r="Q43" s="2"/>
      <c r="T43" s="199" t="s">
        <v>100</v>
      </c>
      <c r="U43" s="199">
        <v>271</v>
      </c>
      <c r="W43" s="143">
        <v>42422</v>
      </c>
      <c r="X43" s="12">
        <v>265.26</v>
      </c>
      <c r="Y43" s="12">
        <v>266</v>
      </c>
      <c r="Z43" s="12">
        <v>261.33999999999997</v>
      </c>
      <c r="AA43" s="12">
        <v>265.83</v>
      </c>
      <c r="AB43" s="105">
        <v>1217000</v>
      </c>
      <c r="AC43" s="12">
        <v>265.83</v>
      </c>
      <c r="AD43" s="2">
        <f t="shared" si="0"/>
        <v>4.660000000000025</v>
      </c>
      <c r="AE43" s="148">
        <f t="shared" si="1"/>
        <v>1.6947207345065163E-2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289.82010000000002</v>
      </c>
      <c r="Q44" s="2"/>
      <c r="T44" s="199" t="s">
        <v>101</v>
      </c>
      <c r="U44" s="199">
        <v>271.92</v>
      </c>
      <c r="W44" s="143">
        <v>42419</v>
      </c>
      <c r="X44" s="12">
        <v>257.36</v>
      </c>
      <c r="Y44" s="12">
        <v>263</v>
      </c>
      <c r="Z44" s="12">
        <v>255.12</v>
      </c>
      <c r="AA44" s="12">
        <v>261.39999999999998</v>
      </c>
      <c r="AB44" s="105">
        <v>1448000</v>
      </c>
      <c r="AC44" s="12">
        <v>261.39999999999998</v>
      </c>
      <c r="AD44" s="2">
        <f t="shared" si="0"/>
        <v>7.8799999999999955</v>
      </c>
      <c r="AE44" s="148">
        <f t="shared" si="1"/>
        <v>9.0716077977224252E-3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287.16120000000001</v>
      </c>
      <c r="Q45" s="2"/>
      <c r="T45" s="199" t="s">
        <v>102</v>
      </c>
      <c r="U45" s="199" t="s">
        <v>418</v>
      </c>
      <c r="W45" s="143">
        <v>42418</v>
      </c>
      <c r="X45" s="12">
        <v>266.60000000000002</v>
      </c>
      <c r="Y45" s="12">
        <v>266.95999999999998</v>
      </c>
      <c r="Z45" s="12">
        <v>258.51</v>
      </c>
      <c r="AA45" s="12">
        <v>259.05</v>
      </c>
      <c r="AB45" s="105">
        <v>1522400</v>
      </c>
      <c r="AC45" s="12">
        <v>259.05</v>
      </c>
      <c r="AD45" s="2">
        <f t="shared" si="0"/>
        <v>8.4499999999999886</v>
      </c>
      <c r="AE45" s="148">
        <f t="shared" si="1"/>
        <v>-2.4771298422617827E-2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284.50229999999999</v>
      </c>
      <c r="Q46" s="2"/>
      <c r="T46" s="199" t="s">
        <v>103</v>
      </c>
      <c r="U46" s="199" t="s">
        <v>419</v>
      </c>
      <c r="W46" s="143">
        <v>42417</v>
      </c>
      <c r="X46" s="12">
        <v>256.29000000000002</v>
      </c>
      <c r="Y46" s="12">
        <v>265.86</v>
      </c>
      <c r="Z46" s="12">
        <v>256.08</v>
      </c>
      <c r="AA46" s="12">
        <v>265.63</v>
      </c>
      <c r="AB46" s="105">
        <v>1908900</v>
      </c>
      <c r="AC46" s="12">
        <v>265.63</v>
      </c>
      <c r="AD46" s="2">
        <f t="shared" si="0"/>
        <v>9.7800000000000296</v>
      </c>
      <c r="AE46" s="148">
        <f t="shared" si="1"/>
        <v>3.5513800093559977E-2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281.84339999999997</v>
      </c>
      <c r="Q47" s="2"/>
      <c r="T47" s="199" t="s">
        <v>104</v>
      </c>
      <c r="U47" s="199">
        <v>345.56</v>
      </c>
      <c r="W47" s="143">
        <v>42416</v>
      </c>
      <c r="X47" s="12">
        <v>249</v>
      </c>
      <c r="Y47" s="12">
        <v>257.42</v>
      </c>
      <c r="Z47" s="12">
        <v>249</v>
      </c>
      <c r="AA47" s="12">
        <v>256.52</v>
      </c>
      <c r="AB47" s="105">
        <v>2069700</v>
      </c>
      <c r="AC47" s="12">
        <v>256.52</v>
      </c>
      <c r="AD47" s="2">
        <f t="shared" si="0"/>
        <v>8.4200000000000159</v>
      </c>
      <c r="AE47" s="148">
        <f t="shared" si="1"/>
        <v>3.76183156702532E-2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279.18450000000001</v>
      </c>
      <c r="Q48" s="2"/>
      <c r="T48" s="199" t="s">
        <v>105</v>
      </c>
      <c r="U48" s="199">
        <v>0.36588100000000001</v>
      </c>
      <c r="W48" s="143">
        <v>42412</v>
      </c>
      <c r="X48" s="12">
        <v>248.78</v>
      </c>
      <c r="Y48" s="12">
        <v>249.2</v>
      </c>
      <c r="Z48" s="12">
        <v>242.07</v>
      </c>
      <c r="AA48" s="12">
        <v>247.22</v>
      </c>
      <c r="AB48" s="105">
        <v>2110700</v>
      </c>
      <c r="AC48" s="12">
        <v>247.22</v>
      </c>
      <c r="AD48" s="2">
        <f t="shared" si="0"/>
        <v>7.1299999999999955</v>
      </c>
      <c r="AE48" s="148">
        <f t="shared" si="1"/>
        <v>8.6083799110603376E-3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276.5256</v>
      </c>
      <c r="Q49" s="2"/>
      <c r="T49" s="199" t="s">
        <v>106</v>
      </c>
      <c r="U49" s="199" t="s">
        <v>250</v>
      </c>
      <c r="W49" s="143">
        <v>42411</v>
      </c>
      <c r="X49" s="12">
        <v>246.31</v>
      </c>
      <c r="Y49" s="12">
        <v>250.02</v>
      </c>
      <c r="Z49" s="12">
        <v>243.03</v>
      </c>
      <c r="AA49" s="12">
        <v>245.11</v>
      </c>
      <c r="AB49" s="105">
        <v>2162100</v>
      </c>
      <c r="AC49" s="12">
        <v>245.11</v>
      </c>
      <c r="AD49" s="2">
        <f t="shared" si="0"/>
        <v>6.9900000000000091</v>
      </c>
      <c r="AE49" s="148">
        <f t="shared" si="1"/>
        <v>-2.8112609040443992E-2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273.86669999999998</v>
      </c>
      <c r="Q50" s="2"/>
      <c r="T50" s="199"/>
      <c r="U50" s="199"/>
      <c r="W50" s="143">
        <v>42410</v>
      </c>
      <c r="X50" s="12">
        <v>253.35</v>
      </c>
      <c r="Y50" s="12">
        <v>257.37</v>
      </c>
      <c r="Z50" s="12">
        <v>249.28</v>
      </c>
      <c r="AA50" s="12">
        <v>252.2</v>
      </c>
      <c r="AB50" s="105">
        <v>1745100</v>
      </c>
      <c r="AC50" s="12">
        <v>252.2</v>
      </c>
      <c r="AD50" s="2">
        <f t="shared" si="0"/>
        <v>8.0900000000000034</v>
      </c>
      <c r="AE50" s="148">
        <f t="shared" si="1"/>
        <v>8.8403536141445915E-3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271.20779999999996</v>
      </c>
      <c r="Q51" s="2"/>
      <c r="T51" s="199" t="s">
        <v>107</v>
      </c>
      <c r="U51" s="199" t="s">
        <v>420</v>
      </c>
      <c r="W51" s="143">
        <v>42409</v>
      </c>
      <c r="X51" s="12">
        <v>246.54</v>
      </c>
      <c r="Y51" s="12">
        <v>255</v>
      </c>
      <c r="Z51" s="12">
        <v>243.85</v>
      </c>
      <c r="AA51" s="12">
        <v>249.99</v>
      </c>
      <c r="AB51" s="105">
        <v>2362600</v>
      </c>
      <c r="AC51" s="12">
        <v>249.99</v>
      </c>
      <c r="AD51" s="2">
        <f t="shared" si="0"/>
        <v>11.150000000000006</v>
      </c>
      <c r="AE51" s="148">
        <f t="shared" si="1"/>
        <v>-3.1104199066873672E-3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268.5489</v>
      </c>
      <c r="Q52" s="2"/>
      <c r="T52" s="199" t="s">
        <v>108</v>
      </c>
      <c r="U52" s="199" t="s">
        <v>275</v>
      </c>
      <c r="W52" s="143">
        <v>42408</v>
      </c>
      <c r="X52" s="12">
        <v>260.45</v>
      </c>
      <c r="Y52" s="12">
        <v>260.45</v>
      </c>
      <c r="Z52" s="12">
        <v>248.16</v>
      </c>
      <c r="AA52" s="12">
        <v>250.77</v>
      </c>
      <c r="AB52" s="105">
        <v>2741600</v>
      </c>
      <c r="AC52" s="12">
        <v>250.77</v>
      </c>
      <c r="AD52" s="2">
        <f t="shared" si="0"/>
        <v>12.289999999999992</v>
      </c>
      <c r="AE52" s="148">
        <f t="shared" si="1"/>
        <v>-4.9609641476540567E-2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265.89</v>
      </c>
      <c r="Q53" s="2"/>
      <c r="T53" s="199" t="s">
        <v>109</v>
      </c>
      <c r="U53" s="200">
        <v>2522477</v>
      </c>
      <c r="W53" s="143">
        <v>42405</v>
      </c>
      <c r="X53" s="12">
        <v>271.10000000000002</v>
      </c>
      <c r="Y53" s="12">
        <v>272.67</v>
      </c>
      <c r="Z53" s="12">
        <v>258.45999999999998</v>
      </c>
      <c r="AA53" s="12">
        <v>263.86</v>
      </c>
      <c r="AB53" s="105">
        <v>2836800</v>
      </c>
      <c r="AC53" s="12">
        <v>263.86</v>
      </c>
      <c r="AD53" s="2">
        <f t="shared" si="0"/>
        <v>14.210000000000036</v>
      </c>
      <c r="AE53" s="148">
        <f t="shared" si="1"/>
        <v>-3.4434808065283318E-2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263.23109999999997</v>
      </c>
      <c r="Q54" s="2"/>
      <c r="T54" s="199" t="s">
        <v>112</v>
      </c>
      <c r="U54" s="200">
        <v>1912630</v>
      </c>
      <c r="W54" s="143">
        <v>42404</v>
      </c>
      <c r="X54" s="12">
        <v>270.16000000000003</v>
      </c>
      <c r="Y54" s="12">
        <v>279.38</v>
      </c>
      <c r="Z54" s="12">
        <v>269.11</v>
      </c>
      <c r="AA54" s="12">
        <v>273.27</v>
      </c>
      <c r="AB54" s="105">
        <v>2067500</v>
      </c>
      <c r="AC54" s="12">
        <v>273.27</v>
      </c>
      <c r="AD54" s="2">
        <f t="shared" si="0"/>
        <v>10.269999999999982</v>
      </c>
      <c r="AE54" s="148">
        <f t="shared" si="1"/>
        <v>1.0501793440076845E-2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260.57220000000001</v>
      </c>
      <c r="Q55" s="2"/>
      <c r="T55" s="199" t="s">
        <v>110</v>
      </c>
      <c r="U55" s="199" t="s">
        <v>421</v>
      </c>
      <c r="W55" s="143">
        <v>42403</v>
      </c>
      <c r="X55" s="12">
        <v>267.58</v>
      </c>
      <c r="Y55" s="12">
        <v>270.74</v>
      </c>
      <c r="Z55" s="12">
        <v>261</v>
      </c>
      <c r="AA55" s="12">
        <v>270.43</v>
      </c>
      <c r="AB55" s="105">
        <v>2085800</v>
      </c>
      <c r="AC55" s="12">
        <v>270.43</v>
      </c>
      <c r="AD55" s="2">
        <f t="shared" si="0"/>
        <v>9.7400000000000091</v>
      </c>
      <c r="AE55" s="148">
        <f t="shared" si="1"/>
        <v>1.6424866571450147E-2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257.91329999999999</v>
      </c>
      <c r="T56" s="199" t="s">
        <v>113</v>
      </c>
      <c r="U56" s="199">
        <v>17.329999999999998</v>
      </c>
      <c r="W56" s="143">
        <v>42402</v>
      </c>
      <c r="X56" s="12">
        <v>267.74</v>
      </c>
      <c r="Y56" s="12">
        <v>271.2</v>
      </c>
      <c r="Z56" s="12">
        <v>265.16000000000003</v>
      </c>
      <c r="AA56" s="12">
        <v>266.06</v>
      </c>
      <c r="AB56" s="105">
        <v>1920200</v>
      </c>
      <c r="AC56" s="12">
        <v>266.06</v>
      </c>
      <c r="AD56" s="2">
        <f t="shared" si="0"/>
        <v>6.0399999999999636</v>
      </c>
      <c r="AE56" s="148">
        <f t="shared" si="1"/>
        <v>-2.7025050283415619E-2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255.25439999999998</v>
      </c>
      <c r="T57" s="199" t="s">
        <v>114</v>
      </c>
      <c r="U57" s="199">
        <v>15.34</v>
      </c>
      <c r="W57" s="143">
        <v>42401</v>
      </c>
      <c r="X57" s="12">
        <v>270.33999999999997</v>
      </c>
      <c r="Y57" s="12">
        <v>275.83</v>
      </c>
      <c r="Z57" s="12">
        <v>269.58</v>
      </c>
      <c r="AA57" s="12">
        <v>273.45</v>
      </c>
      <c r="AB57" s="105">
        <v>1842500</v>
      </c>
      <c r="AC57" s="12">
        <v>273.45</v>
      </c>
      <c r="AD57" s="2">
        <f t="shared" si="0"/>
        <v>6.25</v>
      </c>
      <c r="AE57" s="148">
        <f t="shared" si="1"/>
        <v>1.4282575258184327E-3</v>
      </c>
    </row>
    <row r="58" spans="1:31" x14ac:dyDescent="0.25">
      <c r="O58" s="93">
        <v>0.95</v>
      </c>
      <c r="P58" s="93">
        <f t="shared" si="11"/>
        <v>252.59549999999999</v>
      </c>
      <c r="T58" s="199" t="s">
        <v>111</v>
      </c>
      <c r="U58" s="199" t="s">
        <v>126</v>
      </c>
      <c r="W58" s="143">
        <v>42398</v>
      </c>
      <c r="X58" s="12">
        <v>268.42</v>
      </c>
      <c r="Y58" s="12">
        <v>273.89999999999998</v>
      </c>
      <c r="Z58" s="12">
        <v>265.7</v>
      </c>
      <c r="AA58" s="12">
        <v>273.06</v>
      </c>
      <c r="AB58" s="105">
        <v>3067900</v>
      </c>
      <c r="AC58" s="12">
        <v>273.06</v>
      </c>
      <c r="AD58" s="2">
        <f t="shared" si="0"/>
        <v>8.1999999999999886</v>
      </c>
      <c r="AE58" s="148">
        <f t="shared" si="1"/>
        <v>2.6695743720860365E-2</v>
      </c>
    </row>
    <row r="59" spans="1:31" x14ac:dyDescent="0.25">
      <c r="O59" s="93">
        <v>0.94</v>
      </c>
      <c r="P59" s="93">
        <f t="shared" si="11"/>
        <v>249.93659999999997</v>
      </c>
      <c r="W59" s="143">
        <v>42397</v>
      </c>
      <c r="X59" s="12">
        <v>275.77</v>
      </c>
      <c r="Y59" s="12">
        <v>276.97000000000003</v>
      </c>
      <c r="Z59" s="12">
        <v>261.7</v>
      </c>
      <c r="AA59" s="12">
        <v>265.95999999999998</v>
      </c>
      <c r="AB59" s="105">
        <v>3054900</v>
      </c>
      <c r="AC59" s="12">
        <v>265.95999999999998</v>
      </c>
      <c r="AD59" s="2">
        <f t="shared" si="0"/>
        <v>15.270000000000039</v>
      </c>
      <c r="AE59" s="148">
        <f t="shared" si="1"/>
        <v>-2.6714484373856484E-2</v>
      </c>
    </row>
    <row r="60" spans="1:31" x14ac:dyDescent="0.25">
      <c r="B60" s="304" t="s">
        <v>116</v>
      </c>
      <c r="C60" s="304" t="s">
        <v>162</v>
      </c>
      <c r="D60" s="305" t="s">
        <v>161</v>
      </c>
      <c r="E60" s="306" t="s">
        <v>163</v>
      </c>
      <c r="F60" s="307" t="s">
        <v>65</v>
      </c>
      <c r="G60" s="308" t="s">
        <v>167</v>
      </c>
      <c r="H60" s="307" t="s">
        <v>90</v>
      </c>
      <c r="O60" s="93">
        <v>0.93</v>
      </c>
      <c r="P60" s="93">
        <f t="shared" si="11"/>
        <v>247.27770000000001</v>
      </c>
      <c r="W60" s="143">
        <v>42396</v>
      </c>
      <c r="X60" s="12">
        <v>275.05</v>
      </c>
      <c r="Y60" s="12">
        <v>285.27999999999997</v>
      </c>
      <c r="Z60" s="12">
        <v>270.33999999999997</v>
      </c>
      <c r="AA60" s="12">
        <v>273.26</v>
      </c>
      <c r="AB60" s="105">
        <v>5140100</v>
      </c>
      <c r="AC60" s="12">
        <v>273.26</v>
      </c>
      <c r="AD60" s="2">
        <f t="shared" si="0"/>
        <v>14.939999999999998</v>
      </c>
      <c r="AE60" s="148">
        <f t="shared" si="1"/>
        <v>5.1525762881440729E-2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244.61879999999999</v>
      </c>
      <c r="W61" s="143">
        <v>42395</v>
      </c>
      <c r="X61" s="12">
        <v>262.76</v>
      </c>
      <c r="Y61" s="12">
        <v>264.48</v>
      </c>
      <c r="Z61" s="12">
        <v>257.77999999999997</v>
      </c>
      <c r="AA61" s="12">
        <v>259.87</v>
      </c>
      <c r="AB61" s="105">
        <v>2105800</v>
      </c>
      <c r="AC61" s="12">
        <v>259.87</v>
      </c>
      <c r="AD61" s="2">
        <f t="shared" si="0"/>
        <v>6.7000000000000455</v>
      </c>
      <c r="AE61" s="148">
        <f t="shared" si="1"/>
        <v>-8.5082029759634414E-3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241.9599</v>
      </c>
      <c r="W62" s="143">
        <v>42394</v>
      </c>
      <c r="X62" s="12">
        <v>269.45999999999998</v>
      </c>
      <c r="Y62" s="12">
        <v>271.20999999999998</v>
      </c>
      <c r="Z62" s="12">
        <v>261.3</v>
      </c>
      <c r="AA62" s="12">
        <v>262.10000000000002</v>
      </c>
      <c r="AB62" s="105">
        <v>1775100</v>
      </c>
      <c r="AC62" s="12">
        <v>262.10000000000002</v>
      </c>
      <c r="AD62" s="2">
        <f t="shared" si="0"/>
        <v>9.9099999999999682</v>
      </c>
      <c r="AE62" s="148">
        <f t="shared" si="1"/>
        <v>-2.5360702067529384E-2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239.30099999999999</v>
      </c>
      <c r="W63" s="143">
        <v>42391</v>
      </c>
      <c r="X63" s="12">
        <v>266.36</v>
      </c>
      <c r="Y63" s="12">
        <v>269.48</v>
      </c>
      <c r="Z63" s="12">
        <v>264.62</v>
      </c>
      <c r="AA63" s="12">
        <v>268.92</v>
      </c>
      <c r="AB63" s="105">
        <v>2110000</v>
      </c>
      <c r="AC63" s="12">
        <v>268.92</v>
      </c>
      <c r="AD63" s="2">
        <f t="shared" si="0"/>
        <v>4.8600000000000136</v>
      </c>
      <c r="AE63" s="148">
        <f t="shared" si="1"/>
        <v>2.6098901098901228E-2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42390</v>
      </c>
      <c r="X64" s="12">
        <v>269.67</v>
      </c>
      <c r="Y64" s="12">
        <v>271.05</v>
      </c>
      <c r="Z64" s="12">
        <v>261.02</v>
      </c>
      <c r="AA64" s="12">
        <v>262.08</v>
      </c>
      <c r="AB64" s="105">
        <v>2529400</v>
      </c>
      <c r="AC64" s="12">
        <v>262.08</v>
      </c>
      <c r="AD64" s="2">
        <f t="shared" si="0"/>
        <v>10.03000000000003</v>
      </c>
      <c r="AE64" s="148">
        <f t="shared" si="1"/>
        <v>-2.6990904028216245E-2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42389</v>
      </c>
      <c r="X65" s="12">
        <v>263.25</v>
      </c>
      <c r="Y65" s="12">
        <v>272.77999999999997</v>
      </c>
      <c r="Z65" s="12">
        <v>257.66000000000003</v>
      </c>
      <c r="AA65" s="12">
        <v>269.35000000000002</v>
      </c>
      <c r="AB65" s="105">
        <v>2367400</v>
      </c>
      <c r="AC65" s="12">
        <v>269.35000000000002</v>
      </c>
      <c r="AD65" s="2">
        <f t="shared" si="0"/>
        <v>15.119999999999948</v>
      </c>
      <c r="AE65" s="148">
        <f t="shared" si="1"/>
        <v>-1.8528812303131303E-3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42388</v>
      </c>
      <c r="X66" s="12">
        <v>276.98</v>
      </c>
      <c r="Y66" s="12">
        <v>276.99</v>
      </c>
      <c r="Z66" s="12">
        <v>264.72000000000003</v>
      </c>
      <c r="AA66" s="12">
        <v>269.85000000000002</v>
      </c>
      <c r="AB66" s="105">
        <v>2187900</v>
      </c>
      <c r="AC66" s="12">
        <v>269.85000000000002</v>
      </c>
      <c r="AD66" s="2">
        <f t="shared" si="0"/>
        <v>12.269999999999982</v>
      </c>
      <c r="AE66" s="148">
        <f t="shared" si="1"/>
        <v>-1.2731862583689857E-2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42384</v>
      </c>
      <c r="X67" s="12">
        <v>271.01</v>
      </c>
      <c r="Y67" s="12">
        <v>279.89</v>
      </c>
      <c r="Z67" s="12">
        <v>269.25</v>
      </c>
      <c r="AA67" s="12">
        <v>273.33</v>
      </c>
      <c r="AB67" s="105">
        <v>2568900</v>
      </c>
      <c r="AC67" s="12">
        <v>273.33</v>
      </c>
      <c r="AD67" s="2">
        <f t="shared" ref="AD67:AD68" si="14">Y67-Z67</f>
        <v>10.639999999999986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2016-04-21T02:01:42Z</dcterms:modified>
</cp:coreProperties>
</file>